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4240" windowHeight="13680" activeTab="6"/>
  </bookViews>
  <sheets>
    <sheet name="一般1" sheetId="3" r:id="rId1"/>
    <sheet name="一般2" sheetId="2" r:id="rId2"/>
    <sheet name="一般3" sheetId="12" r:id="rId3"/>
    <sheet name="一般4" sheetId="8" r:id="rId4"/>
    <sheet name="一般5" sheetId="9" r:id="rId5"/>
    <sheet name="一般6" sheetId="10" r:id="rId6"/>
    <sheet name="一般7" sheetId="11" r:id="rId7"/>
  </sheets>
  <definedNames>
    <definedName name="_xlnm._FilterDatabase" localSheetId="2" hidden="1">一般3!$A$6:$I$109</definedName>
    <definedName name="_xlnm._FilterDatabase" localSheetId="5" hidden="1">一般6!$A$5:$I$103</definedName>
    <definedName name="_xlnm._FilterDatabase" localSheetId="6" hidden="1">一般7!$A$5:$F$65</definedName>
    <definedName name="_xlnm.Print_Area" localSheetId="0">一般1!$A:$G</definedName>
    <definedName name="_xlnm.Print_Area" localSheetId="1">一般2!$A:$J</definedName>
    <definedName name="_xlnm.Print_Titles" localSheetId="0">一般1!$1:$6</definedName>
    <definedName name="_xlnm.Print_Titles" localSheetId="1">一般2!$1:$7</definedName>
    <definedName name="_xlnm.Print_Titles" localSheetId="2">一般3!$2:$7</definedName>
    <definedName name="_xlnm.Print_Titles" localSheetId="3">一般4!$1:$5</definedName>
    <definedName name="_xlnm.Print_Titles" localSheetId="4">一般5!$1:$6</definedName>
    <definedName name="_xlnm.Print_Titles" localSheetId="5">一般6!$1:$6</definedName>
    <definedName name="_xlnm.Print_Titles" localSheetId="6">一般7!$1:$6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4" i="10" l="1"/>
  <c r="F88" i="10"/>
  <c r="F83" i="10"/>
  <c r="F75" i="10"/>
  <c r="F74" i="10" s="1"/>
  <c r="H77" i="10"/>
  <c r="G77" i="10"/>
  <c r="F63" i="10"/>
  <c r="F50" i="10"/>
  <c r="F41" i="10"/>
  <c r="F36" i="10"/>
  <c r="F33" i="10"/>
  <c r="F26" i="10"/>
  <c r="F23" i="10"/>
  <c r="F21" i="10"/>
  <c r="F17" i="10"/>
  <c r="F14" i="10"/>
  <c r="F9" i="10"/>
  <c r="E83" i="10"/>
  <c r="E89" i="10"/>
  <c r="E92" i="10"/>
  <c r="E88" i="10" l="1"/>
  <c r="F8" i="10"/>
  <c r="E79" i="10"/>
  <c r="E75" i="10"/>
  <c r="E74" i="10" s="1"/>
  <c r="E101" i="10"/>
  <c r="E95" i="10"/>
  <c r="E94" i="10" l="1"/>
  <c r="D61" i="11"/>
  <c r="D48" i="11"/>
  <c r="D46" i="11"/>
  <c r="D43" i="11"/>
  <c r="D40" i="11"/>
  <c r="D36" i="11"/>
  <c r="D24" i="11"/>
  <c r="D13" i="11"/>
  <c r="E36" i="10"/>
  <c r="E33" i="10"/>
  <c r="E26" i="10" l="1"/>
  <c r="E23" i="10"/>
  <c r="H23" i="10" s="1"/>
  <c r="E21" i="10"/>
  <c r="H21" i="10" s="1"/>
  <c r="E17" i="10"/>
  <c r="G17" i="10" s="1"/>
  <c r="E14" i="10"/>
  <c r="E9" i="10"/>
  <c r="G9" i="10" s="1"/>
  <c r="H10" i="10"/>
  <c r="H11" i="10"/>
  <c r="H12" i="10"/>
  <c r="H13" i="10"/>
  <c r="H14" i="10"/>
  <c r="H15" i="10"/>
  <c r="H16" i="10"/>
  <c r="H17" i="10"/>
  <c r="H18" i="10"/>
  <c r="H19" i="10"/>
  <c r="H20" i="10"/>
  <c r="H22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G10" i="10"/>
  <c r="G11" i="10"/>
  <c r="G12" i="10"/>
  <c r="G13" i="10"/>
  <c r="G14" i="10"/>
  <c r="G15" i="10"/>
  <c r="G16" i="10"/>
  <c r="G18" i="10"/>
  <c r="G19" i="10"/>
  <c r="G20" i="10"/>
  <c r="G21" i="10"/>
  <c r="G22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23" i="10" l="1"/>
  <c r="E8" i="10"/>
  <c r="G8" i="10" l="1"/>
  <c r="E7" i="10"/>
  <c r="F7" i="9"/>
  <c r="H10" i="9"/>
  <c r="H11" i="9"/>
  <c r="H13" i="9"/>
  <c r="H14" i="9"/>
  <c r="H15" i="9"/>
  <c r="H16" i="9"/>
  <c r="H17" i="9"/>
  <c r="H19" i="9"/>
  <c r="H20" i="9"/>
  <c r="H23" i="9"/>
  <c r="H25" i="9"/>
  <c r="H26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B7" i="9"/>
  <c r="D7" i="9" s="1"/>
  <c r="E10" i="8"/>
  <c r="E11" i="8"/>
  <c r="E13" i="8"/>
  <c r="E14" i="8"/>
  <c r="E16" i="8"/>
  <c r="E17" i="8"/>
  <c r="E18" i="8"/>
  <c r="E19" i="8"/>
  <c r="E21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9" i="8"/>
  <c r="D8" i="8"/>
  <c r="D7" i="8"/>
  <c r="B22" i="8"/>
  <c r="B8" i="8"/>
  <c r="G11" i="12"/>
  <c r="G12" i="12"/>
  <c r="G13" i="12"/>
  <c r="G14" i="12"/>
  <c r="G15" i="12"/>
  <c r="G17" i="12"/>
  <c r="G18" i="12"/>
  <c r="G19" i="12"/>
  <c r="G21" i="12"/>
  <c r="G22" i="12"/>
  <c r="G23" i="12"/>
  <c r="G25" i="12"/>
  <c r="G27" i="12"/>
  <c r="G28" i="12"/>
  <c r="G30" i="12"/>
  <c r="G31" i="12"/>
  <c r="G32" i="12"/>
  <c r="G33" i="12"/>
  <c r="G34" i="12"/>
  <c r="G35" i="12"/>
  <c r="G37" i="12"/>
  <c r="G38" i="12"/>
  <c r="G40" i="12"/>
  <c r="G41" i="12"/>
  <c r="G43" i="12"/>
  <c r="G45" i="12"/>
  <c r="G46" i="12"/>
  <c r="G48" i="12"/>
  <c r="G50" i="12"/>
  <c r="G51" i="12"/>
  <c r="G52" i="12"/>
  <c r="G53" i="12"/>
  <c r="G54" i="12"/>
  <c r="G57" i="12"/>
  <c r="G58" i="12"/>
  <c r="G61" i="12"/>
  <c r="G63" i="12"/>
  <c r="G64" i="12"/>
  <c r="G65" i="12"/>
  <c r="G68" i="12"/>
  <c r="G69" i="12"/>
  <c r="G72" i="12"/>
  <c r="G73" i="12"/>
  <c r="G74" i="12"/>
  <c r="G76" i="12"/>
  <c r="G77" i="12"/>
  <c r="G78" i="12"/>
  <c r="G79" i="12"/>
  <c r="G82" i="12"/>
  <c r="G83" i="12"/>
  <c r="G84" i="12"/>
  <c r="G85" i="12"/>
  <c r="G86" i="12"/>
  <c r="G87" i="12"/>
  <c r="G88" i="12"/>
  <c r="G89" i="12"/>
  <c r="G91" i="12"/>
  <c r="G92" i="12"/>
  <c r="G93" i="12"/>
  <c r="G94" i="12"/>
  <c r="G97" i="12"/>
  <c r="G98" i="12"/>
  <c r="G100" i="12"/>
  <c r="G103" i="12"/>
  <c r="G104" i="12"/>
  <c r="G105" i="12"/>
  <c r="G106" i="12"/>
  <c r="G107" i="12"/>
  <c r="G109" i="12"/>
  <c r="E81" i="12"/>
  <c r="G81" i="12" s="1"/>
  <c r="E15" i="2"/>
  <c r="I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7" i="3"/>
  <c r="G7" i="9" l="1"/>
  <c r="E80" i="12"/>
  <c r="G80" i="12" s="1"/>
  <c r="E9" i="2"/>
  <c r="E48" i="11" l="1"/>
  <c r="E61" i="11"/>
  <c r="H8" i="10" l="1"/>
  <c r="H9" i="10"/>
  <c r="F7" i="10"/>
  <c r="H8" i="9"/>
  <c r="H7" i="9"/>
  <c r="E8" i="9"/>
  <c r="E10" i="9"/>
  <c r="E11" i="9"/>
  <c r="E13" i="9"/>
  <c r="E14" i="9"/>
  <c r="E15" i="9"/>
  <c r="E16" i="9"/>
  <c r="E17" i="9"/>
  <c r="E19" i="9"/>
  <c r="E20" i="9"/>
  <c r="E23" i="9"/>
  <c r="E25" i="9"/>
  <c r="E26" i="9"/>
  <c r="C7" i="9"/>
  <c r="E7" i="9" s="1"/>
  <c r="E24" i="8"/>
  <c r="E27" i="8"/>
  <c r="E30" i="8"/>
  <c r="E23" i="8"/>
  <c r="E9" i="8"/>
  <c r="C8" i="8"/>
  <c r="H109" i="12"/>
  <c r="E108" i="12"/>
  <c r="G108" i="12" s="1"/>
  <c r="H107" i="12"/>
  <c r="H106" i="12"/>
  <c r="H105" i="12"/>
  <c r="H104" i="12"/>
  <c r="H103" i="12"/>
  <c r="E102" i="12"/>
  <c r="E101" i="12" s="1"/>
  <c r="G101" i="12" s="1"/>
  <c r="H100" i="12"/>
  <c r="E99" i="12"/>
  <c r="G99" i="12" s="1"/>
  <c r="H98" i="12"/>
  <c r="H97" i="12"/>
  <c r="E96" i="12"/>
  <c r="H96" i="12" s="1"/>
  <c r="H94" i="12"/>
  <c r="H93" i="12"/>
  <c r="H92" i="12"/>
  <c r="H91" i="12"/>
  <c r="E90" i="12"/>
  <c r="G90" i="12" s="1"/>
  <c r="H89" i="12"/>
  <c r="H88" i="12"/>
  <c r="H87" i="12"/>
  <c r="H86" i="12"/>
  <c r="H85" i="12"/>
  <c r="H84" i="12"/>
  <c r="H83" i="12"/>
  <c r="H82" i="12"/>
  <c r="H81" i="12"/>
  <c r="H79" i="12"/>
  <c r="H78" i="12"/>
  <c r="H77" i="12"/>
  <c r="H76" i="12"/>
  <c r="E75" i="12"/>
  <c r="G75" i="12" s="1"/>
  <c r="H74" i="12"/>
  <c r="H73" i="12"/>
  <c r="H72" i="12"/>
  <c r="H71" i="12"/>
  <c r="E71" i="12"/>
  <c r="G71" i="12" s="1"/>
  <c r="H70" i="12"/>
  <c r="E70" i="12"/>
  <c r="G70" i="12" s="1"/>
  <c r="H69" i="12"/>
  <c r="H68" i="12"/>
  <c r="H67" i="12"/>
  <c r="E67" i="12"/>
  <c r="G67" i="12" s="1"/>
  <c r="H65" i="12"/>
  <c r="H64" i="12"/>
  <c r="H63" i="12"/>
  <c r="E62" i="12"/>
  <c r="G62" i="12" s="1"/>
  <c r="H61" i="12"/>
  <c r="H60" i="12"/>
  <c r="E60" i="12"/>
  <c r="H58" i="12"/>
  <c r="H57" i="12"/>
  <c r="E56" i="12"/>
  <c r="E55" i="12" s="1"/>
  <c r="G55" i="12" s="1"/>
  <c r="H54" i="12"/>
  <c r="E53" i="12"/>
  <c r="E49" i="12" s="1"/>
  <c r="G49" i="12" s="1"/>
  <c r="H52" i="12"/>
  <c r="H51" i="12"/>
  <c r="H50" i="12"/>
  <c r="H48" i="12"/>
  <c r="E47" i="12"/>
  <c r="G47" i="12" s="1"/>
  <c r="H46" i="12"/>
  <c r="E45" i="12"/>
  <c r="E44" i="12" s="1"/>
  <c r="G44" i="12" s="1"/>
  <c r="H43" i="12"/>
  <c r="H42" i="12"/>
  <c r="E42" i="12"/>
  <c r="G42" i="12" s="1"/>
  <c r="H41" i="12"/>
  <c r="H40" i="12"/>
  <c r="E39" i="12"/>
  <c r="H38" i="12"/>
  <c r="H37" i="12"/>
  <c r="E36" i="12"/>
  <c r="H35" i="12"/>
  <c r="H34" i="12"/>
  <c r="H33" i="12"/>
  <c r="H32" i="12"/>
  <c r="H31" i="12"/>
  <c r="H30" i="12"/>
  <c r="H29" i="12"/>
  <c r="E29" i="12"/>
  <c r="G29" i="12" s="1"/>
  <c r="H28" i="12"/>
  <c r="H27" i="12"/>
  <c r="E26" i="12"/>
  <c r="G26" i="12" s="1"/>
  <c r="H25" i="12"/>
  <c r="E24" i="12"/>
  <c r="G24" i="12" s="1"/>
  <c r="H23" i="12"/>
  <c r="H22" i="12"/>
  <c r="H21" i="12"/>
  <c r="E20" i="12"/>
  <c r="H19" i="12"/>
  <c r="H18" i="12"/>
  <c r="H17" i="12"/>
  <c r="H16" i="12"/>
  <c r="E16" i="12"/>
  <c r="G16" i="12" s="1"/>
  <c r="H15" i="12"/>
  <c r="H14" i="12"/>
  <c r="H13" i="12"/>
  <c r="H12" i="12"/>
  <c r="H11" i="12"/>
  <c r="E10" i="12"/>
  <c r="G10" i="12" s="1"/>
  <c r="I11" i="2"/>
  <c r="I12" i="2"/>
  <c r="I14" i="2"/>
  <c r="I15" i="2"/>
  <c r="I16" i="2"/>
  <c r="I17" i="2"/>
  <c r="I18" i="2"/>
  <c r="I20" i="2"/>
  <c r="I21" i="2"/>
  <c r="I24" i="2"/>
  <c r="I26" i="2"/>
  <c r="I9" i="2"/>
  <c r="G8" i="2"/>
  <c r="E8" i="2"/>
  <c r="D8" i="2"/>
  <c r="C8" i="2"/>
  <c r="F8" i="2" s="1"/>
  <c r="E7" i="3"/>
  <c r="E24" i="3"/>
  <c r="E8" i="3"/>
  <c r="C24" i="3"/>
  <c r="B24" i="3"/>
  <c r="B7" i="3" s="1"/>
  <c r="C7" i="3"/>
  <c r="C8" i="3"/>
  <c r="B8" i="3"/>
  <c r="G7" i="10" l="1"/>
  <c r="H7" i="10"/>
  <c r="H47" i="12"/>
  <c r="H53" i="12"/>
  <c r="H26" i="12"/>
  <c r="H90" i="12"/>
  <c r="H99" i="12"/>
  <c r="H10" i="12"/>
  <c r="H24" i="12"/>
  <c r="H36" i="12"/>
  <c r="G36" i="12"/>
  <c r="H45" i="12"/>
  <c r="H55" i="12"/>
  <c r="E59" i="12"/>
  <c r="G59" i="12" s="1"/>
  <c r="G60" i="12"/>
  <c r="H62" i="12"/>
  <c r="H75" i="12"/>
  <c r="E95" i="12"/>
  <c r="G95" i="12" s="1"/>
  <c r="G96" i="12"/>
  <c r="H101" i="12"/>
  <c r="H108" i="12"/>
  <c r="E9" i="12"/>
  <c r="G9" i="12" s="1"/>
  <c r="G20" i="12"/>
  <c r="H39" i="12"/>
  <c r="G39" i="12"/>
  <c r="H56" i="12"/>
  <c r="G56" i="12"/>
  <c r="H102" i="12"/>
  <c r="G102" i="12"/>
  <c r="H80" i="12"/>
  <c r="E22" i="8"/>
  <c r="H59" i="12"/>
  <c r="H9" i="12"/>
  <c r="H49" i="12"/>
  <c r="H44" i="12"/>
  <c r="E66" i="12"/>
  <c r="G66" i="12" s="1"/>
  <c r="H20" i="12"/>
  <c r="H95" i="12" l="1"/>
  <c r="H66" i="12"/>
  <c r="E8" i="12"/>
  <c r="G8" i="12" s="1"/>
  <c r="H8" i="12" l="1"/>
  <c r="E43" i="11" l="1"/>
  <c r="E40" i="11"/>
  <c r="E36" i="11"/>
  <c r="E24" i="11"/>
  <c r="E13" i="11"/>
  <c r="E8" i="11"/>
  <c r="D8" i="11"/>
  <c r="C22" i="8"/>
  <c r="C7" i="8" s="1"/>
  <c r="E7" i="11" l="1"/>
  <c r="D7" i="11"/>
  <c r="B7" i="8"/>
  <c r="E7" i="8" s="1"/>
  <c r="E8" i="8"/>
</calcChain>
</file>

<file path=xl/sharedStrings.xml><?xml version="1.0" encoding="utf-8"?>
<sst xmlns="http://schemas.openxmlformats.org/spreadsheetml/2006/main" count="879" uniqueCount="396">
  <si>
    <t>附件1</t>
  </si>
  <si>
    <t>科 目 名 称</t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</si>
  <si>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年完成数</t>
    </r>
  </si>
  <si>
    <t>与2023年预算数比较情况</t>
  </si>
  <si>
    <t>与2022年比较情况</t>
  </si>
  <si>
    <t>备注</t>
  </si>
  <si>
    <t>2023年预算数</t>
  </si>
  <si>
    <r>
      <rPr>
        <b/>
        <sz val="12"/>
        <rFont val="宋体"/>
        <family val="3"/>
        <charset val="134"/>
      </rPr>
      <t>完成数为预算数</t>
    </r>
    <r>
      <rPr>
        <b/>
        <sz val="12"/>
        <rFont val="Arial"/>
        <family val="2"/>
      </rPr>
      <t>%</t>
    </r>
  </si>
  <si>
    <t>2022年完成数</t>
  </si>
  <si>
    <t>同比增长%</t>
  </si>
  <si>
    <r>
      <rPr>
        <sz val="12"/>
        <rFont val="宋体"/>
        <family val="3"/>
        <charset val="134"/>
      </rPr>
      <t>栏</t>
    </r>
    <r>
      <rPr>
        <sz val="12"/>
        <rFont val="宋体"/>
        <family val="3"/>
        <charset val="134"/>
      </rPr>
      <t>次关系</t>
    </r>
  </si>
  <si>
    <t>3=1/2</t>
  </si>
  <si>
    <t>5=1/4-1</t>
  </si>
  <si>
    <t>一般公共预算收入合计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</si>
  <si>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</si>
  <si>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</si>
  <si>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</si>
  <si>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</si>
  <si>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</si>
  <si>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</si>
  <si>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</si>
  <si>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</si>
  <si>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</si>
  <si>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</si>
  <si>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</si>
  <si>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</si>
  <si>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</si>
  <si>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</si>
  <si>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</si>
  <si>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</si>
  <si>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</si>
  <si>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</si>
  <si>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</si>
  <si>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</si>
  <si>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</si>
  <si>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 国有资源（资产）有偿使用收入</t>
  </si>
  <si>
    <t xml:space="preserve">    捐赠收入</t>
  </si>
  <si>
    <t xml:space="preserve">    政府住房基金收入</t>
  </si>
  <si>
    <t xml:space="preserve">    其他收入</t>
  </si>
  <si>
    <t>附件2</t>
  </si>
  <si>
    <t>单位：万元</t>
  </si>
  <si>
    <t>科目编码</t>
  </si>
  <si>
    <r>
      <rPr>
        <b/>
        <sz val="12"/>
        <rFont val="Arial"/>
        <family val="2"/>
      </rPr>
      <t>科</t>
    </r>
    <r>
      <rPr>
        <b/>
        <sz val="12"/>
        <rFont val="Arial"/>
        <family val="2"/>
      </rPr>
      <t xml:space="preserve"> </t>
    </r>
    <r>
      <rPr>
        <b/>
        <sz val="12"/>
        <rFont val="宋体"/>
        <family val="3"/>
        <charset val="134"/>
      </rPr>
      <t>目</t>
    </r>
    <r>
      <rPr>
        <b/>
        <sz val="12"/>
        <rFont val="Arial"/>
        <family val="2"/>
      </rPr>
      <t xml:space="preserve"> </t>
    </r>
    <r>
      <rPr>
        <b/>
        <sz val="12"/>
        <rFont val="宋体"/>
        <family val="3"/>
        <charset val="134"/>
      </rPr>
      <t>名</t>
    </r>
    <r>
      <rPr>
        <b/>
        <sz val="12"/>
        <rFont val="Arial"/>
        <family val="2"/>
      </rPr>
      <t xml:space="preserve"> </t>
    </r>
    <r>
      <rPr>
        <b/>
        <sz val="12"/>
        <rFont val="宋体"/>
        <family val="3"/>
        <charset val="134"/>
      </rPr>
      <t>称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</si>
  <si>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年预算数</t>
    </r>
  </si>
  <si>
    <t>2023年完成数</t>
  </si>
  <si>
    <t>支出数</t>
  </si>
  <si>
    <r>
      <rPr>
        <b/>
        <sz val="12"/>
        <rFont val="宋体"/>
        <family val="3"/>
        <charset val="134"/>
      </rPr>
      <t>实际支出数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（按预算口径调整）</t>
    </r>
  </si>
  <si>
    <t>实际支出数
为预算数的%</t>
  </si>
  <si>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年完成数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</si>
  <si>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年为</t>
    </r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>%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</si>
  <si>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年与</t>
    </r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的增减额</t>
    </r>
  </si>
  <si>
    <t>5=4/2</t>
  </si>
  <si>
    <t>7=3/6</t>
  </si>
  <si>
    <t>8=3-6</t>
  </si>
  <si>
    <t>一般公共预算支出总计</t>
  </si>
  <si>
    <t>201</t>
  </si>
  <si>
    <t>一般公共服务支出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</si>
  <si>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</si>
  <si>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</si>
  <si>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</si>
  <si>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</si>
  <si>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</si>
  <si>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</si>
  <si>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</si>
  <si>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文化旅游体育与传媒支出</t>
  </si>
  <si>
    <t>208</t>
  </si>
  <si>
    <t>社会保障和就业支出</t>
  </si>
  <si>
    <t>210</t>
  </si>
  <si>
    <t>卫生健康支出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</si>
  <si>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</si>
  <si>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</si>
  <si>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</si>
  <si>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</si>
  <si>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</si>
  <si>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</si>
  <si>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</si>
  <si>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</si>
  <si>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</si>
  <si>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资源勘探工业信息等支出</t>
  </si>
  <si>
    <t>216</t>
  </si>
  <si>
    <t>商业服务业等支出</t>
  </si>
  <si>
    <t>217</t>
  </si>
  <si>
    <t>金融支出</t>
  </si>
  <si>
    <t>220</t>
  </si>
  <si>
    <t>自然资源海洋气象等支出</t>
  </si>
  <si>
    <t>221</t>
  </si>
  <si>
    <t>住房保障支出</t>
  </si>
  <si>
    <t>222</t>
  </si>
  <si>
    <t>粮油物资储备支出</t>
  </si>
  <si>
    <t>224</t>
  </si>
  <si>
    <t>灾害防治及应急管理支出</t>
  </si>
  <si>
    <t>229</t>
  </si>
  <si>
    <t>其他支出</t>
  </si>
  <si>
    <t>232</t>
  </si>
  <si>
    <t>债务付息支出</t>
  </si>
  <si>
    <t>债务发行费用支出</t>
  </si>
  <si>
    <t>类</t>
  </si>
  <si>
    <t>款</t>
  </si>
  <si>
    <t>项</t>
  </si>
  <si>
    <t>栏次关系</t>
  </si>
  <si>
    <t>4=1-2</t>
  </si>
  <si>
    <t>一般公共预算支出合计</t>
  </si>
  <si>
    <t/>
  </si>
  <si>
    <t xml:space="preserve">  一般公共服务支出</t>
  </si>
  <si>
    <t>01</t>
  </si>
  <si>
    <t xml:space="preserve">      行政运行</t>
  </si>
  <si>
    <t>02</t>
  </si>
  <si>
    <t xml:space="preserve">      一般行政管理事务</t>
  </si>
  <si>
    <t>03</t>
  </si>
  <si>
    <t>04</t>
  </si>
  <si>
    <t>05</t>
  </si>
  <si>
    <t>06</t>
  </si>
  <si>
    <t>08</t>
  </si>
  <si>
    <t>09</t>
  </si>
  <si>
    <t>50</t>
  </si>
  <si>
    <t xml:space="preserve">      事业运行</t>
  </si>
  <si>
    <t>99</t>
  </si>
  <si>
    <t xml:space="preserve">    政府办公厅(室)及相关机构事务</t>
  </si>
  <si>
    <t xml:space="preserve">      其他政府办公厅(室)及相关机构事务支出</t>
  </si>
  <si>
    <t xml:space="preserve">    发展与改革事务</t>
  </si>
  <si>
    <t>07</t>
  </si>
  <si>
    <t xml:space="preserve">    财政事务</t>
  </si>
  <si>
    <t xml:space="preserve">      财政国库业务</t>
  </si>
  <si>
    <t>11</t>
  </si>
  <si>
    <t>13</t>
  </si>
  <si>
    <t xml:space="preserve">    商贸事务</t>
  </si>
  <si>
    <t xml:space="preserve">      国内贸易管理</t>
  </si>
  <si>
    <t xml:space="preserve">      招商引资</t>
  </si>
  <si>
    <t>26</t>
  </si>
  <si>
    <t>38</t>
  </si>
  <si>
    <t xml:space="preserve">    市场监督管理事务</t>
  </si>
  <si>
    <t xml:space="preserve">    其他一般公共服务支出</t>
  </si>
  <si>
    <t xml:space="preserve">      其他一般公共服务支出</t>
  </si>
  <si>
    <t xml:space="preserve">  公共安全支出</t>
  </si>
  <si>
    <t xml:space="preserve">  教育支出</t>
  </si>
  <si>
    <t xml:space="preserve">    教育费附加安排的支出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</si>
  <si>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</si>
  <si>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</si>
  <si>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</si>
  <si>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</si>
  <si>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其他科学技术支出</t>
  </si>
  <si>
    <t xml:space="preserve">  文化旅游体育与传媒支出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</si>
  <si>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</si>
  <si>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</si>
  <si>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</si>
  <si>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</si>
  <si>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</si>
  <si>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</si>
  <si>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>17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</si>
  <si>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</si>
  <si>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</si>
  <si>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</si>
  <si>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</si>
  <si>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节能环保支出</t>
  </si>
  <si>
    <t xml:space="preserve">    污染防治</t>
  </si>
  <si>
    <t xml:space="preserve">      水体</t>
  </si>
  <si>
    <t xml:space="preserve">      其他污染防治支出</t>
  </si>
  <si>
    <t xml:space="preserve">  城乡社区支出</t>
  </si>
  <si>
    <t xml:space="preserve">    城乡社区管理事务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</si>
  <si>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</si>
  <si>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</si>
  <si>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</si>
  <si>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其他城乡社区公共设施支出</t>
  </si>
  <si>
    <t xml:space="preserve">  农林水支出</t>
  </si>
  <si>
    <t xml:space="preserve">    农业农村</t>
  </si>
  <si>
    <t xml:space="preserve">      农村社会事业</t>
  </si>
  <si>
    <t xml:space="preserve">  交通运输支出</t>
  </si>
  <si>
    <t xml:space="preserve">  资源勘探工业信息等支出</t>
  </si>
  <si>
    <t xml:space="preserve">    工业和信息产业监管</t>
  </si>
  <si>
    <t xml:space="preserve">      产业发展</t>
  </si>
  <si>
    <t xml:space="preserve">    支持中小企业发展和管理支出</t>
  </si>
  <si>
    <t xml:space="preserve">      中小企业发展专项</t>
  </si>
  <si>
    <t xml:space="preserve">    其他资源勘探工业信息等支出</t>
  </si>
  <si>
    <t xml:space="preserve">      其他资源勘探工业信息等支出</t>
  </si>
  <si>
    <t xml:space="preserve">  商业服务业等支出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</si>
  <si>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</si>
  <si>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</si>
  <si>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</si>
  <si>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其他商业服务业等支出</t>
  </si>
  <si>
    <t xml:space="preserve">  自然资源海洋气象等支出</t>
  </si>
  <si>
    <t xml:space="preserve">  住房保障支出</t>
  </si>
  <si>
    <t xml:space="preserve">    保障性安居工程支出</t>
  </si>
  <si>
    <t xml:space="preserve">      其他保障性安居工程支出</t>
  </si>
  <si>
    <t xml:space="preserve">    住房改革支出</t>
  </si>
  <si>
    <t xml:space="preserve">      住房公积金</t>
  </si>
  <si>
    <t xml:space="preserve">  粮油物资储备支出</t>
  </si>
  <si>
    <t xml:space="preserve">  灾害防治及应急管理支出</t>
  </si>
  <si>
    <t xml:space="preserve">    应急管理事务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</si>
  <si>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</si>
  <si>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</si>
  <si>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</si>
  <si>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</si>
  <si>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其他支出</t>
  </si>
  <si>
    <t xml:space="preserve">  债务付息支出</t>
  </si>
  <si>
    <t xml:space="preserve">  债务发行费用支出</t>
  </si>
  <si>
    <t>附件4</t>
  </si>
  <si>
    <r>
      <rPr>
        <b/>
        <sz val="12"/>
        <rFont val="Arial"/>
        <family val="2"/>
      </rPr>
      <t>2024</t>
    </r>
    <r>
      <rPr>
        <b/>
        <sz val="12"/>
        <rFont val="宋体"/>
        <family val="3"/>
        <charset val="134"/>
      </rPr>
      <t>年预算数</t>
    </r>
  </si>
  <si>
    <r>
      <rPr>
        <b/>
        <sz val="12"/>
        <color theme="1"/>
        <rFont val="宋体"/>
        <family val="3"/>
        <charset val="134"/>
      </rPr>
      <t>与</t>
    </r>
    <r>
      <rPr>
        <b/>
        <sz val="12"/>
        <color indexed="8"/>
        <rFont val="Arial"/>
        <family val="2"/>
      </rPr>
      <t>2023</t>
    </r>
    <r>
      <rPr>
        <b/>
        <sz val="12"/>
        <color theme="1"/>
        <rFont val="宋体"/>
        <family val="3"/>
        <charset val="134"/>
      </rPr>
      <t>年比较情况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</si>
  <si>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年完成数</t>
    </r>
  </si>
  <si>
    <r>
      <rPr>
        <b/>
        <sz val="12"/>
        <rFont val="Arial"/>
        <family val="2"/>
      </rPr>
      <t>2024</t>
    </r>
    <r>
      <rPr>
        <b/>
        <sz val="12"/>
        <rFont val="宋体"/>
        <family val="3"/>
        <charset val="134"/>
      </rPr>
      <t>年为</t>
    </r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完成数的</t>
    </r>
    <r>
      <rPr>
        <b/>
        <sz val="12"/>
        <rFont val="Arial"/>
        <family val="2"/>
      </rPr>
      <t>%</t>
    </r>
  </si>
  <si>
    <r>
      <rPr>
        <b/>
        <sz val="12"/>
        <rFont val="Arial"/>
        <family val="2"/>
      </rPr>
      <t>2024</t>
    </r>
    <r>
      <rPr>
        <b/>
        <sz val="12"/>
        <rFont val="宋体"/>
        <family val="3"/>
        <charset val="134"/>
      </rPr>
      <t>年与</t>
    </r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的增减额</t>
    </r>
  </si>
  <si>
    <t>4=2/3</t>
  </si>
  <si>
    <t>5=2-3</t>
  </si>
  <si>
    <t xml:space="preserve">    国有资源（资产）有偿使用收入</t>
  </si>
  <si>
    <t>附件5</t>
  </si>
  <si>
    <r>
      <rPr>
        <b/>
        <sz val="12"/>
        <rFont val="Arial"/>
        <family val="2"/>
      </rPr>
      <t>2024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            
</t>
    </r>
    <r>
      <rPr>
        <b/>
        <sz val="12"/>
        <rFont val="宋体"/>
        <family val="3"/>
        <charset val="134"/>
      </rPr>
      <t>预算数</t>
    </r>
  </si>
  <si>
    <t>备  注</t>
  </si>
  <si>
    <r>
      <rPr>
        <b/>
        <sz val="12"/>
        <rFont val="宋体"/>
        <family val="3"/>
        <charset val="134"/>
      </rPr>
      <t>预算数为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完成数的</t>
    </r>
    <r>
      <rPr>
        <b/>
        <sz val="12"/>
        <rFont val="Arial"/>
        <family val="2"/>
      </rPr>
      <t>%</t>
    </r>
  </si>
  <si>
    <r>
      <rPr>
        <b/>
        <sz val="12"/>
        <rFont val="宋体"/>
        <family val="3"/>
        <charset val="134"/>
      </rPr>
      <t>预算数与完成数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的增减额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</si>
  <si>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                
</t>
    </r>
    <r>
      <rPr>
        <b/>
        <sz val="12"/>
        <rFont val="宋体"/>
        <family val="3"/>
        <charset val="134"/>
      </rPr>
      <t>预算数</t>
    </r>
  </si>
  <si>
    <r>
      <rPr>
        <b/>
        <sz val="12"/>
        <rFont val="Arial"/>
        <family val="2"/>
      </rPr>
      <t>2024</t>
    </r>
    <r>
      <rPr>
        <b/>
        <sz val="12"/>
        <rFont val="宋体"/>
        <family val="3"/>
        <charset val="134"/>
      </rPr>
      <t>年为</t>
    </r>
    <r>
      <rPr>
        <b/>
        <sz val="12"/>
        <rFont val="Arial"/>
        <family val="2"/>
      </rPr>
      <t xml:space="preserve">
2023</t>
    </r>
    <r>
      <rPr>
        <b/>
        <sz val="12"/>
        <rFont val="宋体"/>
        <family val="3"/>
        <charset val="134"/>
      </rPr>
      <t>年的</t>
    </r>
    <r>
      <rPr>
        <b/>
        <sz val="12"/>
        <rFont val="Arial"/>
        <family val="2"/>
      </rPr>
      <t>%</t>
    </r>
  </si>
  <si>
    <t>7=2/6</t>
  </si>
  <si>
    <t>8=2-6</t>
  </si>
  <si>
    <t xml:space="preserve">  金融支出</t>
  </si>
  <si>
    <t xml:space="preserve">  预备费</t>
  </si>
  <si>
    <t>附件6</t>
  </si>
  <si>
    <t>科目名称</t>
  </si>
  <si>
    <t>与2023年比较情况</t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</si>
  <si>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                </t>
    </r>
    <r>
      <rPr>
        <b/>
        <sz val="12"/>
        <rFont val="宋体"/>
        <family val="3"/>
        <charset val="134"/>
      </rPr>
      <t>预算数</t>
    </r>
  </si>
  <si>
    <t>栏次</t>
  </si>
  <si>
    <t>227</t>
  </si>
  <si>
    <t>附件7</t>
  </si>
  <si>
    <t>预算数</t>
  </si>
  <si>
    <t>一般公共预算支出</t>
  </si>
  <si>
    <t>其中：基本支出</t>
  </si>
  <si>
    <t>合   计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</si>
  <si>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</si>
  <si>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</si>
  <si>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</si>
  <si>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</si>
  <si>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</si>
  <si>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</si>
  <si>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</si>
  <si>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</si>
  <si>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</si>
  <si>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</si>
  <si>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</si>
  <si>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</si>
  <si>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公务用车运行维护费</t>
  </si>
  <si>
    <t>维修（护）费</t>
  </si>
  <si>
    <t>其他商品和服务支出</t>
  </si>
  <si>
    <t>机关资本性支出（一）</t>
  </si>
  <si>
    <t>房屋建筑物购建</t>
  </si>
  <si>
    <t>公务用车购置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</si>
  <si>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</si>
  <si>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</si>
  <si>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</si>
  <si>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</si>
  <si>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</si>
  <si>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</si>
  <si>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</si>
  <si>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</si>
  <si>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</si>
  <si>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</si>
  <si>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</si>
  <si>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</si>
  <si>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</si>
  <si>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其他对企业补助</t>
  </si>
  <si>
    <t>对企业资本性支出</t>
  </si>
  <si>
    <t>资本金注入（一）</t>
  </si>
  <si>
    <t>对个人和家庭的补助</t>
  </si>
  <si>
    <t>社会福利和救助</t>
  </si>
  <si>
    <t>助学金</t>
  </si>
  <si>
    <t>离退休费</t>
  </si>
  <si>
    <t>其他对个人和家庭补助</t>
  </si>
  <si>
    <t>对社会保障基金补助</t>
  </si>
  <si>
    <t>债务利息及费用支出</t>
  </si>
  <si>
    <t>国内债务付息</t>
  </si>
  <si>
    <t>国外债务付息</t>
  </si>
  <si>
    <t>国内债务发行费用</t>
  </si>
  <si>
    <t>转移性支出</t>
  </si>
  <si>
    <t>上下级政府间转移性支出</t>
  </si>
  <si>
    <t>预备费及预留</t>
  </si>
  <si>
    <t>预备费</t>
  </si>
  <si>
    <t>贵阳综合保税区2023年一般公共预算收入完成情况表</t>
    <phoneticPr fontId="25" type="noConversion"/>
  </si>
  <si>
    <t>贵阳综合保税区2023年一般公共预算支出完成情况表（一）</t>
    <phoneticPr fontId="25" type="noConversion"/>
  </si>
  <si>
    <t>区产创中心增加科技职能，新增科技类项目支出</t>
    <phoneticPr fontId="25" type="noConversion"/>
  </si>
  <si>
    <r>
      <t>2023</t>
    </r>
    <r>
      <rPr>
        <sz val="11"/>
        <rFont val="宋体"/>
        <family val="3"/>
        <charset val="134"/>
      </rPr>
      <t>年减少疫情防控类支出</t>
    </r>
    <phoneticPr fontId="25" type="noConversion"/>
  </si>
  <si>
    <t>规范区属部门项目资金科目</t>
    <phoneticPr fontId="25" type="noConversion"/>
  </si>
  <si>
    <t>2023年增加上级指定用途资金列入该科目</t>
    <phoneticPr fontId="25" type="noConversion"/>
  </si>
  <si>
    <t>贵阳综合保税区2023年一般公共预算支出完成情况表（二）</t>
    <phoneticPr fontId="29" type="noConversion"/>
  </si>
  <si>
    <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           </t>
    </r>
    <r>
      <rPr>
        <b/>
        <sz val="12"/>
        <rFont val="宋体"/>
        <family val="3"/>
        <charset val="134"/>
      </rPr>
      <t>完成数</t>
    </r>
    <phoneticPr fontId="29" type="noConversion"/>
  </si>
  <si>
    <r>
      <t>与</t>
    </r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年比较情况</t>
    </r>
    <phoneticPr fontId="29" type="noConversion"/>
  </si>
  <si>
    <r>
      <t>2022</t>
    </r>
    <r>
      <rPr>
        <b/>
        <sz val="12"/>
        <rFont val="宋体"/>
        <family val="3"/>
        <charset val="134"/>
      </rPr>
      <t>年完成数</t>
    </r>
    <phoneticPr fontId="29" type="noConversion"/>
  </si>
  <si>
    <r>
      <t>2023</t>
    </r>
    <r>
      <rPr>
        <b/>
        <sz val="12"/>
        <rFont val="宋体"/>
        <family val="3"/>
        <charset val="134"/>
      </rPr>
      <t>年为</t>
    </r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>%</t>
    </r>
    <phoneticPr fontId="29" type="noConversion"/>
  </si>
  <si>
    <r>
      <t>2023</t>
    </r>
    <r>
      <rPr>
        <b/>
        <sz val="12"/>
        <rFont val="宋体"/>
        <family val="3"/>
        <charset val="134"/>
      </rPr>
      <t>年比</t>
    </r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年增减额</t>
    </r>
    <phoneticPr fontId="29" type="noConversion"/>
  </si>
  <si>
    <t>一般公共服务</t>
  </si>
  <si>
    <t>03</t>
    <phoneticPr fontId="34" type="noConversion"/>
  </si>
  <si>
    <t>政府办公厅(室)及相关机构事务</t>
  </si>
  <si>
    <t>规范预算单位项目支出科目</t>
    <phoneticPr fontId="25" type="noConversion"/>
  </si>
  <si>
    <t>01</t>
    <phoneticPr fontId="34" type="noConversion"/>
  </si>
  <si>
    <t>行政运行</t>
  </si>
  <si>
    <t>02</t>
    <phoneticPr fontId="34" type="noConversion"/>
  </si>
  <si>
    <t>一般行政管理事务</t>
  </si>
  <si>
    <t>05</t>
    <phoneticPr fontId="34" type="noConversion"/>
  </si>
  <si>
    <t>专项业务及机关事务管理</t>
    <phoneticPr fontId="29" type="noConversion"/>
  </si>
  <si>
    <t>50</t>
    <phoneticPr fontId="34" type="noConversion"/>
  </si>
  <si>
    <t>事业运行</t>
  </si>
  <si>
    <t>其他政府办公厅（室）及相关机构事务支出</t>
  </si>
  <si>
    <t>04</t>
    <phoneticPr fontId="34" type="noConversion"/>
  </si>
  <si>
    <t>发展与改革事务</t>
  </si>
  <si>
    <t>其他发展与改革事务支出</t>
  </si>
  <si>
    <t>06</t>
    <phoneticPr fontId="34" type="noConversion"/>
  </si>
  <si>
    <t>财政事务</t>
    <phoneticPr fontId="25" type="noConversion"/>
  </si>
  <si>
    <t>财政国库业务</t>
  </si>
  <si>
    <t>08</t>
    <phoneticPr fontId="34" type="noConversion"/>
  </si>
  <si>
    <t>审计事务</t>
  </si>
  <si>
    <t>审计业务</t>
    <phoneticPr fontId="29" type="noConversion"/>
  </si>
  <si>
    <t>纪检监察事务</t>
  </si>
  <si>
    <t>商贸事务</t>
  </si>
  <si>
    <t>根据工作安排增加项目支出</t>
    <phoneticPr fontId="25" type="noConversion"/>
  </si>
  <si>
    <t>对外贸易管理</t>
    <phoneticPr fontId="29" type="noConversion"/>
  </si>
  <si>
    <t>国际经济合作</t>
  </si>
  <si>
    <t>07</t>
    <phoneticPr fontId="34" type="noConversion"/>
  </si>
  <si>
    <t>国内贸易管理</t>
  </si>
  <si>
    <r>
      <t>2022</t>
    </r>
    <r>
      <rPr>
        <sz val="10"/>
        <rFont val="宋体"/>
        <family val="3"/>
        <charset val="134"/>
      </rPr>
      <t>年该科目收到上级资金，</t>
    </r>
    <r>
      <rPr>
        <sz val="10"/>
        <rFont val="Arial"/>
        <family val="2"/>
      </rPr>
      <t>2023</t>
    </r>
    <r>
      <rPr>
        <sz val="10"/>
        <rFont val="宋体"/>
        <family val="3"/>
        <charset val="134"/>
      </rPr>
      <t>年无</t>
    </r>
    <phoneticPr fontId="25" type="noConversion"/>
  </si>
  <si>
    <t>招商引资</t>
  </si>
  <si>
    <t>组织事务</t>
  </si>
  <si>
    <t>市场监督管理事务</t>
  </si>
  <si>
    <t>一般行政管理事务</t>
    <phoneticPr fontId="29" type="noConversion"/>
  </si>
  <si>
    <t>其他一般公共服务支出</t>
  </si>
  <si>
    <t>09</t>
    <phoneticPr fontId="34" type="noConversion"/>
  </si>
  <si>
    <t>教育费附加安排的支出</t>
  </si>
  <si>
    <t>其他教育费附加安排的支出</t>
  </si>
  <si>
    <t>99</t>
    <phoneticPr fontId="34" type="noConversion"/>
  </si>
  <si>
    <t>其他教育支出</t>
  </si>
  <si>
    <t>技术研究与开发</t>
  </si>
  <si>
    <t>科技成果转化与扩散</t>
  </si>
  <si>
    <t>其他技术研究与开发支出</t>
  </si>
  <si>
    <t>其他科学技术支出</t>
  </si>
  <si>
    <t>科技奖励</t>
    <phoneticPr fontId="29" type="noConversion"/>
  </si>
  <si>
    <t>行政事业单位养老支出</t>
  </si>
  <si>
    <t>社保调整标准</t>
    <phoneticPr fontId="25" type="noConversion"/>
  </si>
  <si>
    <t>机关事业单位基本养老保险缴费支出</t>
  </si>
  <si>
    <t>机关事业单位职业年金缴费支出</t>
  </si>
  <si>
    <t>公共卫生</t>
  </si>
  <si>
    <t>重大公共卫生服务</t>
  </si>
  <si>
    <t>行政事业单位医疗</t>
  </si>
  <si>
    <t>医保调整标准</t>
    <phoneticPr fontId="25" type="noConversion"/>
  </si>
  <si>
    <t>行政单位医疗</t>
  </si>
  <si>
    <t>事业单位医疗</t>
  </si>
  <si>
    <t>公务员医疗补助</t>
  </si>
  <si>
    <t>污染防治</t>
  </si>
  <si>
    <t>水体</t>
  </si>
  <si>
    <t>其他污染防治支出</t>
  </si>
  <si>
    <t>城乡社区管理事务</t>
  </si>
  <si>
    <t>城乡社区规划与管理</t>
  </si>
  <si>
    <t>城乡社区公共设施</t>
  </si>
  <si>
    <t>其他城乡社区公共设施支出</t>
  </si>
  <si>
    <t>农业农村</t>
  </si>
  <si>
    <t>农村社会事业</t>
  </si>
  <si>
    <t>工业和信息产业监管</t>
  </si>
  <si>
    <t>专用通信</t>
  </si>
  <si>
    <t>产业发展</t>
  </si>
  <si>
    <t>支持中小企业发展和管理支出</t>
  </si>
  <si>
    <t>中小企业发展专项</t>
  </si>
  <si>
    <t>其他资源勘探工业信息等支出</t>
  </si>
  <si>
    <t>涉外发展服务支出</t>
  </si>
  <si>
    <t>其他涉外发展服务支出</t>
  </si>
  <si>
    <t>其他商业服务业等支出</t>
  </si>
  <si>
    <r>
      <t>2023</t>
    </r>
    <r>
      <rPr>
        <sz val="10"/>
        <rFont val="宋体"/>
        <family val="3"/>
        <charset val="134"/>
      </rPr>
      <t>年上级下达资金</t>
    </r>
    <phoneticPr fontId="25" type="noConversion"/>
  </si>
  <si>
    <t>保障性安居工程支出</t>
  </si>
  <si>
    <t>保障性租赁住房</t>
  </si>
  <si>
    <t>其他保障性安居工程支出</t>
  </si>
  <si>
    <t>住房改革支出</t>
  </si>
  <si>
    <t>应急管理事务</t>
  </si>
  <si>
    <t>区属预算单位职能职责调整</t>
    <phoneticPr fontId="25" type="noConversion"/>
  </si>
  <si>
    <t>应急管理</t>
  </si>
  <si>
    <t>2023年新增预算单位</t>
    <phoneticPr fontId="29" type="noConversion"/>
  </si>
  <si>
    <t>其他应急管理支出</t>
  </si>
  <si>
    <t>消防救援事务</t>
  </si>
  <si>
    <t>消防应急救援</t>
  </si>
  <si>
    <t>附件3</t>
    <phoneticPr fontId="25" type="noConversion"/>
  </si>
  <si>
    <t>贵阳综合保税区2024年一般公共预算收入预算表（草案）</t>
    <phoneticPr fontId="25" type="noConversion"/>
  </si>
  <si>
    <t>调整规范预算单位项目支出科目</t>
    <phoneticPr fontId="25" type="noConversion"/>
  </si>
  <si>
    <t>贵阳综合保税区2024年一般公共预算支出预算表（草案）</t>
    <phoneticPr fontId="25" type="noConversion"/>
  </si>
  <si>
    <t>贵阳综合保税区2024年一般公共预算本级支出预算表（草案）</t>
    <phoneticPr fontId="25" type="noConversion"/>
  </si>
  <si>
    <t>审计业务</t>
  </si>
  <si>
    <t>对外贸易管理</t>
  </si>
  <si>
    <t>科技奖励</t>
  </si>
  <si>
    <t xml:space="preserve">      一般行政管理事务</t>
    <phoneticPr fontId="25" type="noConversion"/>
  </si>
  <si>
    <t xml:space="preserve">      保障性租赁住房</t>
    <phoneticPr fontId="25" type="noConversion"/>
  </si>
  <si>
    <t>贵阳综合保税区2024年一般公共预算支出政府预算经济分类科目预算表（草案）</t>
    <phoneticPr fontId="25" type="noConversion"/>
  </si>
  <si>
    <t xml:space="preserve">       因公出国（境）费用</t>
    <phoneticPr fontId="25" type="noConversion"/>
  </si>
  <si>
    <r>
      <t>0</t>
    </r>
    <r>
      <rPr>
        <sz val="12"/>
        <color indexed="8"/>
        <rFont val="宋体"/>
        <family val="3"/>
        <charset val="134"/>
      </rPr>
      <t>2</t>
    </r>
  </si>
  <si>
    <t xml:space="preserve">      基础设施建设</t>
    <phoneticPr fontId="25" type="noConversion"/>
  </si>
  <si>
    <r>
      <t>0</t>
    </r>
    <r>
      <rPr>
        <sz val="12"/>
        <color indexed="8"/>
        <rFont val="宋体"/>
        <family val="3"/>
        <charset val="134"/>
      </rPr>
      <t>2</t>
    </r>
    <phoneticPr fontId="25" type="noConversion"/>
  </si>
  <si>
    <t>预留</t>
    <phoneticPr fontId="25" type="noConversion"/>
  </si>
  <si>
    <t>2023年新增人员的同时社保调标</t>
    <phoneticPr fontId="25" type="noConversion"/>
  </si>
  <si>
    <t>预备费</t>
    <phoneticPr fontId="25" type="noConversion"/>
  </si>
  <si>
    <t>上级指定用途资金列入该科目</t>
  </si>
  <si>
    <t>与2023年完成数比较情况</t>
    <phoneticPr fontId="25" type="noConversion"/>
  </si>
  <si>
    <t>与2023年预算数比较情况</t>
    <phoneticPr fontId="25" type="noConversion"/>
  </si>
  <si>
    <t>调整规范预算单位项目支出科目</t>
    <phoneticPr fontId="25" type="noConversion"/>
  </si>
  <si>
    <t>预算单位项目支出减少</t>
    <phoneticPr fontId="25" type="noConversion"/>
  </si>
  <si>
    <t>07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</si>
</sst>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_ "/>
    <numFmt numFmtId="178" formatCode="#,##0.00_ "/>
    <numFmt numFmtId="179" formatCode="_ * #,##0_ ;_ * \-#,##0_ ;_ * &quot;-&quot;??_ ;_ @_ "/>
    <numFmt numFmtId="180" formatCode="0.00_ "/>
  </numFmts>
  <fonts count="5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Arial"/>
      <family val="2"/>
    </font>
    <font>
      <sz val="12"/>
      <color indexed="8"/>
      <name val="宋体"/>
      <family val="3"/>
      <charset val="134"/>
    </font>
    <font>
      <sz val="12"/>
      <name val="Arial"/>
      <family val="2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Arial"/>
      <family val="2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aj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  <scheme val="major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1"/>
      <name val="Arial"/>
      <family val="2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0"/>
      <name val="宋体"/>
      <family val="3"/>
      <charset val="134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6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76" fontId="7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left" vertical="center" wrapText="1" indent="2"/>
      <protection locked="0"/>
    </xf>
    <xf numFmtId="0" fontId="3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horizontal="left" vertical="center"/>
      <protection locked="0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8" fontId="1" fillId="0" borderId="0" xfId="0" applyNumberFormat="1" applyFont="1" applyFill="1" applyAlignment="1" applyProtection="1">
      <alignment vertical="center"/>
      <protection locked="0"/>
    </xf>
    <xf numFmtId="178" fontId="1" fillId="0" borderId="0" xfId="0" applyNumberFormat="1" applyFont="1" applyFill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9" fontId="10" fillId="0" borderId="1" xfId="1" applyNumberFormat="1" applyFont="1" applyFill="1" applyBorder="1" applyAlignment="1" applyProtection="1">
      <alignment vertical="center"/>
      <protection locked="0"/>
    </xf>
    <xf numFmtId="10" fontId="10" fillId="0" borderId="1" xfId="1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6" fontId="5" fillId="0" borderId="1" xfId="1" applyNumberFormat="1" applyFont="1" applyFill="1" applyBorder="1" applyAlignment="1" applyProtection="1">
      <alignment vertical="center"/>
    </xf>
    <xf numFmtId="10" fontId="5" fillId="0" borderId="1" xfId="1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10" fontId="7" fillId="0" borderId="1" xfId="1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18" fillId="0" borderId="0" xfId="3" applyFont="1" applyFill="1" applyAlignment="1">
      <alignment horizontal="left" vertical="center"/>
    </xf>
    <xf numFmtId="0" fontId="7" fillId="0" borderId="0" xfId="3" applyFont="1" applyFill="1" applyAlignment="1">
      <alignment horizontal="left" vertical="center"/>
    </xf>
    <xf numFmtId="180" fontId="7" fillId="0" borderId="0" xfId="3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176" fontId="5" fillId="0" borderId="1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176" fontId="7" fillId="0" borderId="1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vertical="top" wrapText="1"/>
    </xf>
    <xf numFmtId="0" fontId="16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0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180" fontId="7" fillId="0" borderId="0" xfId="3" applyNumberFormat="1" applyFont="1" applyFill="1" applyAlignment="1">
      <alignment vertical="center"/>
    </xf>
    <xf numFmtId="0" fontId="1" fillId="0" borderId="0" xfId="3" applyFont="1" applyFill="1" applyAlignment="1">
      <alignment vertical="center"/>
    </xf>
    <xf numFmtId="0" fontId="7" fillId="0" borderId="2" xfId="3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vertical="center" shrinkToFit="1"/>
    </xf>
    <xf numFmtId="176" fontId="7" fillId="2" borderId="1" xfId="0" applyNumberFormat="1" applyFont="1" applyFill="1" applyBorder="1" applyAlignment="1" applyProtection="1">
      <alignment vertical="center" shrinkToFit="1"/>
    </xf>
    <xf numFmtId="3" fontId="7" fillId="2" borderId="1" xfId="0" applyNumberFormat="1" applyFont="1" applyFill="1" applyBorder="1" applyAlignment="1" applyProtection="1">
      <alignment vertical="center" shrinkToFit="1"/>
    </xf>
    <xf numFmtId="176" fontId="11" fillId="0" borderId="1" xfId="3" applyNumberFormat="1" applyFont="1" applyFill="1" applyBorder="1" applyAlignment="1">
      <alignment horizontal="left" vertical="center" wrapText="1"/>
    </xf>
    <xf numFmtId="176" fontId="20" fillId="0" borderId="1" xfId="3" applyNumberFormat="1" applyFont="1" applyFill="1" applyBorder="1" applyAlignment="1">
      <alignment vertical="center" wrapText="1"/>
    </xf>
    <xf numFmtId="176" fontId="11" fillId="0" borderId="1" xfId="3" applyNumberFormat="1" applyFont="1" applyFill="1" applyBorder="1" applyAlignment="1">
      <alignment horizontal="justify" vertical="center" wrapText="1"/>
    </xf>
    <xf numFmtId="176" fontId="20" fillId="2" borderId="1" xfId="3" applyNumberFormat="1" applyFont="1" applyFill="1" applyBorder="1" applyAlignment="1">
      <alignment vertical="center" wrapText="1"/>
    </xf>
    <xf numFmtId="0" fontId="20" fillId="2" borderId="1" xfId="3" applyNumberFormat="1" applyFont="1" applyFill="1" applyBorder="1" applyAlignment="1">
      <alignment vertical="center" wrapText="1"/>
    </xf>
    <xf numFmtId="176" fontId="20" fillId="2" borderId="1" xfId="3" applyNumberFormat="1" applyFont="1" applyFill="1" applyBorder="1" applyAlignment="1">
      <alignment horizontal="left" vertical="center" wrapText="1"/>
    </xf>
    <xf numFmtId="176" fontId="11" fillId="2" borderId="1" xfId="3" applyNumberFormat="1" applyFont="1" applyFill="1" applyBorder="1" applyAlignment="1">
      <alignment horizontal="left" vertical="center" wrapText="1"/>
    </xf>
    <xf numFmtId="0" fontId="11" fillId="0" borderId="1" xfId="3" applyNumberFormat="1" applyFont="1" applyFill="1" applyBorder="1" applyAlignment="1">
      <alignment vertical="center" wrapText="1"/>
    </xf>
    <xf numFmtId="0" fontId="18" fillId="0" borderId="0" xfId="3" applyFont="1" applyFill="1" applyAlignment="1">
      <alignment vertical="center"/>
    </xf>
    <xf numFmtId="0" fontId="1" fillId="0" borderId="0" xfId="3" applyFont="1" applyFill="1" applyAlignment="1">
      <alignment vertical="center" wrapText="1"/>
    </xf>
    <xf numFmtId="0" fontId="21" fillId="0" borderId="0" xfId="3" applyFont="1" applyFill="1" applyAlignment="1">
      <alignment horizontal="left" vertical="center"/>
    </xf>
    <xf numFmtId="180" fontId="7" fillId="0" borderId="0" xfId="3" applyNumberFormat="1" applyFont="1" applyFill="1" applyAlignment="1">
      <alignment horizontal="right" vertical="center" shrinkToFit="1"/>
    </xf>
    <xf numFmtId="0" fontId="7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0" fontId="5" fillId="0" borderId="1" xfId="3" applyNumberFormat="1" applyFont="1" applyFill="1" applyBorder="1" applyAlignment="1">
      <alignment vertical="center"/>
    </xf>
    <xf numFmtId="10" fontId="7" fillId="0" borderId="0" xfId="2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vertical="center"/>
    </xf>
    <xf numFmtId="0" fontId="7" fillId="0" borderId="1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0" fontId="20" fillId="0" borderId="1" xfId="0" applyNumberFormat="1" applyFont="1" applyFill="1" applyBorder="1" applyAlignment="1" applyProtection="1">
      <alignment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vertical="center" shrinkToFit="1"/>
    </xf>
    <xf numFmtId="10" fontId="7" fillId="0" borderId="0" xfId="3" applyNumberFormat="1" applyFont="1" applyFill="1" applyAlignment="1">
      <alignment vertical="center"/>
    </xf>
    <xf numFmtId="10" fontId="7" fillId="0" borderId="0" xfId="3" applyNumberFormat="1" applyFont="1" applyFill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10" fontId="24" fillId="2" borderId="1" xfId="0" applyNumberFormat="1" applyFont="1" applyFill="1" applyBorder="1" applyAlignment="1">
      <alignment horizontal="center" vertical="center" shrinkToFit="1"/>
    </xf>
    <xf numFmtId="176" fontId="28" fillId="0" borderId="1" xfId="3" applyNumberFormat="1" applyFont="1" applyFill="1" applyBorder="1" applyAlignment="1">
      <alignment horizontal="left" vertical="center" wrapText="1"/>
    </xf>
    <xf numFmtId="176" fontId="12" fillId="0" borderId="1" xfId="3" applyNumberFormat="1" applyFont="1" applyFill="1" applyBorder="1" applyAlignment="1">
      <alignment horizontal="left" vertical="center" wrapText="1"/>
    </xf>
    <xf numFmtId="176" fontId="28" fillId="2" borderId="1" xfId="3" applyNumberFormat="1" applyFont="1" applyFill="1" applyBorder="1" applyAlignment="1">
      <alignment vertical="center" wrapText="1"/>
    </xf>
    <xf numFmtId="0" fontId="27" fillId="0" borderId="0" xfId="3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0" fontId="0" fillId="0" borderId="0" xfId="0" applyAlignment="1">
      <alignment vertical="center" wrapText="1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180" fontId="15" fillId="0" borderId="0" xfId="3" applyNumberFormat="1" applyFont="1" applyAlignment="1">
      <alignment horizontal="center" vertical="center"/>
    </xf>
    <xf numFmtId="10" fontId="15" fillId="0" borderId="0" xfId="2" applyNumberFormat="1" applyFont="1" applyAlignment="1">
      <alignment horizontal="center" vertical="center"/>
    </xf>
    <xf numFmtId="180" fontId="15" fillId="0" borderId="0" xfId="3" applyNumberFormat="1" applyFont="1">
      <alignment vertical="center"/>
    </xf>
    <xf numFmtId="180" fontId="15" fillId="0" borderId="0" xfId="3" applyNumberFormat="1" applyFont="1" applyAlignment="1">
      <alignment horizontal="right" wrapText="1" shrinkToFit="1"/>
    </xf>
    <xf numFmtId="0" fontId="31" fillId="0" borderId="1" xfId="3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0" fontId="15" fillId="0" borderId="1" xfId="2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1" fontId="32" fillId="0" borderId="1" xfId="0" applyNumberFormat="1" applyFont="1" applyBorder="1" applyAlignment="1">
      <alignment vertical="center" shrinkToFit="1"/>
    </xf>
    <xf numFmtId="10" fontId="32" fillId="0" borderId="1" xfId="2" applyNumberFormat="1" applyFont="1" applyBorder="1">
      <alignment vertical="center"/>
    </xf>
    <xf numFmtId="0" fontId="33" fillId="0" borderId="1" xfId="3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41" fontId="32" fillId="0" borderId="1" xfId="3" applyNumberFormat="1" applyFont="1" applyBorder="1">
      <alignment vertical="center"/>
    </xf>
    <xf numFmtId="180" fontId="24" fillId="0" borderId="5" xfId="3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41" fontId="35" fillId="0" borderId="1" xfId="3" applyNumberFormat="1" applyFont="1" applyBorder="1">
      <alignment vertical="center"/>
    </xf>
    <xf numFmtId="10" fontId="35" fillId="0" borderId="1" xfId="2" applyNumberFormat="1" applyFont="1" applyBorder="1">
      <alignment vertical="center"/>
    </xf>
    <xf numFmtId="41" fontId="35" fillId="0" borderId="1" xfId="0" applyNumberFormat="1" applyFont="1" applyBorder="1" applyAlignment="1">
      <alignment vertical="center" shrinkToFit="1"/>
    </xf>
    <xf numFmtId="180" fontId="36" fillId="0" borderId="5" xfId="3" applyNumberFormat="1" applyFont="1" applyBorder="1" applyAlignment="1">
      <alignment vertical="center" wrapText="1"/>
    </xf>
    <xf numFmtId="41" fontId="37" fillId="0" borderId="1" xfId="0" applyNumberFormat="1" applyFont="1" applyBorder="1" applyAlignment="1">
      <alignment horizontal="right" vertical="center" wrapText="1"/>
    </xf>
    <xf numFmtId="180" fontId="15" fillId="0" borderId="5" xfId="3" applyNumberFormat="1" applyFont="1" applyBorder="1" applyAlignment="1">
      <alignment vertical="center" wrapText="1"/>
    </xf>
    <xf numFmtId="180" fontId="38" fillId="0" borderId="5" xfId="3" applyNumberFormat="1" applyFont="1" applyBorder="1" applyAlignment="1">
      <alignment vertical="center" wrapText="1"/>
    </xf>
    <xf numFmtId="41" fontId="37" fillId="4" borderId="1" xfId="0" applyNumberFormat="1" applyFont="1" applyFill="1" applyBorder="1" applyAlignment="1">
      <alignment horizontal="right" vertical="center" wrapText="1"/>
    </xf>
    <xf numFmtId="180" fontId="39" fillId="0" borderId="5" xfId="3" applyNumberFormat="1" applyFont="1" applyBorder="1" applyAlignment="1">
      <alignment vertical="center" wrapText="1"/>
    </xf>
    <xf numFmtId="180" fontId="38" fillId="0" borderId="1" xfId="3" applyNumberFormat="1" applyFont="1" applyBorder="1" applyAlignment="1">
      <alignment vertical="center" wrapText="1"/>
    </xf>
    <xf numFmtId="0" fontId="40" fillId="0" borderId="1" xfId="0" applyFont="1" applyBorder="1">
      <alignment vertical="center"/>
    </xf>
    <xf numFmtId="0" fontId="40" fillId="0" borderId="1" xfId="0" applyFont="1" applyBorder="1" applyAlignment="1">
      <alignment horizontal="center" vertical="center"/>
    </xf>
    <xf numFmtId="41" fontId="41" fillId="0" borderId="1" xfId="0" applyNumberFormat="1" applyFont="1" applyBorder="1">
      <alignment vertical="center"/>
    </xf>
    <xf numFmtId="0" fontId="42" fillId="0" borderId="1" xfId="0" applyFont="1" applyBorder="1" applyAlignment="1">
      <alignment horizontal="center" vertical="center"/>
    </xf>
    <xf numFmtId="41" fontId="43" fillId="0" borderId="1" xfId="0" applyNumberFormat="1" applyFont="1" applyBorder="1">
      <alignment vertical="center"/>
    </xf>
    <xf numFmtId="0" fontId="44" fillId="0" borderId="1" xfId="0" applyFont="1" applyBorder="1" applyAlignment="1">
      <alignment vertical="center" wrapText="1"/>
    </xf>
    <xf numFmtId="0" fontId="42" fillId="0" borderId="1" xfId="0" applyFont="1" applyBorder="1">
      <alignment vertical="center"/>
    </xf>
    <xf numFmtId="0" fontId="45" fillId="0" borderId="1" xfId="0" applyFont="1" applyBorder="1">
      <alignment vertical="center"/>
    </xf>
    <xf numFmtId="0" fontId="4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176" fontId="15" fillId="0" borderId="1" xfId="3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 applyProtection="1">
      <alignment horizontal="center" vertical="center"/>
    </xf>
    <xf numFmtId="10" fontId="1" fillId="0" borderId="0" xfId="0" applyNumberFormat="1" applyFont="1" applyFill="1" applyAlignment="1">
      <alignment vertical="center"/>
    </xf>
    <xf numFmtId="10" fontId="1" fillId="0" borderId="2" xfId="0" applyNumberFormat="1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0" fontId="5" fillId="0" borderId="1" xfId="1" applyNumberFormat="1" applyFont="1" applyFill="1" applyBorder="1" applyAlignment="1" applyProtection="1">
      <alignment horizontal="center" vertical="center"/>
    </xf>
    <xf numFmtId="176" fontId="15" fillId="0" borderId="1" xfId="1" applyNumberFormat="1" applyFont="1" applyFill="1" applyBorder="1" applyAlignment="1" applyProtection="1">
      <alignment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Protection="1">
      <alignment vertical="center"/>
      <protection locked="0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Protection="1">
      <alignment vertical="center"/>
      <protection locked="0"/>
    </xf>
    <xf numFmtId="176" fontId="32" fillId="0" borderId="1" xfId="0" applyNumberFormat="1" applyFont="1" applyBorder="1" applyAlignment="1">
      <alignment horizontal="right" vertical="center"/>
    </xf>
    <xf numFmtId="3" fontId="32" fillId="0" borderId="1" xfId="0" applyNumberFormat="1" applyFont="1" applyBorder="1" applyAlignment="1">
      <alignment horizontal="right" vertical="center"/>
    </xf>
    <xf numFmtId="176" fontId="35" fillId="0" borderId="1" xfId="0" applyNumberFormat="1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right" vertical="center"/>
    </xf>
    <xf numFmtId="176" fontId="35" fillId="0" borderId="1" xfId="0" applyNumberFormat="1" applyFont="1" applyBorder="1">
      <alignment vertical="center"/>
    </xf>
    <xf numFmtId="3" fontId="35" fillId="0" borderId="1" xfId="0" applyNumberFormat="1" applyFont="1" applyBorder="1">
      <alignment vertical="center"/>
    </xf>
    <xf numFmtId="0" fontId="49" fillId="0" borderId="1" xfId="4" applyFont="1" applyBorder="1" applyAlignment="1">
      <alignment horizontal="left" vertical="center" wrapText="1" indent="1"/>
    </xf>
    <xf numFmtId="0" fontId="49" fillId="0" borderId="1" xfId="5" applyFont="1" applyBorder="1" applyAlignment="1">
      <alignment horizontal="left" vertical="center" wrapText="1" indent="2"/>
    </xf>
    <xf numFmtId="0" fontId="50" fillId="0" borderId="1" xfId="6" applyFont="1" applyBorder="1" applyAlignment="1">
      <alignment horizontal="left" vertical="center" wrapText="1" indent="1"/>
    </xf>
    <xf numFmtId="0" fontId="49" fillId="0" borderId="1" xfId="6" applyFont="1" applyBorder="1" applyAlignment="1">
      <alignment horizontal="left" vertical="center" wrapText="1" indent="2"/>
    </xf>
    <xf numFmtId="3" fontId="37" fillId="0" borderId="1" xfId="6" applyNumberFormat="1" applyFont="1" applyBorder="1" applyAlignment="1">
      <alignment horizontal="right" vertical="center" wrapText="1"/>
    </xf>
    <xf numFmtId="0" fontId="49" fillId="0" borderId="1" xfId="6" applyFont="1" applyBorder="1" applyAlignment="1">
      <alignment horizontal="left" vertical="center" wrapText="1" indent="1"/>
    </xf>
    <xf numFmtId="3" fontId="37" fillId="4" borderId="1" xfId="6" applyNumberFormat="1" applyFont="1" applyFill="1" applyBorder="1" applyAlignment="1">
      <alignment horizontal="right" vertical="center" wrapText="1"/>
    </xf>
    <xf numFmtId="41" fontId="35" fillId="0" borderId="1" xfId="0" applyNumberFormat="1" applyFont="1" applyBorder="1" applyAlignment="1">
      <alignment horizontal="right" vertical="center"/>
    </xf>
    <xf numFmtId="0" fontId="51" fillId="0" borderId="1" xfId="0" applyFont="1" applyBorder="1">
      <alignment vertical="center"/>
    </xf>
    <xf numFmtId="176" fontId="32" fillId="0" borderId="1" xfId="0" applyNumberFormat="1" applyFont="1" applyBorder="1">
      <alignment vertical="center"/>
    </xf>
    <xf numFmtId="3" fontId="32" fillId="0" borderId="1" xfId="0" applyNumberFormat="1" applyFont="1" applyBorder="1">
      <alignment vertical="center"/>
    </xf>
    <xf numFmtId="0" fontId="52" fillId="0" borderId="1" xfId="0" applyFont="1" applyBorder="1">
      <alignment vertical="center"/>
    </xf>
    <xf numFmtId="41" fontId="35" fillId="0" borderId="1" xfId="0" applyNumberFormat="1" applyFont="1" applyBorder="1">
      <alignment vertical="center"/>
    </xf>
    <xf numFmtId="179" fontId="12" fillId="0" borderId="1" xfId="1" applyNumberFormat="1" applyFont="1" applyFill="1" applyBorder="1" applyAlignment="1" applyProtection="1">
      <alignment vertical="center"/>
      <protection locked="0"/>
    </xf>
    <xf numFmtId="49" fontId="53" fillId="0" borderId="1" xfId="0" applyNumberFormat="1" applyFont="1" applyBorder="1" applyAlignment="1" applyProtection="1">
      <alignment horizontal="center" vertical="center" wrapText="1"/>
      <protection locked="0"/>
    </xf>
    <xf numFmtId="0" fontId="54" fillId="0" borderId="1" xfId="6" applyFont="1" applyBorder="1">
      <alignment vertical="center"/>
    </xf>
    <xf numFmtId="49" fontId="53" fillId="0" borderId="1" xfId="6" applyNumberFormat="1" applyFont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left" vertical="center" wrapText="1" indent="2"/>
      <protection locked="0"/>
    </xf>
    <xf numFmtId="0" fontId="7" fillId="0" borderId="1" xfId="0" applyFont="1" applyFill="1" applyBorder="1" applyAlignment="1">
      <alignment horizontal="center" vertical="center"/>
    </xf>
    <xf numFmtId="10" fontId="7" fillId="0" borderId="1" xfId="3" applyNumberFormat="1" applyFont="1" applyFill="1" applyBorder="1" applyAlignment="1">
      <alignment vertical="center"/>
    </xf>
    <xf numFmtId="10" fontId="7" fillId="2" borderId="1" xfId="0" applyNumberFormat="1" applyFont="1" applyFill="1" applyBorder="1" applyAlignment="1">
      <alignment horizontal="center" vertical="center" shrinkToFit="1"/>
    </xf>
    <xf numFmtId="10" fontId="7" fillId="2" borderId="1" xfId="0" applyNumberFormat="1" applyFont="1" applyFill="1" applyBorder="1" applyAlignment="1">
      <alignment horizontal="right" vertical="center" shrinkToFit="1"/>
    </xf>
    <xf numFmtId="10" fontId="7" fillId="0" borderId="1" xfId="1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180" fontId="20" fillId="0" borderId="5" xfId="3" applyNumberFormat="1" applyFont="1" applyBorder="1" applyAlignment="1">
      <alignment vertical="center" wrapText="1"/>
    </xf>
    <xf numFmtId="10" fontId="11" fillId="0" borderId="1" xfId="1" applyNumberFormat="1" applyFont="1" applyFill="1" applyBorder="1" applyAlignment="1" applyProtection="1">
      <alignment vertical="center"/>
      <protection locked="0"/>
    </xf>
    <xf numFmtId="0" fontId="52" fillId="0" borderId="1" xfId="0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Border="1" applyAlignment="1">
      <alignment horizontal="center" vertical="center"/>
    </xf>
    <xf numFmtId="0" fontId="50" fillId="0" borderId="1" xfId="6" applyFont="1" applyBorder="1" applyAlignment="1">
      <alignment horizontal="left" vertical="center" wrapText="1" indent="2"/>
    </xf>
    <xf numFmtId="0" fontId="26" fillId="0" borderId="0" xfId="3" applyFont="1" applyFill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0" fontId="14" fillId="0" borderId="6" xfId="0" applyNumberFormat="1" applyFont="1" applyFill="1" applyBorder="1" applyAlignment="1">
      <alignment horizontal="center" vertical="center" wrapText="1"/>
    </xf>
    <xf numFmtId="10" fontId="14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10" fontId="30" fillId="0" borderId="0" xfId="2" applyNumberFormat="1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/>
    </xf>
    <xf numFmtId="10" fontId="15" fillId="0" borderId="1" xfId="2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0" fontId="24" fillId="0" borderId="1" xfId="2" applyNumberFormat="1" applyFont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177" fontId="46" fillId="0" borderId="0" xfId="0" applyNumberFormat="1" applyFont="1" applyFill="1" applyAlignment="1" applyProtection="1">
      <alignment horizontal="center" vertical="center" wrapText="1"/>
      <protection locked="0"/>
    </xf>
    <xf numFmtId="177" fontId="2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78" fontId="2" fillId="0" borderId="0" xfId="0" applyNumberFormat="1" applyFont="1" applyFill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7">
    <cellStyle name="百分比" xfId="2" builtinId="5"/>
    <cellStyle name="常规" xfId="0" builtinId="0"/>
    <cellStyle name="常规 4 2" xfId="6"/>
    <cellStyle name="常规 7" xfId="5"/>
    <cellStyle name="常规 8" xfId="4"/>
    <cellStyle name="常规_2007.12（送人大）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32"/>
  <sheetViews>
    <sheetView zoomScale="85" zoomScaleNormal="85" workbookViewId="0">
      <pane xSplit="1" ySplit="7" topLeftCell="B8" activePane="bottomRight" state="frozen"/>
      <selection pane="topRight"/>
      <selection pane="bottomLeft"/>
      <selection pane="bottomRight" activeCell="B4" sqref="B4:B5"/>
    </sheetView>
  </sheetViews>
  <sheetFormatPr defaultColWidth="9" defaultRowHeight="15"/>
  <cols>
    <col min="1" max="1" width="37.375" style="45" customWidth="1"/>
    <col min="2" max="4" width="19.5" style="81" customWidth="1"/>
    <col min="5" max="6" width="18.875" style="45" customWidth="1"/>
    <col min="7" max="7" width="14.75" style="45" customWidth="1"/>
    <col min="8" max="8" width="12" style="45" customWidth="1"/>
    <col min="9" max="243" width="9" style="45"/>
    <col min="246" max="16384" width="9" style="45"/>
  </cols>
  <sheetData>
    <row r="1" spans="1:215">
      <c r="A1" s="82" t="s">
        <v>0</v>
      </c>
    </row>
    <row r="2" spans="1:215" customFormat="1" ht="28.5" customHeight="1">
      <c r="A2" s="200" t="s">
        <v>274</v>
      </c>
      <c r="B2" s="201"/>
      <c r="C2" s="201"/>
      <c r="D2" s="201"/>
      <c r="E2" s="201"/>
      <c r="F2" s="201"/>
      <c r="G2" s="201"/>
    </row>
    <row r="3" spans="1:215" customFormat="1" ht="17.25" customHeight="1">
      <c r="A3" s="46"/>
      <c r="B3" s="47"/>
      <c r="C3" s="83"/>
      <c r="D3" s="47"/>
      <c r="E3" s="48"/>
      <c r="F3" s="48"/>
      <c r="G3" s="8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</row>
    <row r="4" spans="1:215" customFormat="1" ht="29.25" customHeight="1">
      <c r="A4" s="205" t="s">
        <v>1</v>
      </c>
      <c r="B4" s="207" t="s">
        <v>2</v>
      </c>
      <c r="C4" s="202" t="s">
        <v>3</v>
      </c>
      <c r="D4" s="202"/>
      <c r="E4" s="203" t="s">
        <v>4</v>
      </c>
      <c r="F4" s="204"/>
      <c r="G4" s="208" t="s">
        <v>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</row>
    <row r="5" spans="1:215" customFormat="1" ht="42.95" customHeight="1">
      <c r="A5" s="206"/>
      <c r="B5" s="207"/>
      <c r="C5" s="51" t="s">
        <v>6</v>
      </c>
      <c r="D5" s="51" t="s">
        <v>7</v>
      </c>
      <c r="E5" s="51" t="s">
        <v>8</v>
      </c>
      <c r="F5" s="51" t="s">
        <v>9</v>
      </c>
      <c r="G5" s="20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</row>
    <row r="6" spans="1:215" customFormat="1" ht="27" customHeight="1">
      <c r="A6" s="60" t="s">
        <v>10</v>
      </c>
      <c r="B6" s="50">
        <v>1</v>
      </c>
      <c r="C6" s="85">
        <v>2</v>
      </c>
      <c r="D6" s="85" t="s">
        <v>11</v>
      </c>
      <c r="E6" s="50">
        <v>4</v>
      </c>
      <c r="F6" s="50" t="s">
        <v>12</v>
      </c>
      <c r="G6" s="50">
        <v>6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</row>
    <row r="7" spans="1:215" ht="24.95" customHeight="1">
      <c r="A7" s="86" t="s">
        <v>13</v>
      </c>
      <c r="B7" s="53">
        <f>B8+B24</f>
        <v>19757</v>
      </c>
      <c r="C7" s="53">
        <f>C8+C24</f>
        <v>19674</v>
      </c>
      <c r="D7" s="87">
        <f>IF(C7=0,"",B7/C7)</f>
        <v>1.0042187658839077</v>
      </c>
      <c r="E7" s="53">
        <f>E8+E24</f>
        <v>17885</v>
      </c>
      <c r="F7" s="38">
        <f>IF(E7=0,"",B7/E7-1)</f>
        <v>0.10466871680178924</v>
      </c>
      <c r="G7" s="64"/>
      <c r="H7" s="88"/>
    </row>
    <row r="8" spans="1:215" ht="24.95" customHeight="1">
      <c r="A8" s="89" t="s">
        <v>14</v>
      </c>
      <c r="B8" s="53">
        <f>SUM(B9:B23)</f>
        <v>17757</v>
      </c>
      <c r="C8" s="53">
        <f>SUM(C9:C23)</f>
        <v>17757</v>
      </c>
      <c r="D8" s="87">
        <f t="shared" ref="D8:D32" si="0">IF(C8=0,"",B8/C8)</f>
        <v>1</v>
      </c>
      <c r="E8" s="53">
        <f>SUM(E9:E23)</f>
        <v>16688</v>
      </c>
      <c r="F8" s="38">
        <f t="shared" ref="F8:F32" si="1">IF(E8=0,"",B8/E8-1)</f>
        <v>6.4058005752636538E-2</v>
      </c>
      <c r="G8" s="64"/>
      <c r="H8" s="88"/>
    </row>
    <row r="9" spans="1:215" ht="24.95" customHeight="1">
      <c r="A9" s="90" t="s">
        <v>15</v>
      </c>
      <c r="B9" s="57">
        <v>8737</v>
      </c>
      <c r="C9" s="57">
        <v>8737</v>
      </c>
      <c r="D9" s="190">
        <f t="shared" si="0"/>
        <v>1</v>
      </c>
      <c r="E9" s="57">
        <v>7668</v>
      </c>
      <c r="F9" s="41">
        <f t="shared" si="1"/>
        <v>0.13941053729786135</v>
      </c>
      <c r="G9" s="91"/>
      <c r="H9" s="88"/>
    </row>
    <row r="10" spans="1:215" ht="24.95" customHeight="1">
      <c r="A10" s="90" t="s">
        <v>16</v>
      </c>
      <c r="B10" s="57">
        <v>2609</v>
      </c>
      <c r="C10" s="57">
        <v>2609</v>
      </c>
      <c r="D10" s="190">
        <f t="shared" si="0"/>
        <v>1</v>
      </c>
      <c r="E10" s="57">
        <v>3808</v>
      </c>
      <c r="F10" s="41">
        <f t="shared" si="1"/>
        <v>-0.31486344537815125</v>
      </c>
      <c r="G10" s="91"/>
      <c r="H10" s="88"/>
    </row>
    <row r="11" spans="1:215" ht="24.95" customHeight="1">
      <c r="A11" s="90" t="s">
        <v>17</v>
      </c>
      <c r="B11" s="57">
        <v>717</v>
      </c>
      <c r="C11" s="57">
        <v>717</v>
      </c>
      <c r="D11" s="190">
        <f t="shared" si="0"/>
        <v>1</v>
      </c>
      <c r="E11" s="57">
        <v>525</v>
      </c>
      <c r="F11" s="41">
        <f t="shared" si="1"/>
        <v>0.36571428571428566</v>
      </c>
      <c r="G11" s="91"/>
      <c r="H11" s="88"/>
    </row>
    <row r="12" spans="1:215" ht="24.95" customHeight="1">
      <c r="A12" s="90" t="s">
        <v>18</v>
      </c>
      <c r="B12" s="57"/>
      <c r="C12" s="57"/>
      <c r="D12" s="190" t="str">
        <f t="shared" si="0"/>
        <v/>
      </c>
      <c r="E12" s="57"/>
      <c r="F12" s="41" t="str">
        <f t="shared" si="1"/>
        <v/>
      </c>
      <c r="G12" s="91"/>
      <c r="H12" s="88"/>
    </row>
    <row r="13" spans="1:215" ht="24.95" customHeight="1">
      <c r="A13" s="90" t="s">
        <v>19</v>
      </c>
      <c r="B13" s="57">
        <v>811</v>
      </c>
      <c r="C13" s="57">
        <v>811</v>
      </c>
      <c r="D13" s="190">
        <f t="shared" si="0"/>
        <v>1</v>
      </c>
      <c r="E13" s="57">
        <v>1051</v>
      </c>
      <c r="F13" s="41">
        <f t="shared" si="1"/>
        <v>-0.22835394862036151</v>
      </c>
      <c r="G13" s="91"/>
      <c r="H13" s="88"/>
    </row>
    <row r="14" spans="1:215" ht="24.95" customHeight="1">
      <c r="A14" s="90" t="s">
        <v>20</v>
      </c>
      <c r="B14" s="57"/>
      <c r="C14" s="57"/>
      <c r="D14" s="190" t="str">
        <f t="shared" si="0"/>
        <v/>
      </c>
      <c r="E14" s="57"/>
      <c r="F14" s="41" t="str">
        <f t="shared" si="1"/>
        <v/>
      </c>
      <c r="G14" s="91"/>
      <c r="H14" s="88"/>
    </row>
    <row r="15" spans="1:215" ht="24.95" customHeight="1">
      <c r="A15" s="90" t="s">
        <v>21</v>
      </c>
      <c r="B15" s="57">
        <v>3698</v>
      </c>
      <c r="C15" s="57">
        <v>3698</v>
      </c>
      <c r="D15" s="190">
        <f t="shared" si="0"/>
        <v>1</v>
      </c>
      <c r="E15" s="57">
        <v>2458</v>
      </c>
      <c r="F15" s="41">
        <f t="shared" si="1"/>
        <v>0.5044751830756713</v>
      </c>
      <c r="G15" s="91"/>
      <c r="H15" s="88"/>
    </row>
    <row r="16" spans="1:215" ht="24.95" customHeight="1">
      <c r="A16" s="90" t="s">
        <v>22</v>
      </c>
      <c r="B16" s="57"/>
      <c r="C16" s="57"/>
      <c r="D16" s="190" t="str">
        <f t="shared" si="0"/>
        <v/>
      </c>
      <c r="E16" s="57"/>
      <c r="F16" s="41" t="str">
        <f t="shared" si="1"/>
        <v/>
      </c>
      <c r="G16" s="91"/>
      <c r="H16" s="88"/>
    </row>
    <row r="17" spans="1:8" ht="24.95" customHeight="1">
      <c r="A17" s="90" t="s">
        <v>23</v>
      </c>
      <c r="B17" s="57">
        <v>34</v>
      </c>
      <c r="C17" s="57">
        <v>34</v>
      </c>
      <c r="D17" s="190">
        <f t="shared" si="0"/>
        <v>1</v>
      </c>
      <c r="E17" s="57">
        <v>17</v>
      </c>
      <c r="F17" s="41">
        <f t="shared" si="1"/>
        <v>1</v>
      </c>
      <c r="G17" s="91"/>
      <c r="H17" s="88"/>
    </row>
    <row r="18" spans="1:8" ht="24.95" customHeight="1">
      <c r="A18" s="90" t="s">
        <v>24</v>
      </c>
      <c r="B18" s="57">
        <v>1</v>
      </c>
      <c r="C18" s="57">
        <v>1</v>
      </c>
      <c r="D18" s="190">
        <f t="shared" si="0"/>
        <v>1</v>
      </c>
      <c r="E18" s="57">
        <v>1</v>
      </c>
      <c r="F18" s="41">
        <f t="shared" si="1"/>
        <v>0</v>
      </c>
      <c r="G18" s="91"/>
      <c r="H18" s="88"/>
    </row>
    <row r="19" spans="1:8" ht="24.95" customHeight="1">
      <c r="A19" s="90" t="s">
        <v>25</v>
      </c>
      <c r="B19" s="57">
        <v>95</v>
      </c>
      <c r="C19" s="57">
        <v>95</v>
      </c>
      <c r="D19" s="190">
        <f t="shared" si="0"/>
        <v>1</v>
      </c>
      <c r="E19" s="57">
        <v>487</v>
      </c>
      <c r="F19" s="41">
        <f t="shared" si="1"/>
        <v>-0.80492813141683772</v>
      </c>
      <c r="G19" s="91"/>
      <c r="H19" s="88"/>
    </row>
    <row r="20" spans="1:8" ht="24.95" customHeight="1">
      <c r="A20" s="90" t="s">
        <v>26</v>
      </c>
      <c r="B20" s="57">
        <v>1091</v>
      </c>
      <c r="C20" s="57">
        <v>1091</v>
      </c>
      <c r="D20" s="190">
        <f t="shared" si="0"/>
        <v>1</v>
      </c>
      <c r="E20" s="57">
        <v>673</v>
      </c>
      <c r="F20" s="41">
        <f t="shared" si="1"/>
        <v>0.6210995542347697</v>
      </c>
      <c r="G20" s="91"/>
      <c r="H20" s="88"/>
    </row>
    <row r="21" spans="1:8" ht="24.95" customHeight="1">
      <c r="A21" s="90" t="s">
        <v>27</v>
      </c>
      <c r="B21" s="57"/>
      <c r="C21" s="57"/>
      <c r="D21" s="190" t="str">
        <f t="shared" si="0"/>
        <v/>
      </c>
      <c r="E21" s="57"/>
      <c r="F21" s="41" t="str">
        <f t="shared" si="1"/>
        <v/>
      </c>
      <c r="G21" s="91"/>
      <c r="H21" s="88"/>
    </row>
    <row r="22" spans="1:8" ht="24.95" customHeight="1">
      <c r="A22" s="90" t="s">
        <v>28</v>
      </c>
      <c r="B22" s="57"/>
      <c r="C22" s="57"/>
      <c r="D22" s="190" t="str">
        <f t="shared" si="0"/>
        <v/>
      </c>
      <c r="E22" s="57"/>
      <c r="F22" s="41" t="str">
        <f t="shared" si="1"/>
        <v/>
      </c>
      <c r="G22" s="91"/>
      <c r="H22" s="88"/>
    </row>
    <row r="23" spans="1:8" ht="24.95" customHeight="1">
      <c r="A23" s="90" t="s">
        <v>29</v>
      </c>
      <c r="B23" s="57">
        <v>-36</v>
      </c>
      <c r="C23" s="57">
        <v>-36</v>
      </c>
      <c r="D23" s="190">
        <f t="shared" si="0"/>
        <v>1</v>
      </c>
      <c r="E23" s="57"/>
      <c r="F23" s="41" t="str">
        <f t="shared" si="1"/>
        <v/>
      </c>
      <c r="G23" s="91"/>
      <c r="H23" s="88"/>
    </row>
    <row r="24" spans="1:8" ht="24.95" customHeight="1">
      <c r="A24" s="89" t="s">
        <v>30</v>
      </c>
      <c r="B24" s="53">
        <f>SUM(B25:B32)</f>
        <v>2000</v>
      </c>
      <c r="C24" s="53">
        <f>SUM(C25:C32)</f>
        <v>1917</v>
      </c>
      <c r="D24" s="87">
        <f t="shared" si="0"/>
        <v>1.0432968179447053</v>
      </c>
      <c r="E24" s="53">
        <f>SUM(E25:E32)</f>
        <v>1197</v>
      </c>
      <c r="F24" s="38">
        <f t="shared" si="1"/>
        <v>0.67084377610693391</v>
      </c>
      <c r="G24" s="92"/>
      <c r="H24" s="88"/>
    </row>
    <row r="25" spans="1:8" ht="24.95" customHeight="1">
      <c r="A25" s="90" t="s">
        <v>31</v>
      </c>
      <c r="B25" s="57">
        <v>814</v>
      </c>
      <c r="C25" s="57">
        <v>814</v>
      </c>
      <c r="D25" s="190">
        <f t="shared" si="0"/>
        <v>1</v>
      </c>
      <c r="E25" s="57">
        <v>941</v>
      </c>
      <c r="F25" s="41">
        <f t="shared" si="1"/>
        <v>-0.13496280552603612</v>
      </c>
      <c r="G25" s="63"/>
      <c r="H25" s="88"/>
    </row>
    <row r="26" spans="1:8" ht="24.95" customHeight="1">
      <c r="A26" s="90" t="s">
        <v>32</v>
      </c>
      <c r="B26" s="57">
        <v>859</v>
      </c>
      <c r="C26" s="57">
        <v>776</v>
      </c>
      <c r="D26" s="190">
        <f t="shared" si="0"/>
        <v>1.106958762886598</v>
      </c>
      <c r="E26" s="57">
        <v>210</v>
      </c>
      <c r="F26" s="41">
        <f t="shared" si="1"/>
        <v>3.0904761904761902</v>
      </c>
      <c r="G26" s="63"/>
      <c r="H26" s="88"/>
    </row>
    <row r="27" spans="1:8" ht="24.95" customHeight="1">
      <c r="A27" s="90" t="s">
        <v>33</v>
      </c>
      <c r="B27" s="57"/>
      <c r="C27" s="57"/>
      <c r="D27" s="190" t="str">
        <f t="shared" si="0"/>
        <v/>
      </c>
      <c r="E27" s="57"/>
      <c r="F27" s="41" t="str">
        <f t="shared" si="1"/>
        <v/>
      </c>
      <c r="G27" s="63"/>
      <c r="H27" s="88"/>
    </row>
    <row r="28" spans="1:8" ht="24.95" customHeight="1">
      <c r="A28" s="90" t="s">
        <v>34</v>
      </c>
      <c r="B28" s="57"/>
      <c r="C28" s="57"/>
      <c r="D28" s="190" t="str">
        <f t="shared" si="0"/>
        <v/>
      </c>
      <c r="E28" s="57"/>
      <c r="F28" s="41" t="str">
        <f t="shared" si="1"/>
        <v/>
      </c>
      <c r="G28" s="63"/>
      <c r="H28" s="88"/>
    </row>
    <row r="29" spans="1:8" ht="24.95" customHeight="1">
      <c r="A29" s="93" t="s">
        <v>35</v>
      </c>
      <c r="B29" s="57">
        <v>186</v>
      </c>
      <c r="C29" s="57">
        <v>186</v>
      </c>
      <c r="D29" s="190">
        <f t="shared" si="0"/>
        <v>1</v>
      </c>
      <c r="E29" s="57">
        <v>46</v>
      </c>
      <c r="F29" s="41">
        <f t="shared" si="1"/>
        <v>3.0434782608695654</v>
      </c>
      <c r="G29" s="63"/>
      <c r="H29" s="88"/>
    </row>
    <row r="30" spans="1:8" ht="24.95" customHeight="1">
      <c r="A30" s="93" t="s">
        <v>36</v>
      </c>
      <c r="B30" s="57"/>
      <c r="C30" s="57"/>
      <c r="D30" s="190" t="str">
        <f t="shared" si="0"/>
        <v/>
      </c>
      <c r="E30" s="57"/>
      <c r="F30" s="41" t="str">
        <f t="shared" si="1"/>
        <v/>
      </c>
      <c r="G30" s="63"/>
      <c r="H30" s="88"/>
    </row>
    <row r="31" spans="1:8" ht="24.95" customHeight="1">
      <c r="A31" s="90" t="s">
        <v>37</v>
      </c>
      <c r="B31" s="57"/>
      <c r="C31" s="57"/>
      <c r="D31" s="190" t="str">
        <f t="shared" si="0"/>
        <v/>
      </c>
      <c r="E31" s="57"/>
      <c r="F31" s="41" t="str">
        <f t="shared" si="1"/>
        <v/>
      </c>
      <c r="G31" s="63"/>
      <c r="H31" s="88"/>
    </row>
    <row r="32" spans="1:8" ht="24.95" customHeight="1">
      <c r="A32" s="90" t="s">
        <v>38</v>
      </c>
      <c r="B32" s="57">
        <v>141</v>
      </c>
      <c r="C32" s="57">
        <v>141</v>
      </c>
      <c r="D32" s="190">
        <f t="shared" si="0"/>
        <v>1</v>
      </c>
      <c r="E32" s="57"/>
      <c r="F32" s="38" t="str">
        <f t="shared" si="1"/>
        <v/>
      </c>
      <c r="G32" s="63"/>
      <c r="H32" s="88"/>
    </row>
  </sheetData>
  <mergeCells count="6">
    <mergeCell ref="A2:G2"/>
    <mergeCell ref="C4:D4"/>
    <mergeCell ref="E4:F4"/>
    <mergeCell ref="A4:A5"/>
    <mergeCell ref="B4:B5"/>
    <mergeCell ref="G4:G5"/>
  </mergeCells>
  <phoneticPr fontId="25" type="noConversion"/>
  <printOptions horizontalCentered="1"/>
  <pageMargins left="0.27500000000000002" right="0.31458333333333299" top="0.78680555555555598" bottom="0.39305555555555599" header="0.51180555555555596" footer="0.118055555555556"/>
  <pageSetup paperSize="9" scale="97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="60" zoomScaleNormal="85" workbookViewId="0">
      <pane xSplit="1" ySplit="8" topLeftCell="B15" activePane="bottomRight" state="frozen"/>
      <selection pane="topRight"/>
      <selection pane="bottomLeft"/>
      <selection pane="bottomRight" activeCell="C4" sqref="C4:C6"/>
    </sheetView>
  </sheetViews>
  <sheetFormatPr defaultColWidth="9" defaultRowHeight="15"/>
  <cols>
    <col min="1" max="1" width="12.625" style="45" customWidth="1"/>
    <col min="2" max="2" width="24.75" style="45" customWidth="1"/>
    <col min="3" max="3" width="12.625" style="45" customWidth="1"/>
    <col min="4" max="5" width="14.125" style="45" customWidth="1"/>
    <col min="6" max="6" width="10.875" style="96" customWidth="1"/>
    <col min="7" max="7" width="10.875" style="45" customWidth="1"/>
    <col min="8" max="8" width="12.125" style="45" customWidth="1"/>
    <col min="9" max="9" width="11.125" style="65" customWidth="1"/>
    <col min="10" max="10" width="13.375" style="65" customWidth="1"/>
    <col min="11" max="16384" width="9" style="45"/>
  </cols>
  <sheetData>
    <row r="1" spans="1:10">
      <c r="A1" s="66" t="s">
        <v>39</v>
      </c>
    </row>
    <row r="2" spans="1:10" customFormat="1" ht="29.1" customHeight="1">
      <c r="A2" s="200" t="s">
        <v>275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customFormat="1" ht="16.5" customHeight="1">
      <c r="A3" s="67"/>
      <c r="B3" s="67"/>
      <c r="C3" s="45"/>
      <c r="D3" s="68"/>
      <c r="E3" s="68"/>
      <c r="F3" s="97"/>
      <c r="G3" s="68"/>
      <c r="H3" s="68"/>
      <c r="I3" s="65"/>
      <c r="J3" s="49" t="s">
        <v>40</v>
      </c>
    </row>
    <row r="4" spans="1:10" ht="24.95" customHeight="1">
      <c r="A4" s="215" t="s">
        <v>41</v>
      </c>
      <c r="B4" s="205" t="s">
        <v>42</v>
      </c>
      <c r="C4" s="215" t="s">
        <v>43</v>
      </c>
      <c r="D4" s="210" t="s">
        <v>44</v>
      </c>
      <c r="E4" s="211"/>
      <c r="F4" s="212"/>
      <c r="G4" s="213" t="s">
        <v>4</v>
      </c>
      <c r="H4" s="208"/>
      <c r="I4" s="208"/>
      <c r="J4" s="208" t="s">
        <v>5</v>
      </c>
    </row>
    <row r="5" spans="1:10" ht="13.5" customHeight="1">
      <c r="A5" s="216"/>
      <c r="B5" s="218"/>
      <c r="C5" s="216"/>
      <c r="D5" s="207" t="s">
        <v>45</v>
      </c>
      <c r="E5" s="219" t="s">
        <v>46</v>
      </c>
      <c r="F5" s="220" t="s">
        <v>47</v>
      </c>
      <c r="G5" s="207" t="s">
        <v>48</v>
      </c>
      <c r="H5" s="207" t="s">
        <v>49</v>
      </c>
      <c r="I5" s="223" t="s">
        <v>50</v>
      </c>
      <c r="J5" s="209"/>
    </row>
    <row r="6" spans="1:10" ht="35.25" customHeight="1">
      <c r="A6" s="217"/>
      <c r="B6" s="206"/>
      <c r="C6" s="217"/>
      <c r="D6" s="207"/>
      <c r="E6" s="207"/>
      <c r="F6" s="221"/>
      <c r="G6" s="222"/>
      <c r="H6" s="222"/>
      <c r="I6" s="224"/>
      <c r="J6" s="209"/>
    </row>
    <row r="7" spans="1:10" ht="24.95" customHeight="1">
      <c r="A7" s="60" t="s">
        <v>10</v>
      </c>
      <c r="B7" s="50">
        <v>1</v>
      </c>
      <c r="C7" s="50">
        <v>2</v>
      </c>
      <c r="D7" s="50">
        <v>3</v>
      </c>
      <c r="E7" s="50">
        <v>4</v>
      </c>
      <c r="F7" s="98" t="s">
        <v>51</v>
      </c>
      <c r="G7" s="50">
        <v>6</v>
      </c>
      <c r="H7" s="50" t="s">
        <v>52</v>
      </c>
      <c r="I7" s="50" t="s">
        <v>53</v>
      </c>
      <c r="J7" s="50">
        <v>9</v>
      </c>
    </row>
    <row r="8" spans="1:10" ht="24.95" customHeight="1">
      <c r="A8" s="214" t="s">
        <v>54</v>
      </c>
      <c r="B8" s="214"/>
      <c r="C8" s="94">
        <f>SUM(C9:C30)</f>
        <v>45719</v>
      </c>
      <c r="D8" s="94">
        <f>SUM(D9:D30)</f>
        <v>44136</v>
      </c>
      <c r="E8" s="94">
        <f>SUM(E9:E30)</f>
        <v>44261</v>
      </c>
      <c r="F8" s="99">
        <f>IF(C8=0,"",E8/C8)</f>
        <v>0.96810953870382122</v>
      </c>
      <c r="G8" s="100">
        <f>SUM(G9:G30)</f>
        <v>35061</v>
      </c>
      <c r="H8" s="101">
        <f>IF(G8=0,"",D8/G8)</f>
        <v>1.2588346025498418</v>
      </c>
      <c r="I8" s="100">
        <f>D8-G8</f>
        <v>9075</v>
      </c>
      <c r="J8" s="62"/>
    </row>
    <row r="9" spans="1:10" ht="24.95" customHeight="1">
      <c r="A9" s="69" t="s">
        <v>55</v>
      </c>
      <c r="B9" s="70" t="s">
        <v>56</v>
      </c>
      <c r="C9" s="71">
        <v>13023</v>
      </c>
      <c r="D9" s="71">
        <v>12934</v>
      </c>
      <c r="E9" s="71">
        <f>12934+42</f>
        <v>12976</v>
      </c>
      <c r="F9" s="192">
        <f t="shared" ref="F9:F30" si="0">IF(C9=0,"",E9/C9)</f>
        <v>0.99639100053751051</v>
      </c>
      <c r="G9" s="72">
        <v>18048</v>
      </c>
      <c r="H9" s="192">
        <f t="shared" ref="H9:H30" si="1">IF(G9=0,"",D9/G9)</f>
        <v>0.71664450354609932</v>
      </c>
      <c r="I9" s="61">
        <f>D9-G9</f>
        <v>-5114</v>
      </c>
      <c r="J9" s="73"/>
    </row>
    <row r="10" spans="1:10" ht="24.95" customHeight="1">
      <c r="A10" s="69" t="s">
        <v>57</v>
      </c>
      <c r="B10" s="70" t="s">
        <v>58</v>
      </c>
      <c r="C10" s="71"/>
      <c r="D10" s="71"/>
      <c r="E10" s="71"/>
      <c r="F10" s="192" t="str">
        <f t="shared" si="0"/>
        <v/>
      </c>
      <c r="G10" s="72"/>
      <c r="H10" s="192" t="str">
        <f t="shared" si="1"/>
        <v/>
      </c>
      <c r="I10" s="61"/>
      <c r="J10" s="74"/>
    </row>
    <row r="11" spans="1:10" ht="24.95" customHeight="1">
      <c r="A11" s="69" t="s">
        <v>59</v>
      </c>
      <c r="B11" s="70" t="s">
        <v>60</v>
      </c>
      <c r="C11" s="71">
        <v>950</v>
      </c>
      <c r="D11" s="71">
        <v>950</v>
      </c>
      <c r="E11" s="71">
        <v>950</v>
      </c>
      <c r="F11" s="192">
        <f t="shared" si="0"/>
        <v>1</v>
      </c>
      <c r="G11" s="72">
        <v>1000</v>
      </c>
      <c r="H11" s="192">
        <f t="shared" si="1"/>
        <v>0.95</v>
      </c>
      <c r="I11" s="61">
        <f t="shared" ref="I11:I26" si="2">D11-G11</f>
        <v>-50</v>
      </c>
      <c r="J11" s="73"/>
    </row>
    <row r="12" spans="1:10" ht="55.5" customHeight="1">
      <c r="A12" s="69" t="s">
        <v>61</v>
      </c>
      <c r="B12" s="70" t="s">
        <v>62</v>
      </c>
      <c r="C12" s="71">
        <v>388</v>
      </c>
      <c r="D12" s="71">
        <v>342</v>
      </c>
      <c r="E12" s="71">
        <v>342</v>
      </c>
      <c r="F12" s="192">
        <f t="shared" si="0"/>
        <v>0.88144329896907214</v>
      </c>
      <c r="G12" s="72">
        <v>3</v>
      </c>
      <c r="H12" s="192">
        <f t="shared" si="1"/>
        <v>114</v>
      </c>
      <c r="I12" s="61">
        <f t="shared" si="2"/>
        <v>339</v>
      </c>
      <c r="J12" s="102" t="s">
        <v>276</v>
      </c>
    </row>
    <row r="13" spans="1:10" ht="24.95" customHeight="1">
      <c r="A13" s="69" t="s">
        <v>63</v>
      </c>
      <c r="B13" s="70" t="s">
        <v>64</v>
      </c>
      <c r="C13" s="71"/>
      <c r="D13" s="71"/>
      <c r="E13" s="71"/>
      <c r="F13" s="192" t="str">
        <f t="shared" si="0"/>
        <v/>
      </c>
      <c r="G13" s="72"/>
      <c r="H13" s="192" t="str">
        <f t="shared" si="1"/>
        <v/>
      </c>
      <c r="I13" s="61"/>
      <c r="J13" s="75"/>
    </row>
    <row r="14" spans="1:10" ht="45" customHeight="1">
      <c r="A14" s="69" t="s">
        <v>65</v>
      </c>
      <c r="B14" s="70" t="s">
        <v>66</v>
      </c>
      <c r="C14" s="71">
        <v>219</v>
      </c>
      <c r="D14" s="71">
        <v>173</v>
      </c>
      <c r="E14" s="71">
        <v>173</v>
      </c>
      <c r="F14" s="192">
        <f t="shared" si="0"/>
        <v>0.78995433789954339</v>
      </c>
      <c r="G14" s="72">
        <v>93</v>
      </c>
      <c r="H14" s="192">
        <f t="shared" si="1"/>
        <v>1.8602150537634408</v>
      </c>
      <c r="I14" s="61">
        <f t="shared" si="2"/>
        <v>80</v>
      </c>
      <c r="J14" s="74" t="s">
        <v>388</v>
      </c>
    </row>
    <row r="15" spans="1:10" ht="50.25" customHeight="1">
      <c r="A15" s="69" t="s">
        <v>67</v>
      </c>
      <c r="B15" s="70" t="s">
        <v>68</v>
      </c>
      <c r="C15" s="71">
        <v>92</v>
      </c>
      <c r="D15" s="71">
        <v>163</v>
      </c>
      <c r="E15" s="71">
        <f>163-72</f>
        <v>91</v>
      </c>
      <c r="F15" s="192">
        <f t="shared" si="0"/>
        <v>0.98913043478260865</v>
      </c>
      <c r="G15" s="72">
        <v>179</v>
      </c>
      <c r="H15" s="192">
        <f t="shared" si="1"/>
        <v>0.91061452513966479</v>
      </c>
      <c r="I15" s="61">
        <f t="shared" si="2"/>
        <v>-16</v>
      </c>
      <c r="J15" s="103" t="s">
        <v>277</v>
      </c>
    </row>
    <row r="16" spans="1:10" ht="24.95" customHeight="1">
      <c r="A16" s="69" t="s">
        <v>69</v>
      </c>
      <c r="B16" s="70" t="s">
        <v>70</v>
      </c>
      <c r="C16" s="71">
        <v>323</v>
      </c>
      <c r="D16" s="71">
        <v>148</v>
      </c>
      <c r="E16" s="71">
        <v>148</v>
      </c>
      <c r="F16" s="192">
        <f t="shared" si="0"/>
        <v>0.45820433436532509</v>
      </c>
      <c r="G16" s="72">
        <v>119</v>
      </c>
      <c r="H16" s="192">
        <f t="shared" si="1"/>
        <v>1.2436974789915967</v>
      </c>
      <c r="I16" s="61">
        <f t="shared" si="2"/>
        <v>29</v>
      </c>
      <c r="J16" s="74"/>
    </row>
    <row r="17" spans="1:10" ht="24.95" customHeight="1">
      <c r="A17" s="69" t="s">
        <v>71</v>
      </c>
      <c r="B17" s="70" t="s">
        <v>72</v>
      </c>
      <c r="C17" s="71">
        <v>8614</v>
      </c>
      <c r="D17" s="71">
        <v>8610</v>
      </c>
      <c r="E17" s="71">
        <v>8610</v>
      </c>
      <c r="F17" s="192">
        <f t="shared" si="0"/>
        <v>0.99953563965637338</v>
      </c>
      <c r="G17" s="72">
        <v>8337</v>
      </c>
      <c r="H17" s="192">
        <f t="shared" si="1"/>
        <v>1.0327455919395465</v>
      </c>
      <c r="I17" s="61">
        <f t="shared" si="2"/>
        <v>273</v>
      </c>
      <c r="J17" s="76"/>
    </row>
    <row r="18" spans="1:10" ht="24.95" customHeight="1">
      <c r="A18" s="69" t="s">
        <v>73</v>
      </c>
      <c r="B18" s="70" t="s">
        <v>74</v>
      </c>
      <c r="C18" s="71">
        <v>126</v>
      </c>
      <c r="D18" s="71">
        <v>126</v>
      </c>
      <c r="E18" s="71">
        <v>126</v>
      </c>
      <c r="F18" s="192">
        <f t="shared" si="0"/>
        <v>1</v>
      </c>
      <c r="G18" s="72">
        <v>955</v>
      </c>
      <c r="H18" s="192">
        <f t="shared" si="1"/>
        <v>0.1319371727748691</v>
      </c>
      <c r="I18" s="61">
        <f t="shared" si="2"/>
        <v>-829</v>
      </c>
      <c r="J18" s="77"/>
    </row>
    <row r="19" spans="1:10" ht="24.95" customHeight="1">
      <c r="A19" s="69" t="s">
        <v>75</v>
      </c>
      <c r="B19" s="70" t="s">
        <v>76</v>
      </c>
      <c r="C19" s="71"/>
      <c r="D19" s="71"/>
      <c r="E19" s="71"/>
      <c r="F19" s="192" t="str">
        <f t="shared" si="0"/>
        <v/>
      </c>
      <c r="G19" s="72"/>
      <c r="H19" s="192" t="str">
        <f t="shared" si="1"/>
        <v/>
      </c>
      <c r="I19" s="61"/>
      <c r="J19" s="78"/>
    </row>
    <row r="20" spans="1:10" ht="44.25" customHeight="1">
      <c r="A20" s="69" t="s">
        <v>77</v>
      </c>
      <c r="B20" s="70" t="s">
        <v>78</v>
      </c>
      <c r="C20" s="71">
        <v>12984</v>
      </c>
      <c r="D20" s="71">
        <v>12744</v>
      </c>
      <c r="E20" s="71">
        <v>12964</v>
      </c>
      <c r="F20" s="192">
        <f t="shared" si="0"/>
        <v>0.99845964263709186</v>
      </c>
      <c r="G20" s="72">
        <v>1236</v>
      </c>
      <c r="H20" s="192">
        <f t="shared" si="1"/>
        <v>10.310679611650485</v>
      </c>
      <c r="I20" s="61">
        <f t="shared" si="2"/>
        <v>11508</v>
      </c>
      <c r="J20" s="104" t="s">
        <v>278</v>
      </c>
    </row>
    <row r="21" spans="1:10" ht="24.95" customHeight="1">
      <c r="A21" s="69" t="s">
        <v>79</v>
      </c>
      <c r="B21" s="70" t="s">
        <v>80</v>
      </c>
      <c r="C21" s="71">
        <v>3320</v>
      </c>
      <c r="D21" s="71">
        <v>3230</v>
      </c>
      <c r="E21" s="71">
        <v>2619</v>
      </c>
      <c r="F21" s="192">
        <f t="shared" si="0"/>
        <v>0.78885542168674694</v>
      </c>
      <c r="G21" s="72">
        <v>3278</v>
      </c>
      <c r="H21" s="192">
        <f t="shared" si="1"/>
        <v>0.98535692495424043</v>
      </c>
      <c r="I21" s="61">
        <f t="shared" si="2"/>
        <v>-48</v>
      </c>
      <c r="J21" s="78"/>
    </row>
    <row r="22" spans="1:10" ht="24.95" customHeight="1">
      <c r="A22" s="69" t="s">
        <v>81</v>
      </c>
      <c r="B22" s="70" t="s">
        <v>82</v>
      </c>
      <c r="C22" s="71"/>
      <c r="D22" s="71"/>
      <c r="E22" s="71"/>
      <c r="F22" s="192" t="str">
        <f t="shared" si="0"/>
        <v/>
      </c>
      <c r="G22" s="72"/>
      <c r="H22" s="192" t="str">
        <f t="shared" si="1"/>
        <v/>
      </c>
      <c r="I22" s="61"/>
      <c r="J22" s="79"/>
    </row>
    <row r="23" spans="1:10" ht="24.95" customHeight="1">
      <c r="A23" s="69" t="s">
        <v>83</v>
      </c>
      <c r="B23" s="70" t="s">
        <v>84</v>
      </c>
      <c r="C23" s="71"/>
      <c r="D23" s="71"/>
      <c r="E23" s="71"/>
      <c r="F23" s="192" t="str">
        <f t="shared" si="0"/>
        <v/>
      </c>
      <c r="G23" s="72"/>
      <c r="H23" s="192" t="str">
        <f t="shared" si="1"/>
        <v/>
      </c>
      <c r="I23" s="61"/>
      <c r="J23" s="80"/>
    </row>
    <row r="24" spans="1:10" ht="45.75" customHeight="1">
      <c r="A24" s="69" t="s">
        <v>85</v>
      </c>
      <c r="B24" s="70" t="s">
        <v>86</v>
      </c>
      <c r="C24" s="71">
        <v>3394</v>
      </c>
      <c r="D24" s="71">
        <v>2848</v>
      </c>
      <c r="E24" s="71">
        <v>3394</v>
      </c>
      <c r="F24" s="192">
        <f t="shared" si="0"/>
        <v>1</v>
      </c>
      <c r="G24" s="72">
        <v>905</v>
      </c>
      <c r="H24" s="192">
        <f t="shared" si="1"/>
        <v>3.146961325966851</v>
      </c>
      <c r="I24" s="61">
        <f t="shared" si="2"/>
        <v>1943</v>
      </c>
      <c r="J24" s="74" t="s">
        <v>279</v>
      </c>
    </row>
    <row r="25" spans="1:10" ht="24.95" customHeight="1">
      <c r="A25" s="69" t="s">
        <v>87</v>
      </c>
      <c r="B25" s="70" t="s">
        <v>88</v>
      </c>
      <c r="C25" s="71"/>
      <c r="D25" s="71"/>
      <c r="E25" s="71"/>
      <c r="F25" s="192" t="str">
        <f t="shared" si="0"/>
        <v/>
      </c>
      <c r="G25" s="72"/>
      <c r="H25" s="192" t="str">
        <f t="shared" si="1"/>
        <v/>
      </c>
      <c r="I25" s="61"/>
      <c r="J25" s="74"/>
    </row>
    <row r="26" spans="1:10" ht="24.95" customHeight="1">
      <c r="A26" s="69" t="s">
        <v>89</v>
      </c>
      <c r="B26" s="70" t="s">
        <v>90</v>
      </c>
      <c r="C26" s="71">
        <v>1906</v>
      </c>
      <c r="D26" s="71">
        <v>1868</v>
      </c>
      <c r="E26" s="71">
        <v>1868</v>
      </c>
      <c r="F26" s="192">
        <f t="shared" si="0"/>
        <v>0.98006295907660024</v>
      </c>
      <c r="G26" s="72">
        <v>908</v>
      </c>
      <c r="H26" s="192">
        <f t="shared" si="1"/>
        <v>2.0572687224669601</v>
      </c>
      <c r="I26" s="61">
        <f t="shared" si="2"/>
        <v>960</v>
      </c>
      <c r="J26" s="80"/>
    </row>
    <row r="27" spans="1:10" ht="24.95" customHeight="1">
      <c r="A27" s="69">
        <v>227</v>
      </c>
      <c r="B27" s="70" t="s">
        <v>389</v>
      </c>
      <c r="C27" s="71">
        <v>380</v>
      </c>
      <c r="D27" s="71"/>
      <c r="E27" s="71"/>
      <c r="F27" s="192">
        <f t="shared" si="0"/>
        <v>0</v>
      </c>
      <c r="G27" s="72"/>
      <c r="H27" s="192" t="str">
        <f t="shared" si="1"/>
        <v/>
      </c>
      <c r="I27" s="61"/>
      <c r="J27" s="80"/>
    </row>
    <row r="28" spans="1:10" ht="24.95" customHeight="1">
      <c r="A28" s="69" t="s">
        <v>91</v>
      </c>
      <c r="B28" s="70" t="s">
        <v>92</v>
      </c>
      <c r="C28" s="71"/>
      <c r="D28" s="71"/>
      <c r="E28" s="71"/>
      <c r="F28" s="192" t="str">
        <f t="shared" si="0"/>
        <v/>
      </c>
      <c r="G28" s="72"/>
      <c r="H28" s="191" t="str">
        <f t="shared" si="1"/>
        <v/>
      </c>
      <c r="I28" s="61"/>
      <c r="J28" s="80"/>
    </row>
    <row r="29" spans="1:10" ht="24.95" customHeight="1">
      <c r="A29" s="69" t="s">
        <v>93</v>
      </c>
      <c r="B29" s="70" t="s">
        <v>94</v>
      </c>
      <c r="C29" s="71"/>
      <c r="D29" s="71"/>
      <c r="E29" s="71"/>
      <c r="F29" s="192" t="str">
        <f t="shared" si="0"/>
        <v/>
      </c>
      <c r="G29" s="72"/>
      <c r="H29" s="191" t="str">
        <f t="shared" si="1"/>
        <v/>
      </c>
      <c r="I29" s="61"/>
      <c r="J29" s="80"/>
    </row>
    <row r="30" spans="1:10" ht="24.95" customHeight="1">
      <c r="A30" s="69">
        <v>233</v>
      </c>
      <c r="B30" s="70" t="s">
        <v>95</v>
      </c>
      <c r="C30" s="95"/>
      <c r="D30" s="71"/>
      <c r="E30" s="71"/>
      <c r="F30" s="99" t="str">
        <f t="shared" si="0"/>
        <v/>
      </c>
      <c r="G30" s="72"/>
      <c r="H30" s="101" t="str">
        <f t="shared" si="1"/>
        <v/>
      </c>
      <c r="I30" s="61"/>
      <c r="J30" s="80"/>
    </row>
  </sheetData>
  <mergeCells count="14">
    <mergeCell ref="A2:J2"/>
    <mergeCell ref="D4:F4"/>
    <mergeCell ref="G4:I4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4:J6"/>
  </mergeCells>
  <phoneticPr fontId="25" type="noConversion"/>
  <printOptions horizontalCentered="1"/>
  <pageMargins left="0.59027777777777801" right="0.59027777777777801" top="0.78680555555555598" bottom="0.39305555555555599" header="0.51180555555555596" footer="0.118055555555556"/>
  <pageSetup paperSize="9" fitToHeight="0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H101" sqref="H101"/>
    </sheetView>
  </sheetViews>
  <sheetFormatPr defaultRowHeight="13.5"/>
  <cols>
    <col min="1" max="1" width="5.25" customWidth="1"/>
    <col min="2" max="3" width="4" customWidth="1"/>
    <col min="4" max="4" width="39.75" customWidth="1"/>
    <col min="5" max="5" width="11" style="107" customWidth="1"/>
    <col min="6" max="6" width="9.5" style="107" customWidth="1"/>
    <col min="7" max="7" width="11.625" customWidth="1"/>
    <col min="8" max="8" width="10.625" customWidth="1"/>
    <col min="9" max="9" width="17.5" style="109" customWidth="1"/>
  </cols>
  <sheetData>
    <row r="1" spans="1:9" ht="14.25">
      <c r="A1" s="105" t="s">
        <v>372</v>
      </c>
      <c r="B1" s="106"/>
      <c r="C1" s="106"/>
      <c r="G1" s="108"/>
    </row>
    <row r="2" spans="1:9" ht="22.5">
      <c r="A2" s="228" t="s">
        <v>280</v>
      </c>
      <c r="B2" s="228"/>
      <c r="C2" s="228"/>
      <c r="D2" s="228"/>
      <c r="E2" s="228"/>
      <c r="F2" s="228"/>
      <c r="G2" s="229"/>
      <c r="H2" s="230"/>
      <c r="I2" s="228"/>
    </row>
    <row r="3" spans="1:9" ht="15">
      <c r="A3" s="110"/>
      <c r="B3" s="111"/>
      <c r="C3" s="111"/>
      <c r="D3" s="110"/>
      <c r="E3" s="112"/>
      <c r="F3" s="112"/>
      <c r="G3" s="113"/>
      <c r="H3" s="114"/>
      <c r="I3" s="115" t="s">
        <v>40</v>
      </c>
    </row>
    <row r="4" spans="1:9" ht="15.75">
      <c r="A4" s="231" t="s">
        <v>41</v>
      </c>
      <c r="B4" s="231"/>
      <c r="C4" s="231"/>
      <c r="D4" s="231" t="s">
        <v>216</v>
      </c>
      <c r="E4" s="232" t="s">
        <v>281</v>
      </c>
      <c r="F4" s="233" t="s">
        <v>282</v>
      </c>
      <c r="G4" s="234"/>
      <c r="H4" s="235"/>
      <c r="I4" s="236" t="s">
        <v>5</v>
      </c>
    </row>
    <row r="5" spans="1:9">
      <c r="A5" s="231"/>
      <c r="B5" s="231"/>
      <c r="C5" s="231"/>
      <c r="D5" s="231"/>
      <c r="E5" s="232"/>
      <c r="F5" s="232" t="s">
        <v>283</v>
      </c>
      <c r="G5" s="238" t="s">
        <v>284</v>
      </c>
      <c r="H5" s="232" t="s">
        <v>285</v>
      </c>
      <c r="I5" s="237"/>
    </row>
    <row r="6" spans="1:9" ht="29.1" customHeight="1">
      <c r="A6" s="116" t="s">
        <v>96</v>
      </c>
      <c r="B6" s="116" t="s">
        <v>97</v>
      </c>
      <c r="C6" s="116" t="s">
        <v>98</v>
      </c>
      <c r="D6" s="231"/>
      <c r="E6" s="232"/>
      <c r="F6" s="232"/>
      <c r="G6" s="238"/>
      <c r="H6" s="232"/>
      <c r="I6" s="237"/>
    </row>
    <row r="7" spans="1:9" ht="15">
      <c r="A7" s="225" t="s">
        <v>99</v>
      </c>
      <c r="B7" s="225"/>
      <c r="C7" s="225"/>
      <c r="D7" s="225"/>
      <c r="E7" s="117">
        <v>1</v>
      </c>
      <c r="F7" s="117">
        <v>2</v>
      </c>
      <c r="G7" s="118" t="s">
        <v>11</v>
      </c>
      <c r="H7" s="119" t="s">
        <v>100</v>
      </c>
      <c r="I7" s="120">
        <v>5</v>
      </c>
    </row>
    <row r="8" spans="1:9" ht="15.75">
      <c r="A8" s="226" t="s">
        <v>101</v>
      </c>
      <c r="B8" s="227"/>
      <c r="C8" s="227"/>
      <c r="D8" s="227"/>
      <c r="E8" s="121">
        <f>E9+E44+E49+E55+E59+E66+E70+E77+E80+E90+E95+E101</f>
        <v>44136</v>
      </c>
      <c r="F8" s="121">
        <v>35061</v>
      </c>
      <c r="G8" s="122">
        <f>IF(F8=0,"",E8/F8)</f>
        <v>1.2588346025498418</v>
      </c>
      <c r="H8" s="121">
        <f>E8-F8</f>
        <v>9075</v>
      </c>
      <c r="I8" s="123"/>
    </row>
    <row r="9" spans="1:9" ht="15.75" customHeight="1">
      <c r="A9" s="124">
        <v>201</v>
      </c>
      <c r="B9" s="124"/>
      <c r="C9" s="124"/>
      <c r="D9" s="125" t="s">
        <v>286</v>
      </c>
      <c r="E9" s="126">
        <f>E10+E16+E20+E24+E26+E29+E36+E39+E42</f>
        <v>12934</v>
      </c>
      <c r="F9" s="126">
        <v>18048</v>
      </c>
      <c r="G9" s="122">
        <f t="shared" ref="G9:G72" si="0">IF(F9=0,"",E9/F9)</f>
        <v>0.71664450354609932</v>
      </c>
      <c r="H9" s="121">
        <f>E9-F9</f>
        <v>-5114</v>
      </c>
      <c r="I9" s="127"/>
    </row>
    <row r="10" spans="1:9" ht="24">
      <c r="A10" s="128"/>
      <c r="B10" s="128" t="s">
        <v>287</v>
      </c>
      <c r="C10" s="128"/>
      <c r="D10" s="129" t="s">
        <v>288</v>
      </c>
      <c r="E10" s="130">
        <f>SUM(E11:E15)</f>
        <v>2721</v>
      </c>
      <c r="F10" s="130">
        <v>12735</v>
      </c>
      <c r="G10" s="131">
        <f t="shared" si="0"/>
        <v>0.21366313309776208</v>
      </c>
      <c r="H10" s="132">
        <f>E10-F10</f>
        <v>-10014</v>
      </c>
      <c r="I10" s="133" t="s">
        <v>289</v>
      </c>
    </row>
    <row r="11" spans="1:9" ht="15.75" customHeight="1">
      <c r="A11" s="128"/>
      <c r="B11" s="128"/>
      <c r="C11" s="128" t="s">
        <v>290</v>
      </c>
      <c r="D11" s="129" t="s">
        <v>291</v>
      </c>
      <c r="E11" s="134">
        <v>1083</v>
      </c>
      <c r="F11" s="134">
        <v>1196</v>
      </c>
      <c r="G11" s="131">
        <f t="shared" si="0"/>
        <v>0.90551839464882944</v>
      </c>
      <c r="H11" s="132">
        <f t="shared" ref="H11:H74" si="1">E11-F11</f>
        <v>-113</v>
      </c>
      <c r="I11" s="135"/>
    </row>
    <row r="12" spans="1:9" ht="24">
      <c r="A12" s="128"/>
      <c r="B12" s="128"/>
      <c r="C12" s="128" t="s">
        <v>292</v>
      </c>
      <c r="D12" s="129" t="s">
        <v>293</v>
      </c>
      <c r="E12" s="130">
        <v>1164</v>
      </c>
      <c r="F12" s="130">
        <v>11166</v>
      </c>
      <c r="G12" s="131">
        <f t="shared" si="0"/>
        <v>0.10424502955400322</v>
      </c>
      <c r="H12" s="132">
        <f t="shared" si="1"/>
        <v>-10002</v>
      </c>
      <c r="I12" s="133" t="s">
        <v>289</v>
      </c>
    </row>
    <row r="13" spans="1:9" ht="15.75" customHeight="1">
      <c r="A13" s="128"/>
      <c r="B13" s="128"/>
      <c r="C13" s="128" t="s">
        <v>294</v>
      </c>
      <c r="D13" s="129" t="s">
        <v>295</v>
      </c>
      <c r="E13" s="130">
        <v>0</v>
      </c>
      <c r="F13" s="130">
        <v>10</v>
      </c>
      <c r="G13" s="131">
        <f t="shared" si="0"/>
        <v>0</v>
      </c>
      <c r="H13" s="132">
        <f t="shared" si="1"/>
        <v>-10</v>
      </c>
      <c r="I13" s="135"/>
    </row>
    <row r="14" spans="1:9" ht="15.75" customHeight="1">
      <c r="A14" s="128"/>
      <c r="B14" s="128"/>
      <c r="C14" s="128" t="s">
        <v>296</v>
      </c>
      <c r="D14" s="129" t="s">
        <v>297</v>
      </c>
      <c r="E14" s="130">
        <v>408</v>
      </c>
      <c r="F14" s="130">
        <v>363</v>
      </c>
      <c r="G14" s="131">
        <f t="shared" si="0"/>
        <v>1.1239669421487604</v>
      </c>
      <c r="H14" s="132">
        <f t="shared" si="1"/>
        <v>45</v>
      </c>
      <c r="I14" s="135"/>
    </row>
    <row r="15" spans="1:9" ht="15.75" customHeight="1">
      <c r="A15" s="128"/>
      <c r="B15" s="128"/>
      <c r="C15" s="128">
        <v>99</v>
      </c>
      <c r="D15" s="129" t="s">
        <v>298</v>
      </c>
      <c r="E15" s="130">
        <v>66</v>
      </c>
      <c r="F15" s="130">
        <v>0</v>
      </c>
      <c r="G15" s="131" t="str">
        <f t="shared" si="0"/>
        <v/>
      </c>
      <c r="H15" s="132">
        <f t="shared" si="1"/>
        <v>66</v>
      </c>
      <c r="I15" s="135"/>
    </row>
    <row r="16" spans="1:9" ht="15.75" customHeight="1">
      <c r="A16" s="128"/>
      <c r="B16" s="128" t="s">
        <v>299</v>
      </c>
      <c r="C16" s="128"/>
      <c r="D16" s="129" t="s">
        <v>300</v>
      </c>
      <c r="E16" s="130">
        <f>SUM(E17:E19)</f>
        <v>561</v>
      </c>
      <c r="F16" s="130">
        <v>706</v>
      </c>
      <c r="G16" s="131">
        <f t="shared" si="0"/>
        <v>0.79461756373937675</v>
      </c>
      <c r="H16" s="132">
        <f t="shared" si="1"/>
        <v>-145</v>
      </c>
      <c r="I16" s="135"/>
    </row>
    <row r="17" spans="1:9" ht="15.75">
      <c r="A17" s="128"/>
      <c r="B17" s="128"/>
      <c r="C17" s="128" t="s">
        <v>290</v>
      </c>
      <c r="D17" s="129" t="s">
        <v>291</v>
      </c>
      <c r="E17" s="130">
        <v>348</v>
      </c>
      <c r="F17" s="130">
        <v>220</v>
      </c>
      <c r="G17" s="131">
        <f t="shared" si="0"/>
        <v>1.5818181818181818</v>
      </c>
      <c r="H17" s="132">
        <f t="shared" si="1"/>
        <v>128</v>
      </c>
      <c r="I17" s="136"/>
    </row>
    <row r="18" spans="1:9" ht="15.75" customHeight="1">
      <c r="A18" s="128"/>
      <c r="B18" s="128"/>
      <c r="C18" s="128" t="s">
        <v>292</v>
      </c>
      <c r="D18" s="129" t="s">
        <v>293</v>
      </c>
      <c r="E18" s="137">
        <v>213</v>
      </c>
      <c r="F18" s="137">
        <v>222</v>
      </c>
      <c r="G18" s="131">
        <f t="shared" si="0"/>
        <v>0.95945945945945943</v>
      </c>
      <c r="H18" s="132">
        <f t="shared" si="1"/>
        <v>-9</v>
      </c>
      <c r="I18" s="135"/>
    </row>
    <row r="19" spans="1:9" ht="15.75">
      <c r="A19" s="128"/>
      <c r="B19" s="128"/>
      <c r="C19" s="128">
        <v>99</v>
      </c>
      <c r="D19" s="129" t="s">
        <v>301</v>
      </c>
      <c r="E19" s="130">
        <v>0</v>
      </c>
      <c r="F19" s="130">
        <v>264</v>
      </c>
      <c r="G19" s="131">
        <f t="shared" si="0"/>
        <v>0</v>
      </c>
      <c r="H19" s="132">
        <f t="shared" si="1"/>
        <v>-264</v>
      </c>
      <c r="I19" s="136"/>
    </row>
    <row r="20" spans="1:9" ht="15.75" customHeight="1">
      <c r="A20" s="128"/>
      <c r="B20" s="128" t="s">
        <v>302</v>
      </c>
      <c r="C20" s="128"/>
      <c r="D20" s="129" t="s">
        <v>303</v>
      </c>
      <c r="E20" s="134">
        <f>SUM(E21:E23)</f>
        <v>2408</v>
      </c>
      <c r="F20" s="134">
        <v>1257</v>
      </c>
      <c r="G20" s="131">
        <f t="shared" si="0"/>
        <v>1.9156722354813047</v>
      </c>
      <c r="H20" s="132">
        <f t="shared" si="1"/>
        <v>1151</v>
      </c>
      <c r="I20" s="135"/>
    </row>
    <row r="21" spans="1:9" ht="15.75" customHeight="1">
      <c r="A21" s="128"/>
      <c r="B21" s="128"/>
      <c r="C21" s="128" t="s">
        <v>290</v>
      </c>
      <c r="D21" s="129" t="s">
        <v>291</v>
      </c>
      <c r="E21" s="130">
        <v>311</v>
      </c>
      <c r="F21" s="130">
        <v>227</v>
      </c>
      <c r="G21" s="131">
        <f t="shared" si="0"/>
        <v>1.3700440528634361</v>
      </c>
      <c r="H21" s="132">
        <f t="shared" si="1"/>
        <v>84</v>
      </c>
      <c r="I21" s="135"/>
    </row>
    <row r="22" spans="1:9" ht="15.75">
      <c r="A22" s="128"/>
      <c r="B22" s="128"/>
      <c r="C22" s="128" t="s">
        <v>292</v>
      </c>
      <c r="D22" s="129" t="s">
        <v>293</v>
      </c>
      <c r="E22" s="134">
        <v>2039</v>
      </c>
      <c r="F22" s="134">
        <v>1000</v>
      </c>
      <c r="G22" s="131">
        <f t="shared" si="0"/>
        <v>2.0390000000000001</v>
      </c>
      <c r="H22" s="132">
        <f t="shared" si="1"/>
        <v>1039</v>
      </c>
      <c r="I22" s="136"/>
    </row>
    <row r="23" spans="1:9" ht="15.75" customHeight="1">
      <c r="A23" s="128"/>
      <c r="B23" s="128"/>
      <c r="C23" s="128" t="s">
        <v>294</v>
      </c>
      <c r="D23" s="129" t="s">
        <v>304</v>
      </c>
      <c r="E23" s="130">
        <v>58</v>
      </c>
      <c r="F23" s="130">
        <v>30</v>
      </c>
      <c r="G23" s="131">
        <f t="shared" si="0"/>
        <v>1.9333333333333333</v>
      </c>
      <c r="H23" s="132">
        <f t="shared" si="1"/>
        <v>28</v>
      </c>
      <c r="I23" s="135"/>
    </row>
    <row r="24" spans="1:9" ht="15.75" customHeight="1">
      <c r="A24" s="128"/>
      <c r="B24" s="128" t="s">
        <v>305</v>
      </c>
      <c r="C24" s="128"/>
      <c r="D24" s="129" t="s">
        <v>306</v>
      </c>
      <c r="E24" s="130">
        <f>E25</f>
        <v>47</v>
      </c>
      <c r="F24" s="130">
        <v>82</v>
      </c>
      <c r="G24" s="131">
        <f t="shared" si="0"/>
        <v>0.57317073170731703</v>
      </c>
      <c r="H24" s="132">
        <f t="shared" si="1"/>
        <v>-35</v>
      </c>
      <c r="I24" s="135"/>
    </row>
    <row r="25" spans="1:9" ht="15.75" customHeight="1">
      <c r="A25" s="128"/>
      <c r="B25" s="128"/>
      <c r="C25" s="128" t="s">
        <v>299</v>
      </c>
      <c r="D25" s="129" t="s">
        <v>307</v>
      </c>
      <c r="E25" s="130">
        <v>47</v>
      </c>
      <c r="F25" s="130">
        <v>82</v>
      </c>
      <c r="G25" s="131">
        <f t="shared" si="0"/>
        <v>0.57317073170731703</v>
      </c>
      <c r="H25" s="132">
        <f t="shared" si="1"/>
        <v>-35</v>
      </c>
      <c r="I25" s="135"/>
    </row>
    <row r="26" spans="1:9" ht="15.75" customHeight="1">
      <c r="A26" s="128"/>
      <c r="B26" s="128">
        <v>11</v>
      </c>
      <c r="C26" s="128"/>
      <c r="D26" s="129" t="s">
        <v>308</v>
      </c>
      <c r="E26" s="130">
        <f>SUM(E27:E28)</f>
        <v>210</v>
      </c>
      <c r="F26" s="130">
        <v>175</v>
      </c>
      <c r="G26" s="131">
        <f t="shared" si="0"/>
        <v>1.2</v>
      </c>
      <c r="H26" s="132">
        <f t="shared" si="1"/>
        <v>35</v>
      </c>
      <c r="I26" s="135"/>
    </row>
    <row r="27" spans="1:9" ht="15.75" customHeight="1">
      <c r="A27" s="128"/>
      <c r="B27" s="128"/>
      <c r="C27" s="128" t="s">
        <v>290</v>
      </c>
      <c r="D27" s="129" t="s">
        <v>291</v>
      </c>
      <c r="E27" s="130">
        <v>183</v>
      </c>
      <c r="F27" s="130">
        <v>139</v>
      </c>
      <c r="G27" s="131">
        <f t="shared" si="0"/>
        <v>1.3165467625899281</v>
      </c>
      <c r="H27" s="132">
        <f t="shared" si="1"/>
        <v>44</v>
      </c>
      <c r="I27" s="135"/>
    </row>
    <row r="28" spans="1:9" ht="15.75" customHeight="1">
      <c r="A28" s="128"/>
      <c r="B28" s="128"/>
      <c r="C28" s="128" t="s">
        <v>292</v>
      </c>
      <c r="D28" s="129" t="s">
        <v>293</v>
      </c>
      <c r="E28" s="130">
        <v>27</v>
      </c>
      <c r="F28" s="130">
        <v>36</v>
      </c>
      <c r="G28" s="131">
        <f t="shared" si="0"/>
        <v>0.75</v>
      </c>
      <c r="H28" s="132">
        <f t="shared" si="1"/>
        <v>-9</v>
      </c>
      <c r="I28" s="135"/>
    </row>
    <row r="29" spans="1:9" ht="24">
      <c r="A29" s="128"/>
      <c r="B29" s="128">
        <v>13</v>
      </c>
      <c r="C29" s="128"/>
      <c r="D29" s="129" t="s">
        <v>309</v>
      </c>
      <c r="E29" s="130">
        <f>SUM(E30:E35)</f>
        <v>5217</v>
      </c>
      <c r="F29" s="130">
        <v>1461</v>
      </c>
      <c r="G29" s="131">
        <f t="shared" si="0"/>
        <v>3.5708418891170433</v>
      </c>
      <c r="H29" s="132">
        <f t="shared" si="1"/>
        <v>3756</v>
      </c>
      <c r="I29" s="133" t="s">
        <v>310</v>
      </c>
    </row>
    <row r="30" spans="1:9" ht="15.75" customHeight="1">
      <c r="A30" s="128"/>
      <c r="B30" s="128"/>
      <c r="C30" s="128" t="s">
        <v>290</v>
      </c>
      <c r="D30" s="129" t="s">
        <v>291</v>
      </c>
      <c r="E30" s="130">
        <v>521</v>
      </c>
      <c r="F30" s="130">
        <v>199</v>
      </c>
      <c r="G30" s="131">
        <f t="shared" si="0"/>
        <v>2.6180904522613067</v>
      </c>
      <c r="H30" s="132">
        <f t="shared" si="1"/>
        <v>322</v>
      </c>
      <c r="I30" s="136"/>
    </row>
    <row r="31" spans="1:9" ht="15.75" customHeight="1">
      <c r="A31" s="128"/>
      <c r="B31" s="128"/>
      <c r="C31" s="128" t="s">
        <v>292</v>
      </c>
      <c r="D31" s="129" t="s">
        <v>293</v>
      </c>
      <c r="E31" s="130">
        <v>1153</v>
      </c>
      <c r="F31" s="130">
        <v>0</v>
      </c>
      <c r="G31" s="131" t="str">
        <f t="shared" si="0"/>
        <v/>
      </c>
      <c r="H31" s="132">
        <f t="shared" si="1"/>
        <v>1153</v>
      </c>
      <c r="I31" s="136"/>
    </row>
    <row r="32" spans="1:9" ht="15.75" customHeight="1">
      <c r="A32" s="128"/>
      <c r="B32" s="128"/>
      <c r="C32" s="128" t="s">
        <v>299</v>
      </c>
      <c r="D32" s="129" t="s">
        <v>311</v>
      </c>
      <c r="E32" s="130">
        <v>3384</v>
      </c>
      <c r="F32" s="130">
        <v>0</v>
      </c>
      <c r="G32" s="131" t="str">
        <f t="shared" si="0"/>
        <v/>
      </c>
      <c r="H32" s="132">
        <f t="shared" si="1"/>
        <v>3384</v>
      </c>
      <c r="I32" s="136"/>
    </row>
    <row r="33" spans="1:9" ht="15.75" customHeight="1">
      <c r="A33" s="128"/>
      <c r="B33" s="128"/>
      <c r="C33" s="128" t="s">
        <v>294</v>
      </c>
      <c r="D33" s="129" t="s">
        <v>312</v>
      </c>
      <c r="E33" s="130">
        <v>1</v>
      </c>
      <c r="F33" s="130">
        <v>0</v>
      </c>
      <c r="G33" s="131" t="str">
        <f t="shared" si="0"/>
        <v/>
      </c>
      <c r="H33" s="132">
        <f t="shared" si="1"/>
        <v>1</v>
      </c>
      <c r="I33" s="136"/>
    </row>
    <row r="34" spans="1:9" ht="25.5">
      <c r="A34" s="128"/>
      <c r="B34" s="128"/>
      <c r="C34" s="128" t="s">
        <v>313</v>
      </c>
      <c r="D34" s="129" t="s">
        <v>314</v>
      </c>
      <c r="E34" s="130">
        <v>4</v>
      </c>
      <c r="F34" s="130">
        <v>1208</v>
      </c>
      <c r="G34" s="131">
        <f t="shared" si="0"/>
        <v>3.3112582781456954E-3</v>
      </c>
      <c r="H34" s="132">
        <f t="shared" si="1"/>
        <v>-1204</v>
      </c>
      <c r="I34" s="136" t="s">
        <v>315</v>
      </c>
    </row>
    <row r="35" spans="1:9" ht="15.75" customHeight="1">
      <c r="A35" s="128"/>
      <c r="B35" s="128"/>
      <c r="C35" s="128" t="s">
        <v>305</v>
      </c>
      <c r="D35" s="129" t="s">
        <v>316</v>
      </c>
      <c r="E35" s="130">
        <v>154</v>
      </c>
      <c r="F35" s="130">
        <v>54</v>
      </c>
      <c r="G35" s="131">
        <f t="shared" si="0"/>
        <v>2.8518518518518516</v>
      </c>
      <c r="H35" s="132">
        <f t="shared" si="1"/>
        <v>100</v>
      </c>
      <c r="I35" s="136"/>
    </row>
    <row r="36" spans="1:9" ht="15.75" customHeight="1">
      <c r="A36" s="128"/>
      <c r="B36" s="128">
        <v>32</v>
      </c>
      <c r="C36" s="128"/>
      <c r="D36" s="129" t="s">
        <v>317</v>
      </c>
      <c r="E36" s="130">
        <f>E37+E38</f>
        <v>1212</v>
      </c>
      <c r="F36" s="130">
        <v>845</v>
      </c>
      <c r="G36" s="131">
        <f t="shared" si="0"/>
        <v>1.4343195266272188</v>
      </c>
      <c r="H36" s="132">
        <f t="shared" si="1"/>
        <v>367</v>
      </c>
      <c r="I36" s="136"/>
    </row>
    <row r="37" spans="1:9" ht="15.75" customHeight="1">
      <c r="A37" s="128"/>
      <c r="B37" s="128"/>
      <c r="C37" s="128" t="s">
        <v>290</v>
      </c>
      <c r="D37" s="129" t="s">
        <v>291</v>
      </c>
      <c r="E37" s="130">
        <v>396</v>
      </c>
      <c r="F37" s="130">
        <v>843</v>
      </c>
      <c r="G37" s="131">
        <f t="shared" si="0"/>
        <v>0.46975088967971529</v>
      </c>
      <c r="H37" s="132">
        <f t="shared" si="1"/>
        <v>-447</v>
      </c>
      <c r="I37" s="136"/>
    </row>
    <row r="38" spans="1:9" ht="29.25" customHeight="1">
      <c r="A38" s="128"/>
      <c r="B38" s="128"/>
      <c r="C38" s="128" t="s">
        <v>292</v>
      </c>
      <c r="D38" s="129" t="s">
        <v>293</v>
      </c>
      <c r="E38" s="130">
        <v>816</v>
      </c>
      <c r="F38" s="130">
        <v>2</v>
      </c>
      <c r="G38" s="131">
        <f t="shared" si="0"/>
        <v>408</v>
      </c>
      <c r="H38" s="132">
        <f t="shared" si="1"/>
        <v>814</v>
      </c>
      <c r="I38" s="133" t="s">
        <v>289</v>
      </c>
    </row>
    <row r="39" spans="1:9" ht="15.75" customHeight="1">
      <c r="A39" s="128"/>
      <c r="B39" s="128">
        <v>38</v>
      </c>
      <c r="C39" s="128"/>
      <c r="D39" s="129" t="s">
        <v>318</v>
      </c>
      <c r="E39" s="130">
        <f>E40+E41</f>
        <v>256</v>
      </c>
      <c r="F39" s="130">
        <v>222</v>
      </c>
      <c r="G39" s="131">
        <f t="shared" si="0"/>
        <v>1.1531531531531531</v>
      </c>
      <c r="H39" s="132">
        <f t="shared" si="1"/>
        <v>34</v>
      </c>
      <c r="I39" s="136"/>
    </row>
    <row r="40" spans="1:9" ht="15.75" customHeight="1">
      <c r="A40" s="128"/>
      <c r="B40" s="128"/>
      <c r="C40" s="128" t="s">
        <v>290</v>
      </c>
      <c r="D40" s="129" t="s">
        <v>291</v>
      </c>
      <c r="E40" s="130">
        <v>143</v>
      </c>
      <c r="F40" s="130">
        <v>200</v>
      </c>
      <c r="G40" s="131">
        <f t="shared" si="0"/>
        <v>0.71499999999999997</v>
      </c>
      <c r="H40" s="132">
        <f t="shared" si="1"/>
        <v>-57</v>
      </c>
      <c r="I40" s="136"/>
    </row>
    <row r="41" spans="1:9" ht="24">
      <c r="A41" s="128"/>
      <c r="B41" s="128"/>
      <c r="C41" s="128" t="s">
        <v>292</v>
      </c>
      <c r="D41" s="129" t="s">
        <v>319</v>
      </c>
      <c r="E41" s="130">
        <v>113</v>
      </c>
      <c r="F41" s="130">
        <v>22</v>
      </c>
      <c r="G41" s="131">
        <f t="shared" si="0"/>
        <v>5.1363636363636367</v>
      </c>
      <c r="H41" s="132">
        <f t="shared" si="1"/>
        <v>91</v>
      </c>
      <c r="I41" s="133" t="s">
        <v>289</v>
      </c>
    </row>
    <row r="42" spans="1:9" ht="15.75" customHeight="1">
      <c r="A42" s="128"/>
      <c r="B42" s="128">
        <v>99</v>
      </c>
      <c r="C42" s="128"/>
      <c r="D42" s="129" t="s">
        <v>320</v>
      </c>
      <c r="E42" s="130">
        <f>E43</f>
        <v>302</v>
      </c>
      <c r="F42" s="130">
        <v>565</v>
      </c>
      <c r="G42" s="131">
        <f t="shared" si="0"/>
        <v>0.53451327433628315</v>
      </c>
      <c r="H42" s="132">
        <f t="shared" si="1"/>
        <v>-263</v>
      </c>
      <c r="I42" s="136"/>
    </row>
    <row r="43" spans="1:9" ht="15.75" customHeight="1">
      <c r="A43" s="128"/>
      <c r="B43" s="128"/>
      <c r="C43" s="128">
        <v>99</v>
      </c>
      <c r="D43" s="129" t="s">
        <v>320</v>
      </c>
      <c r="E43" s="130">
        <v>302</v>
      </c>
      <c r="F43" s="130">
        <v>565</v>
      </c>
      <c r="G43" s="131">
        <f t="shared" si="0"/>
        <v>0.53451327433628315</v>
      </c>
      <c r="H43" s="132">
        <f t="shared" si="1"/>
        <v>-263</v>
      </c>
      <c r="I43" s="136"/>
    </row>
    <row r="44" spans="1:9" ht="15.75" customHeight="1">
      <c r="A44" s="124">
        <v>205</v>
      </c>
      <c r="B44" s="124"/>
      <c r="C44" s="124"/>
      <c r="D44" s="125" t="s">
        <v>60</v>
      </c>
      <c r="E44" s="126">
        <f>E45+E47</f>
        <v>950</v>
      </c>
      <c r="F44" s="126">
        <v>1000</v>
      </c>
      <c r="G44" s="122">
        <f t="shared" si="0"/>
        <v>0.95</v>
      </c>
      <c r="H44" s="121">
        <f t="shared" si="1"/>
        <v>-50</v>
      </c>
      <c r="I44" s="138"/>
    </row>
    <row r="45" spans="1:9" ht="15.75" customHeight="1">
      <c r="A45" s="128"/>
      <c r="B45" s="128" t="s">
        <v>321</v>
      </c>
      <c r="C45" s="128"/>
      <c r="D45" s="129" t="s">
        <v>322</v>
      </c>
      <c r="E45" s="130">
        <f>E46</f>
        <v>450</v>
      </c>
      <c r="F45" s="130">
        <v>0</v>
      </c>
      <c r="G45" s="131" t="str">
        <f t="shared" si="0"/>
        <v/>
      </c>
      <c r="H45" s="132">
        <f t="shared" si="1"/>
        <v>450</v>
      </c>
      <c r="I45" s="136"/>
    </row>
    <row r="46" spans="1:9" ht="15.75" customHeight="1">
      <c r="A46" s="128"/>
      <c r="B46" s="128"/>
      <c r="C46" s="128">
        <v>99</v>
      </c>
      <c r="D46" s="129" t="s">
        <v>323</v>
      </c>
      <c r="E46" s="130">
        <v>450</v>
      </c>
      <c r="F46" s="130">
        <v>0</v>
      </c>
      <c r="G46" s="131" t="str">
        <f t="shared" si="0"/>
        <v/>
      </c>
      <c r="H46" s="132">
        <f t="shared" si="1"/>
        <v>450</v>
      </c>
      <c r="I46" s="136"/>
    </row>
    <row r="47" spans="1:9" ht="15.75" customHeight="1">
      <c r="A47" s="128"/>
      <c r="B47" s="128" t="s">
        <v>324</v>
      </c>
      <c r="C47" s="128"/>
      <c r="D47" s="129" t="s">
        <v>325</v>
      </c>
      <c r="E47" s="130">
        <f>E48</f>
        <v>500</v>
      </c>
      <c r="F47" s="130">
        <v>1000</v>
      </c>
      <c r="G47" s="131">
        <f t="shared" si="0"/>
        <v>0.5</v>
      </c>
      <c r="H47" s="132">
        <f t="shared" si="1"/>
        <v>-500</v>
      </c>
      <c r="I47" s="136"/>
    </row>
    <row r="48" spans="1:9" ht="15.75" customHeight="1">
      <c r="A48" s="128"/>
      <c r="B48" s="128"/>
      <c r="C48" s="128">
        <v>99</v>
      </c>
      <c r="D48" s="129" t="s">
        <v>325</v>
      </c>
      <c r="E48" s="130">
        <v>500</v>
      </c>
      <c r="F48" s="130">
        <v>1000</v>
      </c>
      <c r="G48" s="131">
        <f t="shared" si="0"/>
        <v>0.5</v>
      </c>
      <c r="H48" s="132">
        <f t="shared" si="1"/>
        <v>-500</v>
      </c>
      <c r="I48" s="136"/>
    </row>
    <row r="49" spans="1:9" ht="36">
      <c r="A49" s="124">
        <v>206</v>
      </c>
      <c r="B49" s="124"/>
      <c r="C49" s="124"/>
      <c r="D49" s="125" t="s">
        <v>62</v>
      </c>
      <c r="E49" s="126">
        <f>E50+E53</f>
        <v>342</v>
      </c>
      <c r="F49" s="126">
        <v>3</v>
      </c>
      <c r="G49" s="122">
        <f t="shared" si="0"/>
        <v>114</v>
      </c>
      <c r="H49" s="121">
        <f t="shared" si="1"/>
        <v>339</v>
      </c>
      <c r="I49" s="133" t="s">
        <v>276</v>
      </c>
    </row>
    <row r="50" spans="1:9" ht="15.75" customHeight="1">
      <c r="A50" s="128"/>
      <c r="B50" s="128" t="s">
        <v>299</v>
      </c>
      <c r="C50" s="128"/>
      <c r="D50" s="129" t="s">
        <v>326</v>
      </c>
      <c r="E50" s="130">
        <v>0</v>
      </c>
      <c r="F50" s="130">
        <v>3</v>
      </c>
      <c r="G50" s="131">
        <f t="shared" si="0"/>
        <v>0</v>
      </c>
      <c r="H50" s="132">
        <f t="shared" si="1"/>
        <v>-3</v>
      </c>
      <c r="I50" s="136"/>
    </row>
    <row r="51" spans="1:9" ht="15.75" customHeight="1">
      <c r="A51" s="124"/>
      <c r="B51" s="124"/>
      <c r="C51" s="128" t="s">
        <v>299</v>
      </c>
      <c r="D51" s="129" t="s">
        <v>327</v>
      </c>
      <c r="E51" s="126">
        <v>0</v>
      </c>
      <c r="F51" s="126">
        <v>0</v>
      </c>
      <c r="G51" s="131" t="str">
        <f t="shared" si="0"/>
        <v/>
      </c>
      <c r="H51" s="132">
        <f t="shared" si="1"/>
        <v>0</v>
      </c>
      <c r="I51" s="136"/>
    </row>
    <row r="52" spans="1:9" ht="15.75" customHeight="1">
      <c r="A52" s="128"/>
      <c r="B52" s="128"/>
      <c r="C52" s="128">
        <v>99</v>
      </c>
      <c r="D52" s="129" t="s">
        <v>328</v>
      </c>
      <c r="E52" s="130">
        <v>0</v>
      </c>
      <c r="F52" s="130">
        <v>3</v>
      </c>
      <c r="G52" s="131">
        <f t="shared" si="0"/>
        <v>0</v>
      </c>
      <c r="H52" s="132">
        <f t="shared" si="1"/>
        <v>-3</v>
      </c>
      <c r="I52" s="136"/>
    </row>
    <row r="53" spans="1:9" ht="15.75" customHeight="1">
      <c r="A53" s="128"/>
      <c r="B53" s="128">
        <v>99</v>
      </c>
      <c r="C53" s="128"/>
      <c r="D53" s="129" t="s">
        <v>329</v>
      </c>
      <c r="E53" s="130">
        <f>E54</f>
        <v>342</v>
      </c>
      <c r="F53" s="130">
        <v>0</v>
      </c>
      <c r="G53" s="131" t="str">
        <f t="shared" si="0"/>
        <v/>
      </c>
      <c r="H53" s="132">
        <f t="shared" si="1"/>
        <v>342</v>
      </c>
      <c r="I53" s="139"/>
    </row>
    <row r="54" spans="1:9" ht="15.75" customHeight="1">
      <c r="A54" s="128"/>
      <c r="B54" s="128"/>
      <c r="C54" s="128" t="s">
        <v>290</v>
      </c>
      <c r="D54" s="129" t="s">
        <v>330</v>
      </c>
      <c r="E54" s="130">
        <v>342</v>
      </c>
      <c r="F54" s="130">
        <v>0</v>
      </c>
      <c r="G54" s="131" t="str">
        <f t="shared" si="0"/>
        <v/>
      </c>
      <c r="H54" s="132">
        <f t="shared" si="1"/>
        <v>342</v>
      </c>
      <c r="I54" s="139"/>
    </row>
    <row r="55" spans="1:9" ht="15.75" customHeight="1">
      <c r="A55" s="140">
        <v>208</v>
      </c>
      <c r="B55" s="141"/>
      <c r="C55" s="141"/>
      <c r="D55" s="125" t="s">
        <v>66</v>
      </c>
      <c r="E55" s="142">
        <f>E56</f>
        <v>173</v>
      </c>
      <c r="F55" s="142">
        <v>93</v>
      </c>
      <c r="G55" s="122">
        <f t="shared" si="0"/>
        <v>1.8602150537634408</v>
      </c>
      <c r="H55" s="121">
        <f t="shared" si="1"/>
        <v>80</v>
      </c>
      <c r="I55" s="139"/>
    </row>
    <row r="56" spans="1:9" ht="15.75" customHeight="1">
      <c r="A56" s="140"/>
      <c r="B56" s="143" t="s">
        <v>294</v>
      </c>
      <c r="C56" s="143"/>
      <c r="D56" s="129" t="s">
        <v>331</v>
      </c>
      <c r="E56" s="144">
        <f>E57+E58</f>
        <v>173</v>
      </c>
      <c r="F56" s="144">
        <v>93</v>
      </c>
      <c r="G56" s="131">
        <f t="shared" si="0"/>
        <v>1.8602150537634408</v>
      </c>
      <c r="H56" s="132">
        <f t="shared" si="1"/>
        <v>80</v>
      </c>
      <c r="I56" s="145" t="s">
        <v>332</v>
      </c>
    </row>
    <row r="57" spans="1:9" ht="15.75" customHeight="1">
      <c r="A57" s="146"/>
      <c r="B57" s="143"/>
      <c r="C57" s="143" t="s">
        <v>294</v>
      </c>
      <c r="D57" s="129" t="s">
        <v>333</v>
      </c>
      <c r="E57" s="144">
        <v>127</v>
      </c>
      <c r="F57" s="144">
        <v>63</v>
      </c>
      <c r="G57" s="131">
        <f t="shared" si="0"/>
        <v>2.0158730158730158</v>
      </c>
      <c r="H57" s="132">
        <f t="shared" si="1"/>
        <v>64</v>
      </c>
      <c r="I57" s="145" t="s">
        <v>332</v>
      </c>
    </row>
    <row r="58" spans="1:9" ht="15.75" customHeight="1">
      <c r="A58" s="146"/>
      <c r="B58" s="143"/>
      <c r="C58" s="143" t="s">
        <v>302</v>
      </c>
      <c r="D58" s="129" t="s">
        <v>334</v>
      </c>
      <c r="E58" s="144">
        <v>46</v>
      </c>
      <c r="F58" s="144">
        <v>30</v>
      </c>
      <c r="G58" s="131">
        <f t="shared" si="0"/>
        <v>1.5333333333333334</v>
      </c>
      <c r="H58" s="132">
        <f t="shared" si="1"/>
        <v>16</v>
      </c>
      <c r="I58" s="145" t="s">
        <v>332</v>
      </c>
    </row>
    <row r="59" spans="1:9" ht="15.75">
      <c r="A59" s="147">
        <v>210</v>
      </c>
      <c r="B59" s="148"/>
      <c r="C59" s="148"/>
      <c r="D59" s="147" t="s">
        <v>68</v>
      </c>
      <c r="E59" s="142">
        <f>E60+E62</f>
        <v>163</v>
      </c>
      <c r="F59" s="142">
        <v>179</v>
      </c>
      <c r="G59" s="122">
        <f t="shared" si="0"/>
        <v>0.91061452513966479</v>
      </c>
      <c r="H59" s="121">
        <f t="shared" si="1"/>
        <v>-16</v>
      </c>
      <c r="I59" s="145"/>
    </row>
    <row r="60" spans="1:9" ht="15.75">
      <c r="A60" s="149"/>
      <c r="B60" s="150" t="s">
        <v>299</v>
      </c>
      <c r="C60" s="150"/>
      <c r="D60" s="149" t="s">
        <v>335</v>
      </c>
      <c r="E60" s="144">
        <f>E61</f>
        <v>72</v>
      </c>
      <c r="F60" s="144">
        <v>117</v>
      </c>
      <c r="G60" s="131">
        <f t="shared" si="0"/>
        <v>0.61538461538461542</v>
      </c>
      <c r="H60" s="132">
        <f t="shared" si="1"/>
        <v>-45</v>
      </c>
      <c r="I60" s="145"/>
    </row>
    <row r="61" spans="1:9" ht="15.75">
      <c r="A61" s="149"/>
      <c r="B61" s="150"/>
      <c r="C61" s="150" t="s">
        <v>321</v>
      </c>
      <c r="D61" s="149" t="s">
        <v>336</v>
      </c>
      <c r="E61" s="144">
        <v>72</v>
      </c>
      <c r="F61" s="144">
        <v>117</v>
      </c>
      <c r="G61" s="131">
        <f t="shared" si="0"/>
        <v>0.61538461538461542</v>
      </c>
      <c r="H61" s="132">
        <f t="shared" si="1"/>
        <v>-45</v>
      </c>
      <c r="I61" s="145"/>
    </row>
    <row r="62" spans="1:9" ht="15.75">
      <c r="A62" s="149"/>
      <c r="B62" s="150">
        <v>11</v>
      </c>
      <c r="C62" s="150"/>
      <c r="D62" s="149" t="s">
        <v>337</v>
      </c>
      <c r="E62" s="144">
        <f>SUM(E63:E65)</f>
        <v>91</v>
      </c>
      <c r="F62" s="144">
        <v>62</v>
      </c>
      <c r="G62" s="131">
        <f t="shared" si="0"/>
        <v>1.467741935483871</v>
      </c>
      <c r="H62" s="132">
        <f t="shared" si="1"/>
        <v>29</v>
      </c>
      <c r="I62" s="145" t="s">
        <v>338</v>
      </c>
    </row>
    <row r="63" spans="1:9" ht="15.75">
      <c r="A63" s="149"/>
      <c r="B63" s="150"/>
      <c r="C63" s="150" t="s">
        <v>290</v>
      </c>
      <c r="D63" s="149" t="s">
        <v>339</v>
      </c>
      <c r="E63" s="144">
        <v>70</v>
      </c>
      <c r="F63" s="144">
        <v>54</v>
      </c>
      <c r="G63" s="131">
        <f t="shared" si="0"/>
        <v>1.2962962962962963</v>
      </c>
      <c r="H63" s="132">
        <f t="shared" si="1"/>
        <v>16</v>
      </c>
      <c r="I63" s="145" t="s">
        <v>338</v>
      </c>
    </row>
    <row r="64" spans="1:9" ht="15.75">
      <c r="A64" s="149"/>
      <c r="B64" s="150"/>
      <c r="C64" s="150" t="s">
        <v>292</v>
      </c>
      <c r="D64" s="149" t="s">
        <v>340</v>
      </c>
      <c r="E64" s="144">
        <v>13</v>
      </c>
      <c r="F64" s="144">
        <v>8</v>
      </c>
      <c r="G64" s="131">
        <f t="shared" si="0"/>
        <v>1.625</v>
      </c>
      <c r="H64" s="132">
        <f t="shared" si="1"/>
        <v>5</v>
      </c>
      <c r="I64" s="145" t="s">
        <v>338</v>
      </c>
    </row>
    <row r="65" spans="1:9" ht="15.75">
      <c r="A65" s="149"/>
      <c r="B65" s="150"/>
      <c r="C65" s="150" t="s">
        <v>287</v>
      </c>
      <c r="D65" s="149" t="s">
        <v>341</v>
      </c>
      <c r="E65" s="144">
        <v>8</v>
      </c>
      <c r="F65" s="144">
        <v>0</v>
      </c>
      <c r="G65" s="131" t="str">
        <f t="shared" si="0"/>
        <v/>
      </c>
      <c r="H65" s="132">
        <f t="shared" si="1"/>
        <v>8</v>
      </c>
      <c r="I65" s="151"/>
    </row>
    <row r="66" spans="1:9" ht="15.75">
      <c r="A66" s="147">
        <v>211</v>
      </c>
      <c r="B66" s="148"/>
      <c r="C66" s="148"/>
      <c r="D66" s="147" t="s">
        <v>70</v>
      </c>
      <c r="E66" s="142">
        <f>E67</f>
        <v>148</v>
      </c>
      <c r="F66" s="142">
        <v>119</v>
      </c>
      <c r="G66" s="122">
        <f t="shared" si="0"/>
        <v>1.2436974789915967</v>
      </c>
      <c r="H66" s="121">
        <f t="shared" si="1"/>
        <v>29</v>
      </c>
      <c r="I66" s="151"/>
    </row>
    <row r="67" spans="1:9" ht="15.75">
      <c r="A67" s="149"/>
      <c r="B67" s="150" t="s">
        <v>287</v>
      </c>
      <c r="C67" s="150"/>
      <c r="D67" s="149" t="s">
        <v>342</v>
      </c>
      <c r="E67" s="144">
        <f>E68+E69</f>
        <v>148</v>
      </c>
      <c r="F67" s="144">
        <v>119</v>
      </c>
      <c r="G67" s="131">
        <f t="shared" si="0"/>
        <v>1.2436974789915967</v>
      </c>
      <c r="H67" s="132">
        <f t="shared" si="1"/>
        <v>29</v>
      </c>
      <c r="I67" s="151"/>
    </row>
    <row r="68" spans="1:9" ht="15.75">
      <c r="A68" s="149"/>
      <c r="B68" s="150"/>
      <c r="C68" s="150" t="s">
        <v>292</v>
      </c>
      <c r="D68" s="149" t="s">
        <v>343</v>
      </c>
      <c r="E68" s="144">
        <v>98</v>
      </c>
      <c r="F68" s="144">
        <v>0</v>
      </c>
      <c r="G68" s="131" t="str">
        <f t="shared" si="0"/>
        <v/>
      </c>
      <c r="H68" s="132">
        <f t="shared" si="1"/>
        <v>98</v>
      </c>
      <c r="I68" s="151"/>
    </row>
    <row r="69" spans="1:9" ht="15.75">
      <c r="A69" s="149"/>
      <c r="B69" s="150"/>
      <c r="C69" s="150">
        <v>99</v>
      </c>
      <c r="D69" s="149" t="s">
        <v>344</v>
      </c>
      <c r="E69" s="144">
        <v>50</v>
      </c>
      <c r="F69" s="144">
        <v>119</v>
      </c>
      <c r="G69" s="131">
        <f t="shared" si="0"/>
        <v>0.42016806722689076</v>
      </c>
      <c r="H69" s="132">
        <f t="shared" si="1"/>
        <v>-69</v>
      </c>
      <c r="I69" s="151"/>
    </row>
    <row r="70" spans="1:9" ht="15.75">
      <c r="A70" s="147">
        <v>212</v>
      </c>
      <c r="B70" s="148"/>
      <c r="C70" s="148"/>
      <c r="D70" s="147" t="s">
        <v>72</v>
      </c>
      <c r="E70" s="142">
        <f>E71+E74+E75</f>
        <v>8610</v>
      </c>
      <c r="F70" s="142">
        <v>8337</v>
      </c>
      <c r="G70" s="122">
        <f t="shared" si="0"/>
        <v>1.0327455919395465</v>
      </c>
      <c r="H70" s="121">
        <f t="shared" si="1"/>
        <v>273</v>
      </c>
      <c r="I70" s="151"/>
    </row>
    <row r="71" spans="1:9" ht="15.75">
      <c r="A71" s="149"/>
      <c r="B71" s="150" t="s">
        <v>290</v>
      </c>
      <c r="C71" s="150"/>
      <c r="D71" s="149" t="s">
        <v>345</v>
      </c>
      <c r="E71" s="144">
        <f>E72+E73</f>
        <v>360</v>
      </c>
      <c r="F71" s="144">
        <v>1075</v>
      </c>
      <c r="G71" s="131">
        <f t="shared" si="0"/>
        <v>0.33488372093023255</v>
      </c>
      <c r="H71" s="132">
        <f t="shared" si="1"/>
        <v>-715</v>
      </c>
      <c r="I71" s="151"/>
    </row>
    <row r="72" spans="1:9" ht="15.75">
      <c r="A72" s="149"/>
      <c r="B72" s="150"/>
      <c r="C72" s="150" t="s">
        <v>290</v>
      </c>
      <c r="D72" s="149" t="s">
        <v>291</v>
      </c>
      <c r="E72" s="144">
        <v>307</v>
      </c>
      <c r="F72" s="144">
        <v>435</v>
      </c>
      <c r="G72" s="131">
        <f t="shared" si="0"/>
        <v>0.70574712643678161</v>
      </c>
      <c r="H72" s="132">
        <f t="shared" si="1"/>
        <v>-128</v>
      </c>
      <c r="I72" s="151"/>
    </row>
    <row r="73" spans="1:9" ht="15.75">
      <c r="A73" s="149"/>
      <c r="B73" s="150"/>
      <c r="C73" s="150" t="s">
        <v>292</v>
      </c>
      <c r="D73" s="149" t="s">
        <v>293</v>
      </c>
      <c r="E73" s="144">
        <v>53</v>
      </c>
      <c r="F73" s="144">
        <v>640</v>
      </c>
      <c r="G73" s="131">
        <f t="shared" ref="G73:G109" si="2">IF(F73=0,"",E73/F73)</f>
        <v>8.2812499999999997E-2</v>
      </c>
      <c r="H73" s="132">
        <f t="shared" si="1"/>
        <v>-587</v>
      </c>
      <c r="I73" s="151"/>
    </row>
    <row r="74" spans="1:9" ht="15.75">
      <c r="A74" s="149"/>
      <c r="B74" s="150" t="s">
        <v>292</v>
      </c>
      <c r="C74" s="150"/>
      <c r="D74" s="149" t="s">
        <v>346</v>
      </c>
      <c r="E74" s="144">
        <v>111</v>
      </c>
      <c r="F74" s="144">
        <v>64</v>
      </c>
      <c r="G74" s="131">
        <f t="shared" si="2"/>
        <v>1.734375</v>
      </c>
      <c r="H74" s="132">
        <f t="shared" si="1"/>
        <v>47</v>
      </c>
      <c r="I74" s="145"/>
    </row>
    <row r="75" spans="1:9" ht="15.75">
      <c r="A75" s="149"/>
      <c r="B75" s="150" t="s">
        <v>287</v>
      </c>
      <c r="C75" s="150"/>
      <c r="D75" s="149" t="s">
        <v>347</v>
      </c>
      <c r="E75" s="144">
        <f>E76</f>
        <v>8139</v>
      </c>
      <c r="F75" s="144">
        <v>7198</v>
      </c>
      <c r="G75" s="131">
        <f t="shared" si="2"/>
        <v>1.13073075854404</v>
      </c>
      <c r="H75" s="132">
        <f t="shared" ref="H75:H109" si="3">E75-F75</f>
        <v>941</v>
      </c>
      <c r="I75" s="145"/>
    </row>
    <row r="76" spans="1:9" ht="15.75">
      <c r="A76" s="149"/>
      <c r="B76" s="150"/>
      <c r="C76" s="150">
        <v>99</v>
      </c>
      <c r="D76" s="149" t="s">
        <v>348</v>
      </c>
      <c r="E76" s="144">
        <v>8139</v>
      </c>
      <c r="F76" s="144">
        <v>7198</v>
      </c>
      <c r="G76" s="131">
        <f t="shared" si="2"/>
        <v>1.13073075854404</v>
      </c>
      <c r="H76" s="132">
        <f t="shared" si="3"/>
        <v>941</v>
      </c>
      <c r="I76" s="145"/>
    </row>
    <row r="77" spans="1:9" ht="24">
      <c r="A77" s="147">
        <v>213</v>
      </c>
      <c r="B77" s="148"/>
      <c r="C77" s="148"/>
      <c r="D77" s="147" t="s">
        <v>74</v>
      </c>
      <c r="E77" s="142">
        <v>126</v>
      </c>
      <c r="F77" s="142">
        <v>955</v>
      </c>
      <c r="G77" s="122">
        <f t="shared" si="2"/>
        <v>0.1319371727748691</v>
      </c>
      <c r="H77" s="121">
        <f t="shared" si="3"/>
        <v>-829</v>
      </c>
      <c r="I77" s="133" t="s">
        <v>289</v>
      </c>
    </row>
    <row r="78" spans="1:9" ht="15.75">
      <c r="A78" s="149"/>
      <c r="B78" s="150" t="s">
        <v>290</v>
      </c>
      <c r="C78" s="150"/>
      <c r="D78" s="149" t="s">
        <v>349</v>
      </c>
      <c r="E78" s="144">
        <v>126</v>
      </c>
      <c r="F78" s="144">
        <v>955</v>
      </c>
      <c r="G78" s="131">
        <f t="shared" si="2"/>
        <v>0.1319371727748691</v>
      </c>
      <c r="H78" s="132">
        <f t="shared" si="3"/>
        <v>-829</v>
      </c>
      <c r="I78" s="145"/>
    </row>
    <row r="79" spans="1:9" ht="15.75">
      <c r="A79" s="149"/>
      <c r="B79" s="150"/>
      <c r="C79" s="150">
        <v>26</v>
      </c>
      <c r="D79" s="149" t="s">
        <v>350</v>
      </c>
      <c r="E79" s="144">
        <v>126</v>
      </c>
      <c r="F79" s="144">
        <v>955</v>
      </c>
      <c r="G79" s="131">
        <f t="shared" si="2"/>
        <v>0.1319371727748691</v>
      </c>
      <c r="H79" s="132">
        <f t="shared" si="3"/>
        <v>-829</v>
      </c>
      <c r="I79" s="145"/>
    </row>
    <row r="80" spans="1:9" ht="24">
      <c r="A80" s="147">
        <v>215</v>
      </c>
      <c r="B80" s="148"/>
      <c r="C80" s="148"/>
      <c r="D80" s="147" t="s">
        <v>78</v>
      </c>
      <c r="E80" s="142">
        <f>E81+E86+E88</f>
        <v>12744</v>
      </c>
      <c r="F80" s="142">
        <v>1236</v>
      </c>
      <c r="G80" s="122">
        <f t="shared" si="2"/>
        <v>10.310679611650485</v>
      </c>
      <c r="H80" s="121">
        <f t="shared" si="3"/>
        <v>11508</v>
      </c>
      <c r="I80" s="133" t="s">
        <v>289</v>
      </c>
    </row>
    <row r="81" spans="1:9" ht="24">
      <c r="A81" s="149"/>
      <c r="B81" s="150" t="s">
        <v>294</v>
      </c>
      <c r="C81" s="150"/>
      <c r="D81" s="149" t="s">
        <v>351</v>
      </c>
      <c r="E81" s="144">
        <f>SUM(E82:E85)</f>
        <v>12344</v>
      </c>
      <c r="F81" s="144">
        <v>1106</v>
      </c>
      <c r="G81" s="131">
        <f t="shared" si="2"/>
        <v>11.160940325497288</v>
      </c>
      <c r="H81" s="132">
        <f t="shared" si="3"/>
        <v>11238</v>
      </c>
      <c r="I81" s="133" t="s">
        <v>289</v>
      </c>
    </row>
    <row r="82" spans="1:9" ht="15.75">
      <c r="A82" s="149"/>
      <c r="B82" s="150"/>
      <c r="C82" s="150" t="s">
        <v>290</v>
      </c>
      <c r="D82" s="149" t="s">
        <v>291</v>
      </c>
      <c r="E82" s="144">
        <v>0</v>
      </c>
      <c r="F82" s="144">
        <v>182</v>
      </c>
      <c r="G82" s="131">
        <f t="shared" si="2"/>
        <v>0</v>
      </c>
      <c r="H82" s="132">
        <f t="shared" si="3"/>
        <v>-182</v>
      </c>
      <c r="I82" s="145"/>
    </row>
    <row r="83" spans="1:9" ht="15.75">
      <c r="A83" s="149"/>
      <c r="B83" s="150"/>
      <c r="C83" s="150" t="s">
        <v>292</v>
      </c>
      <c r="D83" s="149" t="s">
        <v>293</v>
      </c>
      <c r="E83" s="144">
        <v>180</v>
      </c>
      <c r="F83" s="144">
        <v>259</v>
      </c>
      <c r="G83" s="131">
        <f t="shared" si="2"/>
        <v>0.69498069498069504</v>
      </c>
      <c r="H83" s="132">
        <f t="shared" si="3"/>
        <v>-79</v>
      </c>
      <c r="I83" s="145"/>
    </row>
    <row r="84" spans="1:9" ht="15.75">
      <c r="A84" s="149"/>
      <c r="B84" s="150"/>
      <c r="C84" s="150" t="s">
        <v>313</v>
      </c>
      <c r="D84" s="149" t="s">
        <v>352</v>
      </c>
      <c r="E84" s="144">
        <v>43</v>
      </c>
      <c r="F84" s="144">
        <v>43</v>
      </c>
      <c r="G84" s="131">
        <f t="shared" si="2"/>
        <v>1</v>
      </c>
      <c r="H84" s="132">
        <f t="shared" si="3"/>
        <v>0</v>
      </c>
      <c r="I84" s="145"/>
    </row>
    <row r="85" spans="1:9" ht="24">
      <c r="A85" s="149"/>
      <c r="B85" s="150"/>
      <c r="C85" s="150">
        <v>17</v>
      </c>
      <c r="D85" s="149" t="s">
        <v>353</v>
      </c>
      <c r="E85" s="144">
        <v>12121</v>
      </c>
      <c r="F85" s="144">
        <v>622</v>
      </c>
      <c r="G85" s="131">
        <f t="shared" si="2"/>
        <v>19.487138263665596</v>
      </c>
      <c r="H85" s="132">
        <f t="shared" si="3"/>
        <v>11499</v>
      </c>
      <c r="I85" s="133" t="s">
        <v>289</v>
      </c>
    </row>
    <row r="86" spans="1:9" ht="15.75">
      <c r="A86" s="149"/>
      <c r="B86" s="150" t="s">
        <v>305</v>
      </c>
      <c r="C86" s="150"/>
      <c r="D86" s="149" t="s">
        <v>354</v>
      </c>
      <c r="E86" s="144">
        <v>100</v>
      </c>
      <c r="F86" s="144">
        <v>130</v>
      </c>
      <c r="G86" s="131">
        <f t="shared" si="2"/>
        <v>0.76923076923076927</v>
      </c>
      <c r="H86" s="132">
        <f t="shared" si="3"/>
        <v>-30</v>
      </c>
      <c r="I86" s="145"/>
    </row>
    <row r="87" spans="1:9" ht="15.75">
      <c r="A87" s="149"/>
      <c r="B87" s="150"/>
      <c r="C87" s="150" t="s">
        <v>294</v>
      </c>
      <c r="D87" s="149" t="s">
        <v>355</v>
      </c>
      <c r="E87" s="144">
        <v>100</v>
      </c>
      <c r="F87" s="144">
        <v>130</v>
      </c>
      <c r="G87" s="131">
        <f t="shared" si="2"/>
        <v>0.76923076923076927</v>
      </c>
      <c r="H87" s="132">
        <f t="shared" si="3"/>
        <v>-30</v>
      </c>
      <c r="I87" s="145"/>
    </row>
    <row r="88" spans="1:9" ht="15.75">
      <c r="A88" s="149"/>
      <c r="B88" s="150">
        <v>99</v>
      </c>
      <c r="C88" s="150"/>
      <c r="D88" s="149" t="s">
        <v>356</v>
      </c>
      <c r="E88" s="144">
        <v>300</v>
      </c>
      <c r="F88" s="144">
        <v>0</v>
      </c>
      <c r="G88" s="131" t="str">
        <f t="shared" si="2"/>
        <v/>
      </c>
      <c r="H88" s="132">
        <f t="shared" si="3"/>
        <v>300</v>
      </c>
      <c r="I88" s="145"/>
    </row>
    <row r="89" spans="1:9" ht="15.75">
      <c r="A89" s="149"/>
      <c r="B89" s="150"/>
      <c r="C89" s="150">
        <v>99</v>
      </c>
      <c r="D89" s="149" t="s">
        <v>356</v>
      </c>
      <c r="E89" s="144">
        <v>300</v>
      </c>
      <c r="F89" s="144">
        <v>0</v>
      </c>
      <c r="G89" s="131" t="str">
        <f t="shared" si="2"/>
        <v/>
      </c>
      <c r="H89" s="132">
        <f t="shared" si="3"/>
        <v>300</v>
      </c>
      <c r="I89" s="151"/>
    </row>
    <row r="90" spans="1:9" ht="15.75">
      <c r="A90" s="147">
        <v>216</v>
      </c>
      <c r="B90" s="148"/>
      <c r="C90" s="148"/>
      <c r="D90" s="147" t="s">
        <v>80</v>
      </c>
      <c r="E90" s="142">
        <f>E91+E93</f>
        <v>3230</v>
      </c>
      <c r="F90" s="142">
        <v>3278</v>
      </c>
      <c r="G90" s="122">
        <f t="shared" si="2"/>
        <v>0.98535692495424043</v>
      </c>
      <c r="H90" s="121">
        <f t="shared" si="3"/>
        <v>-48</v>
      </c>
      <c r="I90" s="151"/>
    </row>
    <row r="91" spans="1:9" ht="15.75">
      <c r="A91" s="149"/>
      <c r="B91" s="150" t="s">
        <v>302</v>
      </c>
      <c r="C91" s="150"/>
      <c r="D91" s="149" t="s">
        <v>357</v>
      </c>
      <c r="E91" s="144">
        <v>3111</v>
      </c>
      <c r="F91" s="144">
        <v>3278</v>
      </c>
      <c r="G91" s="131">
        <f t="shared" si="2"/>
        <v>0.94905430140329472</v>
      </c>
      <c r="H91" s="132">
        <f t="shared" si="3"/>
        <v>-167</v>
      </c>
      <c r="I91" s="151"/>
    </row>
    <row r="92" spans="1:9" ht="15.75">
      <c r="A92" s="149"/>
      <c r="B92" s="150"/>
      <c r="C92" s="150">
        <v>99</v>
      </c>
      <c r="D92" s="149" t="s">
        <v>358</v>
      </c>
      <c r="E92" s="144">
        <v>3111</v>
      </c>
      <c r="F92" s="144">
        <v>3278</v>
      </c>
      <c r="G92" s="131">
        <f t="shared" si="2"/>
        <v>0.94905430140329472</v>
      </c>
      <c r="H92" s="132">
        <f t="shared" si="3"/>
        <v>-167</v>
      </c>
      <c r="I92" s="151"/>
    </row>
    <row r="93" spans="1:9" ht="15.75">
      <c r="A93" s="149"/>
      <c r="B93" s="150">
        <v>99</v>
      </c>
      <c r="C93" s="150"/>
      <c r="D93" s="149" t="s">
        <v>359</v>
      </c>
      <c r="E93" s="144">
        <v>119</v>
      </c>
      <c r="F93" s="144">
        <v>0</v>
      </c>
      <c r="G93" s="131" t="str">
        <f t="shared" si="2"/>
        <v/>
      </c>
      <c r="H93" s="132">
        <f t="shared" si="3"/>
        <v>119</v>
      </c>
      <c r="I93" s="151"/>
    </row>
    <row r="94" spans="1:9" ht="15.75">
      <c r="A94" s="149"/>
      <c r="B94" s="150"/>
      <c r="C94" s="150">
        <v>99</v>
      </c>
      <c r="D94" s="149" t="s">
        <v>359</v>
      </c>
      <c r="E94" s="144">
        <v>119</v>
      </c>
      <c r="F94" s="144">
        <v>0</v>
      </c>
      <c r="G94" s="131" t="str">
        <f t="shared" si="2"/>
        <v/>
      </c>
      <c r="H94" s="132">
        <f t="shared" si="3"/>
        <v>119</v>
      </c>
      <c r="I94" s="151"/>
    </row>
    <row r="95" spans="1:9" ht="15.75">
      <c r="A95" s="147">
        <v>221</v>
      </c>
      <c r="B95" s="148"/>
      <c r="C95" s="148"/>
      <c r="D95" s="147" t="s">
        <v>86</v>
      </c>
      <c r="E95" s="142">
        <f>E96+E99</f>
        <v>2848</v>
      </c>
      <c r="F95" s="142">
        <v>905</v>
      </c>
      <c r="G95" s="122">
        <f t="shared" si="2"/>
        <v>3.146961325966851</v>
      </c>
      <c r="H95" s="121">
        <f t="shared" si="3"/>
        <v>1943</v>
      </c>
      <c r="I95" s="133" t="s">
        <v>360</v>
      </c>
    </row>
    <row r="96" spans="1:9" ht="15.75">
      <c r="A96" s="149"/>
      <c r="B96" s="150" t="s">
        <v>290</v>
      </c>
      <c r="C96" s="150"/>
      <c r="D96" s="149" t="s">
        <v>361</v>
      </c>
      <c r="E96" s="144">
        <f>E97+E98</f>
        <v>2622</v>
      </c>
      <c r="F96" s="144">
        <v>708</v>
      </c>
      <c r="G96" s="131">
        <f t="shared" si="2"/>
        <v>3.7033898305084745</v>
      </c>
      <c r="H96" s="132">
        <f t="shared" si="3"/>
        <v>1914</v>
      </c>
      <c r="I96" s="133" t="s">
        <v>360</v>
      </c>
    </row>
    <row r="97" spans="1:9" ht="15.75">
      <c r="A97" s="149"/>
      <c r="B97" s="150"/>
      <c r="C97" s="150">
        <v>10</v>
      </c>
      <c r="D97" s="149" t="s">
        <v>362</v>
      </c>
      <c r="E97" s="144">
        <v>1932</v>
      </c>
      <c r="F97" s="144">
        <v>0</v>
      </c>
      <c r="G97" s="131" t="str">
        <f t="shared" si="2"/>
        <v/>
      </c>
      <c r="H97" s="132">
        <f t="shared" si="3"/>
        <v>1932</v>
      </c>
      <c r="I97" s="151"/>
    </row>
    <row r="98" spans="1:9" ht="15.75">
      <c r="A98" s="149"/>
      <c r="B98" s="150"/>
      <c r="C98" s="150">
        <v>99</v>
      </c>
      <c r="D98" s="149" t="s">
        <v>363</v>
      </c>
      <c r="E98" s="144">
        <v>690</v>
      </c>
      <c r="F98" s="144">
        <v>708</v>
      </c>
      <c r="G98" s="131">
        <f t="shared" si="2"/>
        <v>0.97457627118644063</v>
      </c>
      <c r="H98" s="132">
        <f t="shared" si="3"/>
        <v>-18</v>
      </c>
      <c r="I98" s="151"/>
    </row>
    <row r="99" spans="1:9" ht="15.75">
      <c r="A99" s="149"/>
      <c r="B99" s="150" t="s">
        <v>292</v>
      </c>
      <c r="C99" s="150"/>
      <c r="D99" s="149" t="s">
        <v>364</v>
      </c>
      <c r="E99" s="144">
        <f>E100</f>
        <v>226</v>
      </c>
      <c r="F99" s="144">
        <v>197</v>
      </c>
      <c r="G99" s="131">
        <f t="shared" si="2"/>
        <v>1.1472081218274113</v>
      </c>
      <c r="H99" s="132">
        <f t="shared" si="3"/>
        <v>29</v>
      </c>
      <c r="I99" s="151"/>
    </row>
    <row r="100" spans="1:9" ht="15.75">
      <c r="A100" s="149"/>
      <c r="B100" s="150"/>
      <c r="C100" s="150" t="s">
        <v>290</v>
      </c>
      <c r="D100" s="149" t="s">
        <v>229</v>
      </c>
      <c r="E100" s="144">
        <v>226</v>
      </c>
      <c r="F100" s="144">
        <v>197</v>
      </c>
      <c r="G100" s="131">
        <f t="shared" si="2"/>
        <v>1.1472081218274113</v>
      </c>
      <c r="H100" s="132">
        <f t="shared" si="3"/>
        <v>29</v>
      </c>
      <c r="I100" s="151"/>
    </row>
    <row r="101" spans="1:9" ht="15.75">
      <c r="A101" s="147">
        <v>224</v>
      </c>
      <c r="B101" s="148"/>
      <c r="C101" s="148"/>
      <c r="D101" s="147" t="s">
        <v>90</v>
      </c>
      <c r="E101" s="142">
        <f>E102+E108</f>
        <v>1868</v>
      </c>
      <c r="F101" s="142">
        <v>908</v>
      </c>
      <c r="G101" s="122">
        <f t="shared" si="2"/>
        <v>2.0572687224669601</v>
      </c>
      <c r="H101" s="121">
        <f t="shared" si="3"/>
        <v>960</v>
      </c>
      <c r="I101" s="151"/>
    </row>
    <row r="102" spans="1:9" ht="15.75">
      <c r="A102" s="149"/>
      <c r="B102" s="150" t="s">
        <v>290</v>
      </c>
      <c r="C102" s="150"/>
      <c r="D102" s="149" t="s">
        <v>365</v>
      </c>
      <c r="E102" s="144">
        <f>SUM(E103:E107)</f>
        <v>1111</v>
      </c>
      <c r="F102" s="144">
        <v>76</v>
      </c>
      <c r="G102" s="131">
        <f t="shared" si="2"/>
        <v>14.618421052631579</v>
      </c>
      <c r="H102" s="132">
        <f t="shared" si="3"/>
        <v>1035</v>
      </c>
      <c r="I102" s="151"/>
    </row>
    <row r="103" spans="1:9" ht="15.75">
      <c r="A103" s="149"/>
      <c r="B103" s="150"/>
      <c r="C103" s="150" t="s">
        <v>290</v>
      </c>
      <c r="D103" s="149" t="s">
        <v>291</v>
      </c>
      <c r="E103" s="144">
        <v>116</v>
      </c>
      <c r="F103" s="144">
        <v>0</v>
      </c>
      <c r="G103" s="131" t="str">
        <f t="shared" si="2"/>
        <v/>
      </c>
      <c r="H103" s="132">
        <f t="shared" si="3"/>
        <v>116</v>
      </c>
      <c r="I103" s="145"/>
    </row>
    <row r="104" spans="1:9" ht="26.25" customHeight="1">
      <c r="A104" s="149"/>
      <c r="B104" s="150"/>
      <c r="C104" s="150" t="s">
        <v>292</v>
      </c>
      <c r="D104" s="149" t="s">
        <v>293</v>
      </c>
      <c r="E104" s="144">
        <v>801</v>
      </c>
      <c r="F104" s="144">
        <v>76</v>
      </c>
      <c r="G104" s="131">
        <f t="shared" si="2"/>
        <v>10.539473684210526</v>
      </c>
      <c r="H104" s="132">
        <f t="shared" si="3"/>
        <v>725</v>
      </c>
      <c r="I104" s="133" t="s">
        <v>366</v>
      </c>
    </row>
    <row r="105" spans="1:9" ht="15.75">
      <c r="A105" s="149"/>
      <c r="B105" s="150"/>
      <c r="C105" s="150" t="s">
        <v>321</v>
      </c>
      <c r="D105" s="149" t="s">
        <v>367</v>
      </c>
      <c r="E105" s="144">
        <v>35</v>
      </c>
      <c r="F105" s="144">
        <v>0</v>
      </c>
      <c r="G105" s="131" t="str">
        <f t="shared" si="2"/>
        <v/>
      </c>
      <c r="H105" s="132">
        <f t="shared" si="3"/>
        <v>35</v>
      </c>
      <c r="I105" s="145"/>
    </row>
    <row r="106" spans="1:9" ht="15.75">
      <c r="A106" s="149"/>
      <c r="B106" s="150"/>
      <c r="C106" s="150">
        <v>50</v>
      </c>
      <c r="D106" s="149" t="s">
        <v>297</v>
      </c>
      <c r="E106" s="144">
        <v>144</v>
      </c>
      <c r="F106" s="144">
        <v>0</v>
      </c>
      <c r="G106" s="131" t="str">
        <f t="shared" si="2"/>
        <v/>
      </c>
      <c r="H106" s="132">
        <f t="shared" si="3"/>
        <v>144</v>
      </c>
      <c r="I106" s="152" t="s">
        <v>368</v>
      </c>
    </row>
    <row r="107" spans="1:9" ht="15.75">
      <c r="A107" s="149"/>
      <c r="B107" s="150"/>
      <c r="C107" s="150">
        <v>99</v>
      </c>
      <c r="D107" s="149" t="s">
        <v>369</v>
      </c>
      <c r="E107" s="144">
        <v>15</v>
      </c>
      <c r="F107" s="144">
        <v>0</v>
      </c>
      <c r="G107" s="131" t="str">
        <f t="shared" si="2"/>
        <v/>
      </c>
      <c r="H107" s="132">
        <f t="shared" si="3"/>
        <v>15</v>
      </c>
      <c r="I107" s="151"/>
    </row>
    <row r="108" spans="1:9" ht="15.75">
      <c r="A108" s="149"/>
      <c r="B108" s="150" t="s">
        <v>292</v>
      </c>
      <c r="C108" s="150"/>
      <c r="D108" s="149" t="s">
        <v>370</v>
      </c>
      <c r="E108" s="144">
        <f>E109</f>
        <v>757</v>
      </c>
      <c r="F108" s="144">
        <v>832</v>
      </c>
      <c r="G108" s="131">
        <f t="shared" si="2"/>
        <v>0.90985576923076927</v>
      </c>
      <c r="H108" s="132">
        <f t="shared" si="3"/>
        <v>-75</v>
      </c>
      <c r="I108" s="151"/>
    </row>
    <row r="109" spans="1:9" ht="15.75">
      <c r="A109" s="149"/>
      <c r="B109" s="150"/>
      <c r="C109" s="150" t="s">
        <v>299</v>
      </c>
      <c r="D109" s="149" t="s">
        <v>371</v>
      </c>
      <c r="E109" s="144">
        <v>757</v>
      </c>
      <c r="F109" s="144">
        <v>832</v>
      </c>
      <c r="G109" s="131">
        <f t="shared" si="2"/>
        <v>0.90985576923076927</v>
      </c>
      <c r="H109" s="132">
        <f t="shared" si="3"/>
        <v>-75</v>
      </c>
      <c r="I109" s="151"/>
    </row>
  </sheetData>
  <autoFilter ref="A6:I109"/>
  <mergeCells count="11">
    <mergeCell ref="A7:D7"/>
    <mergeCell ref="A8:D8"/>
    <mergeCell ref="A2:I2"/>
    <mergeCell ref="A4:C5"/>
    <mergeCell ref="D4:D6"/>
    <mergeCell ref="E4:E6"/>
    <mergeCell ref="F4:H4"/>
    <mergeCell ref="I4:I6"/>
    <mergeCell ref="F5:F6"/>
    <mergeCell ref="G5:G6"/>
    <mergeCell ref="H5:H6"/>
  </mergeCells>
  <phoneticPr fontId="25" type="noConversion"/>
  <pageMargins left="0" right="0" top="0" bottom="0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A30"/>
  <sheetViews>
    <sheetView zoomScale="85" zoomScaleNormal="85" workbookViewId="0">
      <selection activeCell="F26" sqref="F26"/>
    </sheetView>
  </sheetViews>
  <sheetFormatPr defaultColWidth="9" defaultRowHeight="13.5"/>
  <cols>
    <col min="1" max="1" width="39.125" customWidth="1"/>
    <col min="2" max="3" width="18.625" customWidth="1"/>
    <col min="4" max="4" width="21.375" customWidth="1"/>
    <col min="5" max="5" width="18.625" customWidth="1"/>
    <col min="6" max="6" width="22.75" customWidth="1"/>
    <col min="7" max="7" width="12.875"/>
  </cols>
  <sheetData>
    <row r="1" spans="1:235" ht="18.95" customHeight="1">
      <c r="A1" s="44" t="s">
        <v>195</v>
      </c>
    </row>
    <row r="2" spans="1:235" ht="28.5" customHeight="1">
      <c r="A2" s="200" t="s">
        <v>373</v>
      </c>
      <c r="B2" s="201"/>
      <c r="C2" s="201"/>
      <c r="D2" s="201"/>
      <c r="E2" s="201"/>
      <c r="F2" s="20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</row>
    <row r="3" spans="1:235" ht="17.25" customHeight="1">
      <c r="A3" s="46"/>
      <c r="B3" s="47"/>
      <c r="C3" s="48"/>
      <c r="D3" s="48"/>
      <c r="E3" s="48"/>
      <c r="F3" s="49" t="s">
        <v>40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</row>
    <row r="4" spans="1:235" ht="29.25" customHeight="1">
      <c r="A4" s="242" t="s">
        <v>42</v>
      </c>
      <c r="B4" s="207" t="s">
        <v>196</v>
      </c>
      <c r="C4" s="239" t="s">
        <v>197</v>
      </c>
      <c r="D4" s="240"/>
      <c r="E4" s="241"/>
      <c r="F4" s="208" t="s">
        <v>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</row>
    <row r="5" spans="1:235" ht="84" customHeight="1">
      <c r="A5" s="243"/>
      <c r="B5" s="207"/>
      <c r="C5" s="22" t="s">
        <v>198</v>
      </c>
      <c r="D5" s="22" t="s">
        <v>199</v>
      </c>
      <c r="E5" s="22" t="s">
        <v>200</v>
      </c>
      <c r="F5" s="209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</row>
    <row r="6" spans="1:235" ht="24.95" customHeight="1">
      <c r="A6" s="32">
        <v>1</v>
      </c>
      <c r="B6" s="34">
        <v>2</v>
      </c>
      <c r="C6" s="189">
        <v>3</v>
      </c>
      <c r="D6" s="34" t="s">
        <v>201</v>
      </c>
      <c r="E6" s="34" t="s">
        <v>202</v>
      </c>
      <c r="F6" s="50">
        <v>6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</row>
    <row r="7" spans="1:235" ht="24.95" customHeight="1">
      <c r="A7" s="52" t="s">
        <v>13</v>
      </c>
      <c r="B7" s="53">
        <f>B8+B22</f>
        <v>21338</v>
      </c>
      <c r="C7" s="53">
        <f>C8+C22</f>
        <v>19757</v>
      </c>
      <c r="D7" s="38">
        <f>IF(C7=0,"",B7/C7)</f>
        <v>1.0800222705876399</v>
      </c>
      <c r="E7" s="53">
        <f>B7-C7</f>
        <v>1581</v>
      </c>
      <c r="F7" s="5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</row>
    <row r="8" spans="1:235" ht="24.95" customHeight="1">
      <c r="A8" s="55" t="s">
        <v>14</v>
      </c>
      <c r="B8" s="53">
        <f>SUM(B9:B21)</f>
        <v>19598</v>
      </c>
      <c r="C8" s="53">
        <f>SUM(C9:C21)</f>
        <v>17757</v>
      </c>
      <c r="D8" s="38">
        <f>IF(C8=0,"",B8/C8)</f>
        <v>1.1036774229881174</v>
      </c>
      <c r="E8" s="53">
        <f>B8-C8</f>
        <v>1841</v>
      </c>
      <c r="F8" s="5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</row>
    <row r="9" spans="1:235" ht="24.95" customHeight="1">
      <c r="A9" s="56" t="s">
        <v>15</v>
      </c>
      <c r="B9" s="57">
        <v>10152</v>
      </c>
      <c r="C9" s="57">
        <v>8737</v>
      </c>
      <c r="D9" s="41">
        <f>IF(C9=0,"",B9/C9)</f>
        <v>1.1619549044294379</v>
      </c>
      <c r="E9" s="153">
        <f t="shared" ref="E9:E21" si="0">B9-C9</f>
        <v>1415</v>
      </c>
      <c r="F9" s="58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</row>
    <row r="10" spans="1:235" ht="24.95" customHeight="1">
      <c r="A10" s="56" t="s">
        <v>16</v>
      </c>
      <c r="B10" s="57">
        <v>2624</v>
      </c>
      <c r="C10" s="57">
        <v>2609</v>
      </c>
      <c r="D10" s="41">
        <f t="shared" ref="D10:D30" si="1">IF(C10=0,"",B10/C10)</f>
        <v>1.0057493292449213</v>
      </c>
      <c r="E10" s="153">
        <f t="shared" si="0"/>
        <v>15</v>
      </c>
      <c r="F10" s="5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</row>
    <row r="11" spans="1:235" ht="24.95" customHeight="1">
      <c r="A11" s="56" t="s">
        <v>17</v>
      </c>
      <c r="B11" s="57">
        <v>736</v>
      </c>
      <c r="C11" s="57">
        <v>717</v>
      </c>
      <c r="D11" s="41">
        <f t="shared" si="1"/>
        <v>1.0264993026499303</v>
      </c>
      <c r="E11" s="153">
        <f t="shared" si="0"/>
        <v>19</v>
      </c>
      <c r="F11" s="58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</row>
    <row r="12" spans="1:235" ht="24.95" customHeight="1">
      <c r="A12" s="56" t="s">
        <v>18</v>
      </c>
      <c r="B12" s="57"/>
      <c r="C12" s="57"/>
      <c r="D12" s="41" t="str">
        <f t="shared" si="1"/>
        <v/>
      </c>
      <c r="E12" s="153"/>
      <c r="F12" s="5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</row>
    <row r="13" spans="1:235" ht="24.95" customHeight="1">
      <c r="A13" s="56" t="s">
        <v>19</v>
      </c>
      <c r="B13" s="57">
        <v>1156</v>
      </c>
      <c r="C13" s="57">
        <v>811</v>
      </c>
      <c r="D13" s="41">
        <f t="shared" si="1"/>
        <v>1.4254007398273736</v>
      </c>
      <c r="E13" s="153">
        <f t="shared" si="0"/>
        <v>345</v>
      </c>
      <c r="F13" s="58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</row>
    <row r="14" spans="1:235" ht="24.95" customHeight="1">
      <c r="A14" s="56" t="s">
        <v>21</v>
      </c>
      <c r="B14" s="57">
        <v>3680</v>
      </c>
      <c r="C14" s="57">
        <v>3698</v>
      </c>
      <c r="D14" s="41">
        <f t="shared" si="1"/>
        <v>0.99513250405624665</v>
      </c>
      <c r="E14" s="153">
        <f t="shared" si="0"/>
        <v>-18</v>
      </c>
      <c r="F14" s="58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</row>
    <row r="15" spans="1:235" ht="24.95" customHeight="1">
      <c r="A15" s="56" t="s">
        <v>22</v>
      </c>
      <c r="B15" s="57"/>
      <c r="C15" s="57"/>
      <c r="D15" s="41" t="str">
        <f t="shared" si="1"/>
        <v/>
      </c>
      <c r="E15" s="153"/>
      <c r="F15" s="58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</row>
    <row r="16" spans="1:235" ht="24.95" customHeight="1">
      <c r="A16" s="56" t="s">
        <v>23</v>
      </c>
      <c r="B16" s="57">
        <v>50</v>
      </c>
      <c r="C16" s="57">
        <v>34</v>
      </c>
      <c r="D16" s="41">
        <f t="shared" si="1"/>
        <v>1.4705882352941178</v>
      </c>
      <c r="E16" s="153">
        <f t="shared" si="0"/>
        <v>16</v>
      </c>
      <c r="F16" s="58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</row>
    <row r="17" spans="1:235" ht="24.95" customHeight="1">
      <c r="A17" s="56" t="s">
        <v>24</v>
      </c>
      <c r="B17" s="57"/>
      <c r="C17" s="57">
        <v>1</v>
      </c>
      <c r="D17" s="41">
        <f t="shared" si="1"/>
        <v>0</v>
      </c>
      <c r="E17" s="153">
        <f t="shared" si="0"/>
        <v>-1</v>
      </c>
      <c r="F17" s="58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</row>
    <row r="18" spans="1:235" ht="24.95" customHeight="1">
      <c r="A18" s="56" t="s">
        <v>25</v>
      </c>
      <c r="B18" s="57"/>
      <c r="C18" s="57">
        <v>95</v>
      </c>
      <c r="D18" s="41">
        <f t="shared" si="1"/>
        <v>0</v>
      </c>
      <c r="E18" s="153">
        <f t="shared" si="0"/>
        <v>-95</v>
      </c>
      <c r="F18" s="58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</row>
    <row r="19" spans="1:235" ht="24.95" customHeight="1">
      <c r="A19" s="56" t="s">
        <v>26</v>
      </c>
      <c r="B19" s="57">
        <v>1200</v>
      </c>
      <c r="C19" s="57">
        <v>1091</v>
      </c>
      <c r="D19" s="41">
        <f t="shared" si="1"/>
        <v>1.0999083409715857</v>
      </c>
      <c r="E19" s="153">
        <f t="shared" si="0"/>
        <v>109</v>
      </c>
      <c r="F19" s="58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</row>
    <row r="20" spans="1:235" ht="24.95" customHeight="1">
      <c r="A20" s="56" t="s">
        <v>28</v>
      </c>
      <c r="B20" s="57"/>
      <c r="C20" s="57"/>
      <c r="D20" s="41" t="str">
        <f t="shared" si="1"/>
        <v/>
      </c>
      <c r="E20" s="153"/>
      <c r="F20" s="58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</row>
    <row r="21" spans="1:235" ht="24.95" customHeight="1">
      <c r="A21" s="9" t="s">
        <v>29</v>
      </c>
      <c r="B21" s="57"/>
      <c r="C21" s="57">
        <v>-36</v>
      </c>
      <c r="D21" s="41">
        <f t="shared" si="1"/>
        <v>0</v>
      </c>
      <c r="E21" s="153">
        <f t="shared" si="0"/>
        <v>36</v>
      </c>
      <c r="F21" s="58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</row>
    <row r="22" spans="1:235" ht="24.95" customHeight="1">
      <c r="A22" s="55" t="s">
        <v>30</v>
      </c>
      <c r="B22" s="53">
        <f>SUM(B23:B30)</f>
        <v>1740</v>
      </c>
      <c r="C22" s="53">
        <f>SUM(C23:C30)</f>
        <v>2000</v>
      </c>
      <c r="D22" s="38">
        <f t="shared" si="1"/>
        <v>0.87</v>
      </c>
      <c r="E22" s="53">
        <f>SUM(E23:E30)</f>
        <v>-260</v>
      </c>
      <c r="F22" s="5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</row>
    <row r="23" spans="1:235" ht="26.1" customHeight="1">
      <c r="A23" s="9" t="s">
        <v>31</v>
      </c>
      <c r="B23" s="57">
        <v>856</v>
      </c>
      <c r="C23" s="57">
        <v>814</v>
      </c>
      <c r="D23" s="41">
        <f t="shared" si="1"/>
        <v>1.0515970515970516</v>
      </c>
      <c r="E23" s="153">
        <f>B23-C23</f>
        <v>42</v>
      </c>
      <c r="F23" s="58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</row>
    <row r="24" spans="1:235" ht="26.1" customHeight="1">
      <c r="A24" s="9" t="s">
        <v>32</v>
      </c>
      <c r="B24" s="57">
        <v>864</v>
      </c>
      <c r="C24" s="57">
        <v>859</v>
      </c>
      <c r="D24" s="41">
        <f t="shared" si="1"/>
        <v>1.0058207217694994</v>
      </c>
      <c r="E24" s="153">
        <f t="shared" ref="E24:E30" si="2">B24-C24</f>
        <v>5</v>
      </c>
      <c r="F24" s="58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</row>
    <row r="25" spans="1:235" ht="26.1" customHeight="1">
      <c r="A25" s="9" t="s">
        <v>33</v>
      </c>
      <c r="B25" s="57"/>
      <c r="C25" s="57"/>
      <c r="D25" s="41" t="str">
        <f t="shared" si="1"/>
        <v/>
      </c>
      <c r="E25" s="153"/>
      <c r="F25" s="58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</row>
    <row r="26" spans="1:235" ht="26.1" customHeight="1">
      <c r="A26" s="9" t="s">
        <v>34</v>
      </c>
      <c r="B26" s="57"/>
      <c r="C26" s="57"/>
      <c r="D26" s="41" t="str">
        <f t="shared" si="1"/>
        <v/>
      </c>
      <c r="E26" s="153"/>
      <c r="F26" s="58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</row>
    <row r="27" spans="1:235" ht="26.1" customHeight="1">
      <c r="A27" s="9" t="s">
        <v>203</v>
      </c>
      <c r="B27" s="57">
        <v>20</v>
      </c>
      <c r="C27" s="57">
        <v>186</v>
      </c>
      <c r="D27" s="41">
        <f t="shared" si="1"/>
        <v>0.10752688172043011</v>
      </c>
      <c r="E27" s="153">
        <f t="shared" si="2"/>
        <v>-166</v>
      </c>
      <c r="F27" s="58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</row>
    <row r="28" spans="1:235" ht="26.1" customHeight="1">
      <c r="A28" s="9" t="s">
        <v>36</v>
      </c>
      <c r="B28" s="57"/>
      <c r="C28" s="57"/>
      <c r="D28" s="41" t="str">
        <f t="shared" si="1"/>
        <v/>
      </c>
      <c r="E28" s="153"/>
      <c r="F28" s="58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</row>
    <row r="29" spans="1:235" ht="26.1" customHeight="1">
      <c r="A29" s="9" t="s">
        <v>37</v>
      </c>
      <c r="B29" s="57"/>
      <c r="C29" s="57"/>
      <c r="D29" s="41" t="str">
        <f t="shared" si="1"/>
        <v/>
      </c>
      <c r="E29" s="153"/>
      <c r="F29" s="58"/>
    </row>
    <row r="30" spans="1:235" ht="26.1" customHeight="1">
      <c r="A30" s="59" t="s">
        <v>38</v>
      </c>
      <c r="B30" s="57"/>
      <c r="C30" s="57">
        <v>141</v>
      </c>
      <c r="D30" s="41">
        <f t="shared" si="1"/>
        <v>0</v>
      </c>
      <c r="E30" s="153">
        <f t="shared" si="2"/>
        <v>-141</v>
      </c>
      <c r="F30" s="59"/>
    </row>
  </sheetData>
  <mergeCells count="5">
    <mergeCell ref="A2:F2"/>
    <mergeCell ref="C4:E4"/>
    <mergeCell ref="A4:A5"/>
    <mergeCell ref="B4:B5"/>
    <mergeCell ref="F4:F5"/>
  </mergeCells>
  <phoneticPr fontId="25" type="noConversion"/>
  <pageMargins left="0.59027777777777801" right="0.59027777777777801" top="0.78680555555555598" bottom="0.39305555555555599" header="0.51180555555555596" footer="0.118055555555556"/>
  <pageSetup paperSize="9" scale="98" fitToHeight="0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="85" zoomScaleNormal="85" workbookViewId="0">
      <selection activeCell="H1" sqref="H1"/>
    </sheetView>
  </sheetViews>
  <sheetFormatPr defaultColWidth="9" defaultRowHeight="21.95" customHeight="1"/>
  <cols>
    <col min="1" max="1" width="34.375" style="30" customWidth="1"/>
    <col min="2" max="2" width="14.625" style="30" customWidth="1"/>
    <col min="3" max="3" width="15.25" style="30" customWidth="1"/>
    <col min="4" max="4" width="17" style="155" customWidth="1"/>
    <col min="5" max="5" width="16.75" style="30" customWidth="1"/>
    <col min="6" max="7" width="15.625" style="30" customWidth="1"/>
    <col min="8" max="8" width="14.5" style="30" customWidth="1"/>
    <col min="9" max="9" width="18.875" style="30" customWidth="1"/>
    <col min="10" max="10" width="9" style="30" customWidth="1"/>
    <col min="11" max="16384" width="9" style="30"/>
  </cols>
  <sheetData>
    <row r="1" spans="1:9" ht="21.95" customHeight="1">
      <c r="A1" s="30" t="s">
        <v>204</v>
      </c>
    </row>
    <row r="2" spans="1:9" ht="45.95" customHeight="1">
      <c r="A2" s="244" t="s">
        <v>375</v>
      </c>
      <c r="B2" s="245"/>
      <c r="C2" s="245"/>
      <c r="D2" s="245"/>
      <c r="E2" s="245"/>
      <c r="F2" s="245"/>
      <c r="G2" s="245"/>
      <c r="H2" s="245"/>
      <c r="I2" s="245"/>
    </row>
    <row r="3" spans="1:9" ht="21.95" customHeight="1">
      <c r="A3" s="31"/>
      <c r="B3" s="31"/>
      <c r="C3" s="31"/>
      <c r="D3" s="156"/>
      <c r="E3" s="31"/>
      <c r="F3" s="31"/>
      <c r="G3" s="31"/>
      <c r="H3" s="31"/>
      <c r="I3" s="42" t="s">
        <v>40</v>
      </c>
    </row>
    <row r="4" spans="1:9" ht="21.95" customHeight="1">
      <c r="A4" s="242" t="s">
        <v>42</v>
      </c>
      <c r="B4" s="207" t="s">
        <v>205</v>
      </c>
      <c r="C4" s="248" t="s">
        <v>391</v>
      </c>
      <c r="D4" s="248"/>
      <c r="E4" s="248"/>
      <c r="F4" s="248" t="s">
        <v>392</v>
      </c>
      <c r="G4" s="248"/>
      <c r="H4" s="248"/>
      <c r="I4" s="246" t="s">
        <v>206</v>
      </c>
    </row>
    <row r="5" spans="1:9" ht="45" customHeight="1">
      <c r="A5" s="243"/>
      <c r="B5" s="207"/>
      <c r="C5" s="22" t="s">
        <v>2</v>
      </c>
      <c r="D5" s="157" t="s">
        <v>207</v>
      </c>
      <c r="E5" s="33" t="s">
        <v>208</v>
      </c>
      <c r="F5" s="22" t="s">
        <v>209</v>
      </c>
      <c r="G5" s="22" t="s">
        <v>210</v>
      </c>
      <c r="H5" s="22" t="s">
        <v>200</v>
      </c>
      <c r="I5" s="247"/>
    </row>
    <row r="6" spans="1:9" ht="21.95" customHeight="1">
      <c r="A6" s="32">
        <v>1</v>
      </c>
      <c r="B6" s="34">
        <v>2</v>
      </c>
      <c r="C6" s="34">
        <v>3</v>
      </c>
      <c r="D6" s="158" t="s">
        <v>201</v>
      </c>
      <c r="E6" s="34" t="s">
        <v>202</v>
      </c>
      <c r="F6" s="35">
        <v>6</v>
      </c>
      <c r="G6" s="34" t="s">
        <v>211</v>
      </c>
      <c r="H6" s="34" t="s">
        <v>212</v>
      </c>
      <c r="I6" s="43">
        <v>9</v>
      </c>
    </row>
    <row r="7" spans="1:9" ht="21.95" customHeight="1">
      <c r="A7" s="36" t="s">
        <v>101</v>
      </c>
      <c r="B7" s="154">
        <f>SUM(B8:B26)</f>
        <v>32329.08</v>
      </c>
      <c r="C7" s="154">
        <f>SUM(C8:C26)</f>
        <v>44136</v>
      </c>
      <c r="D7" s="159">
        <f>IF(C7=0,"",B7/C7)</f>
        <v>0.73248776508972269</v>
      </c>
      <c r="E7" s="37">
        <f>B7-C7</f>
        <v>-11806.919999999998</v>
      </c>
      <c r="F7" s="37">
        <f>SUM(F8:F29)</f>
        <v>45719</v>
      </c>
      <c r="G7" s="38">
        <f>IF(F7=0,"",B7/F7)</f>
        <v>0.70712570266191299</v>
      </c>
      <c r="H7" s="37">
        <f>B7-F7</f>
        <v>-13389.919999999998</v>
      </c>
      <c r="I7" s="39"/>
    </row>
    <row r="8" spans="1:9" ht="35.25" customHeight="1">
      <c r="A8" s="39" t="s">
        <v>103</v>
      </c>
      <c r="B8" s="40">
        <v>9486</v>
      </c>
      <c r="C8" s="40">
        <v>12934</v>
      </c>
      <c r="D8" s="193">
        <f t="shared" ref="D8:D29" si="0">IF(C8=0,"",B8/C8)</f>
        <v>0.73341580330910783</v>
      </c>
      <c r="E8" s="160">
        <f t="shared" ref="E8:E26" si="1">B8-C8</f>
        <v>-3448</v>
      </c>
      <c r="F8" s="40">
        <v>13023</v>
      </c>
      <c r="G8" s="41">
        <f t="shared" ref="G8:G29" si="2">IF(F8=0,"",B8/F8)</f>
        <v>0.72840359364201801</v>
      </c>
      <c r="H8" s="160">
        <f t="shared" ref="H8:H26" si="3">B8-F8</f>
        <v>-3537</v>
      </c>
      <c r="I8" s="195" t="s">
        <v>374</v>
      </c>
    </row>
    <row r="9" spans="1:9" ht="21.95" customHeight="1">
      <c r="A9" s="39" t="s">
        <v>133</v>
      </c>
      <c r="B9" s="40"/>
      <c r="C9" s="40"/>
      <c r="D9" s="193" t="str">
        <f t="shared" si="0"/>
        <v/>
      </c>
      <c r="E9" s="160"/>
      <c r="F9" s="40"/>
      <c r="G9" s="41" t="str">
        <f t="shared" si="2"/>
        <v/>
      </c>
      <c r="H9" s="160"/>
      <c r="I9" s="39"/>
    </row>
    <row r="10" spans="1:9" ht="21.95" customHeight="1">
      <c r="A10" s="39" t="s">
        <v>134</v>
      </c>
      <c r="B10" s="40">
        <v>900</v>
      </c>
      <c r="C10" s="40">
        <v>950</v>
      </c>
      <c r="D10" s="193">
        <f t="shared" si="0"/>
        <v>0.94736842105263153</v>
      </c>
      <c r="E10" s="160">
        <f t="shared" si="1"/>
        <v>-50</v>
      </c>
      <c r="F10" s="40">
        <v>950</v>
      </c>
      <c r="G10" s="41">
        <f t="shared" si="2"/>
        <v>0.94736842105263153</v>
      </c>
      <c r="H10" s="160">
        <f t="shared" si="3"/>
        <v>-50</v>
      </c>
      <c r="I10" s="39"/>
    </row>
    <row r="11" spans="1:9" ht="21.95" customHeight="1">
      <c r="A11" s="39" t="s">
        <v>139</v>
      </c>
      <c r="B11" s="40">
        <v>524.1</v>
      </c>
      <c r="C11" s="40">
        <v>342</v>
      </c>
      <c r="D11" s="193">
        <f t="shared" si="0"/>
        <v>1.5324561403508772</v>
      </c>
      <c r="E11" s="160">
        <f t="shared" si="1"/>
        <v>182.10000000000002</v>
      </c>
      <c r="F11" s="40">
        <v>388</v>
      </c>
      <c r="G11" s="41">
        <f t="shared" si="2"/>
        <v>1.3507731958762887</v>
      </c>
      <c r="H11" s="160">
        <f t="shared" si="3"/>
        <v>136.10000000000002</v>
      </c>
      <c r="I11" s="39"/>
    </row>
    <row r="12" spans="1:9" ht="21.95" customHeight="1">
      <c r="A12" s="39" t="s">
        <v>141</v>
      </c>
      <c r="B12" s="40"/>
      <c r="C12" s="40"/>
      <c r="D12" s="193" t="str">
        <f t="shared" si="0"/>
        <v/>
      </c>
      <c r="E12" s="160"/>
      <c r="F12" s="40"/>
      <c r="G12" s="41" t="str">
        <f t="shared" si="2"/>
        <v/>
      </c>
      <c r="H12" s="160"/>
      <c r="I12" s="39"/>
    </row>
    <row r="13" spans="1:9" ht="21.95" customHeight="1">
      <c r="A13" s="39" t="s">
        <v>142</v>
      </c>
      <c r="B13" s="40">
        <v>189.83</v>
      </c>
      <c r="C13" s="40">
        <v>173</v>
      </c>
      <c r="D13" s="193">
        <f t="shared" si="0"/>
        <v>1.0972832369942198</v>
      </c>
      <c r="E13" s="160">
        <f t="shared" si="1"/>
        <v>16.830000000000013</v>
      </c>
      <c r="F13" s="40">
        <v>219</v>
      </c>
      <c r="G13" s="41">
        <f t="shared" si="2"/>
        <v>0.86680365296803663</v>
      </c>
      <c r="H13" s="160">
        <f t="shared" si="3"/>
        <v>-29.169999999999987</v>
      </c>
      <c r="I13" s="39"/>
    </row>
    <row r="14" spans="1:9" ht="21.95" customHeight="1">
      <c r="A14" s="39" t="s">
        <v>147</v>
      </c>
      <c r="B14" s="40">
        <v>120.27</v>
      </c>
      <c r="C14" s="40">
        <v>163</v>
      </c>
      <c r="D14" s="193">
        <f t="shared" si="0"/>
        <v>0.73785276073619632</v>
      </c>
      <c r="E14" s="160">
        <f t="shared" si="1"/>
        <v>-42.730000000000004</v>
      </c>
      <c r="F14" s="40">
        <v>92</v>
      </c>
      <c r="G14" s="41">
        <f t="shared" si="2"/>
        <v>1.3072826086956522</v>
      </c>
      <c r="H14" s="160">
        <f t="shared" si="3"/>
        <v>28.269999999999996</v>
      </c>
      <c r="I14" s="39"/>
    </row>
    <row r="15" spans="1:9" ht="21.95" customHeight="1">
      <c r="A15" s="39" t="s">
        <v>153</v>
      </c>
      <c r="B15" s="40">
        <v>125.43</v>
      </c>
      <c r="C15" s="40">
        <v>148</v>
      </c>
      <c r="D15" s="193">
        <f t="shared" si="0"/>
        <v>0.84750000000000003</v>
      </c>
      <c r="E15" s="160">
        <f t="shared" si="1"/>
        <v>-22.569999999999993</v>
      </c>
      <c r="F15" s="40">
        <v>323</v>
      </c>
      <c r="G15" s="41">
        <f t="shared" si="2"/>
        <v>0.38832817337461301</v>
      </c>
      <c r="H15" s="160">
        <f t="shared" si="3"/>
        <v>-197.57</v>
      </c>
      <c r="I15" s="39"/>
    </row>
    <row r="16" spans="1:9" ht="21.95" customHeight="1">
      <c r="A16" s="39" t="s">
        <v>157</v>
      </c>
      <c r="B16" s="40">
        <v>5768</v>
      </c>
      <c r="C16" s="40">
        <v>8610</v>
      </c>
      <c r="D16" s="193">
        <f t="shared" si="0"/>
        <v>0.66991869918699187</v>
      </c>
      <c r="E16" s="160">
        <f t="shared" si="1"/>
        <v>-2842</v>
      </c>
      <c r="F16" s="40">
        <v>8614</v>
      </c>
      <c r="G16" s="41">
        <f t="shared" si="2"/>
        <v>0.66960761550963543</v>
      </c>
      <c r="H16" s="160">
        <f t="shared" si="3"/>
        <v>-2846</v>
      </c>
      <c r="I16" s="39"/>
    </row>
    <row r="17" spans="1:9" ht="21.95" customHeight="1">
      <c r="A17" s="39" t="s">
        <v>163</v>
      </c>
      <c r="B17" s="40">
        <v>183</v>
      </c>
      <c r="C17" s="40">
        <v>126</v>
      </c>
      <c r="D17" s="193">
        <f t="shared" si="0"/>
        <v>1.4523809523809523</v>
      </c>
      <c r="E17" s="160">
        <f t="shared" si="1"/>
        <v>57</v>
      </c>
      <c r="F17" s="40">
        <v>126</v>
      </c>
      <c r="G17" s="41">
        <f t="shared" si="2"/>
        <v>1.4523809523809523</v>
      </c>
      <c r="H17" s="160">
        <f t="shared" si="3"/>
        <v>57</v>
      </c>
      <c r="I17" s="39"/>
    </row>
    <row r="18" spans="1:9" ht="21.95" customHeight="1">
      <c r="A18" s="39" t="s">
        <v>166</v>
      </c>
      <c r="B18" s="40"/>
      <c r="C18" s="40"/>
      <c r="D18" s="193" t="str">
        <f t="shared" si="0"/>
        <v/>
      </c>
      <c r="E18" s="160"/>
      <c r="F18" s="40"/>
      <c r="G18" s="41" t="str">
        <f t="shared" si="2"/>
        <v/>
      </c>
      <c r="H18" s="160"/>
      <c r="I18" s="39"/>
    </row>
    <row r="19" spans="1:9" ht="36" customHeight="1">
      <c r="A19" s="39" t="s">
        <v>167</v>
      </c>
      <c r="B19" s="40">
        <v>7712.84</v>
      </c>
      <c r="C19" s="40">
        <v>12744</v>
      </c>
      <c r="D19" s="193">
        <f t="shared" si="0"/>
        <v>0.60521343377275583</v>
      </c>
      <c r="E19" s="160">
        <f t="shared" si="1"/>
        <v>-5031.16</v>
      </c>
      <c r="F19" s="40">
        <v>12984</v>
      </c>
      <c r="G19" s="41">
        <f t="shared" si="2"/>
        <v>0.59402649414664199</v>
      </c>
      <c r="H19" s="160">
        <f t="shared" si="3"/>
        <v>-5271.16</v>
      </c>
      <c r="I19" s="195" t="s">
        <v>374</v>
      </c>
    </row>
    <row r="20" spans="1:9" ht="21.95" customHeight="1">
      <c r="A20" s="39" t="s">
        <v>174</v>
      </c>
      <c r="B20" s="40">
        <v>3752.32</v>
      </c>
      <c r="C20" s="40">
        <v>3230</v>
      </c>
      <c r="D20" s="193">
        <f t="shared" si="0"/>
        <v>1.1617089783281733</v>
      </c>
      <c r="E20" s="160">
        <f t="shared" si="1"/>
        <v>522.32000000000016</v>
      </c>
      <c r="F20" s="40">
        <v>3320</v>
      </c>
      <c r="G20" s="41">
        <f t="shared" si="2"/>
        <v>1.1302168674698796</v>
      </c>
      <c r="H20" s="160">
        <f t="shared" si="3"/>
        <v>432.32000000000016</v>
      </c>
      <c r="I20" s="39"/>
    </row>
    <row r="21" spans="1:9" ht="21.95" customHeight="1">
      <c r="A21" s="39" t="s">
        <v>213</v>
      </c>
      <c r="B21" s="40"/>
      <c r="C21" s="40"/>
      <c r="D21" s="193" t="str">
        <f t="shared" si="0"/>
        <v/>
      </c>
      <c r="E21" s="160"/>
      <c r="F21" s="40"/>
      <c r="G21" s="41" t="str">
        <f t="shared" si="2"/>
        <v/>
      </c>
      <c r="H21" s="160"/>
      <c r="I21" s="39"/>
    </row>
    <row r="22" spans="1:9" ht="21.95" customHeight="1">
      <c r="A22" s="39" t="s">
        <v>179</v>
      </c>
      <c r="B22" s="40"/>
      <c r="C22" s="40"/>
      <c r="D22" s="193" t="str">
        <f t="shared" si="0"/>
        <v/>
      </c>
      <c r="E22" s="160"/>
      <c r="F22" s="40"/>
      <c r="G22" s="41" t="str">
        <f t="shared" si="2"/>
        <v/>
      </c>
      <c r="H22" s="160"/>
      <c r="I22" s="39"/>
    </row>
    <row r="23" spans="1:9" ht="27">
      <c r="A23" s="39" t="s">
        <v>180</v>
      </c>
      <c r="B23" s="40">
        <v>764</v>
      </c>
      <c r="C23" s="40">
        <v>2848</v>
      </c>
      <c r="D23" s="193">
        <f t="shared" si="0"/>
        <v>0.26825842696629215</v>
      </c>
      <c r="E23" s="160">
        <f t="shared" si="1"/>
        <v>-2084</v>
      </c>
      <c r="F23" s="40">
        <v>3394</v>
      </c>
      <c r="G23" s="41">
        <f t="shared" si="2"/>
        <v>0.22510312315851502</v>
      </c>
      <c r="H23" s="160">
        <f t="shared" si="3"/>
        <v>-2630</v>
      </c>
      <c r="I23" s="194" t="s">
        <v>390</v>
      </c>
    </row>
    <row r="24" spans="1:9" ht="21.95" customHeight="1">
      <c r="A24" s="39" t="s">
        <v>185</v>
      </c>
      <c r="B24" s="40"/>
      <c r="C24" s="40"/>
      <c r="D24" s="193" t="str">
        <f t="shared" si="0"/>
        <v/>
      </c>
      <c r="E24" s="160"/>
      <c r="F24" s="40"/>
      <c r="G24" s="41" t="str">
        <f t="shared" si="2"/>
        <v/>
      </c>
      <c r="H24" s="160"/>
      <c r="I24" s="39"/>
    </row>
    <row r="25" spans="1:9" ht="21.95" customHeight="1">
      <c r="A25" s="39" t="s">
        <v>186</v>
      </c>
      <c r="B25" s="40">
        <v>2480.29</v>
      </c>
      <c r="C25" s="40">
        <v>1868</v>
      </c>
      <c r="D25" s="193">
        <f t="shared" si="0"/>
        <v>1.3277783725910064</v>
      </c>
      <c r="E25" s="160">
        <f t="shared" si="1"/>
        <v>612.29</v>
      </c>
      <c r="F25" s="40">
        <v>1906</v>
      </c>
      <c r="G25" s="41">
        <f t="shared" si="2"/>
        <v>1.3013064008394544</v>
      </c>
      <c r="H25" s="160">
        <f t="shared" si="3"/>
        <v>574.29</v>
      </c>
      <c r="I25" s="39"/>
    </row>
    <row r="26" spans="1:9" ht="21.95" customHeight="1">
      <c r="A26" s="39" t="s">
        <v>214</v>
      </c>
      <c r="B26" s="40">
        <v>323</v>
      </c>
      <c r="C26" s="40"/>
      <c r="D26" s="193" t="str">
        <f t="shared" si="0"/>
        <v/>
      </c>
      <c r="E26" s="160">
        <f t="shared" si="1"/>
        <v>323</v>
      </c>
      <c r="F26" s="40">
        <v>380</v>
      </c>
      <c r="G26" s="41">
        <f t="shared" si="2"/>
        <v>0.85</v>
      </c>
      <c r="H26" s="160">
        <f t="shared" si="3"/>
        <v>-57</v>
      </c>
      <c r="I26" s="39"/>
    </row>
    <row r="27" spans="1:9" ht="21.95" customHeight="1">
      <c r="A27" s="39" t="s">
        <v>192</v>
      </c>
      <c r="B27" s="40"/>
      <c r="C27" s="40"/>
      <c r="D27" s="193" t="str">
        <f t="shared" si="0"/>
        <v/>
      </c>
      <c r="E27" s="40"/>
      <c r="F27" s="40"/>
      <c r="G27" s="41" t="str">
        <f t="shared" si="2"/>
        <v/>
      </c>
      <c r="H27" s="160"/>
      <c r="I27" s="39"/>
    </row>
    <row r="28" spans="1:9" ht="21.95" customHeight="1">
      <c r="A28" s="39" t="s">
        <v>193</v>
      </c>
      <c r="B28" s="40"/>
      <c r="C28" s="40"/>
      <c r="D28" s="193" t="str">
        <f t="shared" si="0"/>
        <v/>
      </c>
      <c r="E28" s="40"/>
      <c r="F28" s="40"/>
      <c r="G28" s="41" t="str">
        <f t="shared" si="2"/>
        <v/>
      </c>
      <c r="H28" s="160"/>
      <c r="I28" s="39"/>
    </row>
    <row r="29" spans="1:9" ht="21.95" customHeight="1">
      <c r="A29" s="39" t="s">
        <v>194</v>
      </c>
      <c r="B29" s="40"/>
      <c r="C29" s="40"/>
      <c r="D29" s="159" t="str">
        <f t="shared" si="0"/>
        <v/>
      </c>
      <c r="E29" s="40"/>
      <c r="F29" s="40"/>
      <c r="G29" s="38" t="str">
        <f t="shared" si="2"/>
        <v/>
      </c>
      <c r="H29" s="160"/>
      <c r="I29" s="39"/>
    </row>
  </sheetData>
  <mergeCells count="6">
    <mergeCell ref="A2:I2"/>
    <mergeCell ref="A4:A5"/>
    <mergeCell ref="B4:B5"/>
    <mergeCell ref="I4:I5"/>
    <mergeCell ref="C4:E4"/>
    <mergeCell ref="F4:H4"/>
  </mergeCells>
  <phoneticPr fontId="25" type="noConversion"/>
  <pageMargins left="0.86597222222222203" right="0.59027777777777801" top="0.78680555555555598" bottom="0.39305555555555599" header="0.51180555555555596" footer="0.118055555555556"/>
  <pageSetup paperSize="9" scale="81" fitToHeight="0" orientation="landscape" r:id="rId1"/>
  <headerFooter>
    <oddFooter>&amp;C&amp;P+46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topLeftCell="A29" zoomScaleNormal="100" workbookViewId="0">
      <selection activeCell="B5" sqref="B5"/>
    </sheetView>
  </sheetViews>
  <sheetFormatPr defaultColWidth="9" defaultRowHeight="13.5"/>
  <cols>
    <col min="1" max="3" width="5.375" customWidth="1"/>
    <col min="4" max="4" width="48.75" customWidth="1"/>
    <col min="5" max="6" width="14.375" customWidth="1"/>
    <col min="7" max="7" width="12.375" customWidth="1"/>
    <col min="8" max="8" width="19.25" customWidth="1"/>
    <col min="9" max="9" width="17.625" customWidth="1"/>
  </cols>
  <sheetData>
    <row r="1" spans="1:9" ht="14.25">
      <c r="A1" s="16" t="s">
        <v>215</v>
      </c>
      <c r="B1" s="17"/>
      <c r="C1" s="17"/>
      <c r="D1" s="18"/>
      <c r="E1" s="19"/>
      <c r="F1" s="19"/>
      <c r="G1" s="19"/>
      <c r="H1" s="19"/>
      <c r="I1" s="18"/>
    </row>
    <row r="2" spans="1:9" ht="22.5">
      <c r="A2" s="249" t="s">
        <v>376</v>
      </c>
      <c r="B2" s="250"/>
      <c r="C2" s="250"/>
      <c r="D2" s="251"/>
      <c r="E2" s="252"/>
      <c r="F2" s="252"/>
      <c r="G2" s="252"/>
      <c r="H2" s="252"/>
      <c r="I2" s="251"/>
    </row>
    <row r="3" spans="1:9" ht="14.25">
      <c r="A3" s="17"/>
      <c r="B3" s="17"/>
      <c r="C3" s="17"/>
      <c r="D3" s="18"/>
      <c r="E3" s="20"/>
      <c r="F3" s="20"/>
      <c r="G3" s="20"/>
      <c r="H3" s="20"/>
      <c r="I3" s="28" t="s">
        <v>40</v>
      </c>
    </row>
    <row r="4" spans="1:9" ht="21.95" customHeight="1">
      <c r="A4" s="253" t="s">
        <v>41</v>
      </c>
      <c r="B4" s="253"/>
      <c r="C4" s="253"/>
      <c r="D4" s="256" t="s">
        <v>216</v>
      </c>
      <c r="E4" s="207" t="s">
        <v>205</v>
      </c>
      <c r="F4" s="213" t="s">
        <v>217</v>
      </c>
      <c r="G4" s="213"/>
      <c r="H4" s="213"/>
      <c r="I4" s="257" t="s">
        <v>5</v>
      </c>
    </row>
    <row r="5" spans="1:9" ht="38.1" customHeight="1">
      <c r="A5" s="21" t="s">
        <v>96</v>
      </c>
      <c r="B5" s="21" t="s">
        <v>97</v>
      </c>
      <c r="C5" s="21" t="s">
        <v>98</v>
      </c>
      <c r="D5" s="256"/>
      <c r="E5" s="207"/>
      <c r="F5" s="22" t="s">
        <v>218</v>
      </c>
      <c r="G5" s="22" t="s">
        <v>210</v>
      </c>
      <c r="H5" s="22" t="s">
        <v>200</v>
      </c>
      <c r="I5" s="257"/>
    </row>
    <row r="6" spans="1:9" ht="21" customHeight="1">
      <c r="A6" s="254" t="s">
        <v>219</v>
      </c>
      <c r="B6" s="254"/>
      <c r="C6" s="254"/>
      <c r="D6" s="23">
        <v>1</v>
      </c>
      <c r="E6" s="24">
        <v>2</v>
      </c>
      <c r="F6" s="24">
        <v>3</v>
      </c>
      <c r="G6" s="24" t="s">
        <v>201</v>
      </c>
      <c r="H6" s="24" t="s">
        <v>202</v>
      </c>
      <c r="I6" s="29"/>
    </row>
    <row r="7" spans="1:9" ht="21" customHeight="1">
      <c r="A7" s="254" t="s">
        <v>101</v>
      </c>
      <c r="B7" s="254"/>
      <c r="C7" s="254"/>
      <c r="D7" s="255"/>
      <c r="E7" s="25">
        <f>E8+E41+E46+E49+E54+E59+E63+E71+E74+E83+E88+E94+E103</f>
        <v>32285.710000000003</v>
      </c>
      <c r="F7" s="25">
        <f>F8+F41+F46+F49+F54+F59+F63+F71+F74+F83+F88+F94+F103</f>
        <v>45718.51</v>
      </c>
      <c r="G7" s="26">
        <f>IF(F7=0,"",E7/F7)</f>
        <v>0.70618465037465139</v>
      </c>
      <c r="H7" s="25">
        <f>E7-F7</f>
        <v>-13432.8</v>
      </c>
      <c r="I7" s="27"/>
    </row>
    <row r="8" spans="1:9" ht="20.100000000000001" customHeight="1">
      <c r="A8" s="163">
        <v>201</v>
      </c>
      <c r="B8" s="163" t="s">
        <v>102</v>
      </c>
      <c r="C8" s="163" t="s">
        <v>102</v>
      </c>
      <c r="D8" s="164" t="s">
        <v>103</v>
      </c>
      <c r="E8" s="165">
        <f>E9+E14+E17+E21+E23+E26+E33+E36+E39</f>
        <v>9486.16</v>
      </c>
      <c r="F8" s="166">
        <f>F9+F14+F17+F21+F23+F26+F33+F36+F39</f>
        <v>13023.319999999998</v>
      </c>
      <c r="G8" s="26">
        <f t="shared" ref="G8:G71" si="0">IF(F8=0,"",E8/F8)</f>
        <v>0.72839798146709145</v>
      </c>
      <c r="H8" s="25">
        <f t="shared" ref="H8:H71" si="1">E8-F8</f>
        <v>-3537.159999999998</v>
      </c>
      <c r="I8" s="27"/>
    </row>
    <row r="9" spans="1:9" ht="20.100000000000001" customHeight="1">
      <c r="A9" s="161" t="s">
        <v>102</v>
      </c>
      <c r="B9" s="161" t="s">
        <v>108</v>
      </c>
      <c r="C9" s="161" t="s">
        <v>102</v>
      </c>
      <c r="D9" s="162" t="s">
        <v>117</v>
      </c>
      <c r="E9" s="167">
        <f>SUM(E10:E13)</f>
        <v>3909.3799999999997</v>
      </c>
      <c r="F9" s="167">
        <f>SUM(F10:F13)</f>
        <v>2792</v>
      </c>
      <c r="G9" s="196">
        <f t="shared" si="0"/>
        <v>1.4002077363896848</v>
      </c>
      <c r="H9" s="184">
        <f t="shared" si="1"/>
        <v>1117.3799999999997</v>
      </c>
      <c r="I9" s="27"/>
    </row>
    <row r="10" spans="1:9" ht="20.100000000000001" customHeight="1">
      <c r="A10" s="161" t="s">
        <v>102</v>
      </c>
      <c r="B10" s="161" t="s">
        <v>102</v>
      </c>
      <c r="C10" s="161" t="s">
        <v>104</v>
      </c>
      <c r="D10" s="162" t="s">
        <v>105</v>
      </c>
      <c r="E10" s="169">
        <v>1254.6600000000001</v>
      </c>
      <c r="F10" s="170">
        <v>1083</v>
      </c>
      <c r="G10" s="196">
        <f t="shared" si="0"/>
        <v>1.1585041551246538</v>
      </c>
      <c r="H10" s="184">
        <f t="shared" si="1"/>
        <v>171.66000000000008</v>
      </c>
      <c r="I10" s="27"/>
    </row>
    <row r="11" spans="1:9" ht="20.100000000000001" customHeight="1">
      <c r="A11" s="161" t="s">
        <v>102</v>
      </c>
      <c r="B11" s="161" t="s">
        <v>102</v>
      </c>
      <c r="C11" s="161" t="s">
        <v>106</v>
      </c>
      <c r="D11" s="162" t="s">
        <v>107</v>
      </c>
      <c r="E11" s="169">
        <v>2095.83</v>
      </c>
      <c r="F11" s="170">
        <v>1233</v>
      </c>
      <c r="G11" s="196">
        <f t="shared" si="0"/>
        <v>1.6997810218978102</v>
      </c>
      <c r="H11" s="184">
        <f t="shared" si="1"/>
        <v>862.82999999999993</v>
      </c>
      <c r="I11" s="27"/>
    </row>
    <row r="12" spans="1:9" ht="20.100000000000001" customHeight="1">
      <c r="A12" s="161" t="s">
        <v>102</v>
      </c>
      <c r="B12" s="161" t="s">
        <v>102</v>
      </c>
      <c r="C12" s="161" t="s">
        <v>114</v>
      </c>
      <c r="D12" s="162" t="s">
        <v>115</v>
      </c>
      <c r="E12" s="169">
        <v>468.6</v>
      </c>
      <c r="F12" s="170">
        <v>408</v>
      </c>
      <c r="G12" s="196">
        <f t="shared" si="0"/>
        <v>1.148529411764706</v>
      </c>
      <c r="H12" s="184">
        <f t="shared" si="1"/>
        <v>60.600000000000023</v>
      </c>
      <c r="I12" s="27"/>
    </row>
    <row r="13" spans="1:9" ht="20.100000000000001" customHeight="1">
      <c r="A13" s="161" t="s">
        <v>102</v>
      </c>
      <c r="B13" s="161" t="s">
        <v>102</v>
      </c>
      <c r="C13" s="161" t="s">
        <v>116</v>
      </c>
      <c r="D13" s="162" t="s">
        <v>118</v>
      </c>
      <c r="E13" s="169">
        <v>90.29</v>
      </c>
      <c r="F13" s="170">
        <v>68</v>
      </c>
      <c r="G13" s="196">
        <f t="shared" si="0"/>
        <v>1.3277941176470589</v>
      </c>
      <c r="H13" s="184">
        <f t="shared" si="1"/>
        <v>22.290000000000006</v>
      </c>
      <c r="I13" s="27"/>
    </row>
    <row r="14" spans="1:9" ht="20.100000000000001" customHeight="1">
      <c r="A14" s="161" t="s">
        <v>102</v>
      </c>
      <c r="B14" s="161" t="s">
        <v>109</v>
      </c>
      <c r="C14" s="161" t="s">
        <v>102</v>
      </c>
      <c r="D14" s="162" t="s">
        <v>119</v>
      </c>
      <c r="E14" s="167">
        <f>E15+E16</f>
        <v>798.9</v>
      </c>
      <c r="F14" s="167">
        <f>F15+F16</f>
        <v>568</v>
      </c>
      <c r="G14" s="196">
        <f t="shared" si="0"/>
        <v>1.4065140845070423</v>
      </c>
      <c r="H14" s="184">
        <f t="shared" si="1"/>
        <v>230.89999999999998</v>
      </c>
      <c r="I14" s="27"/>
    </row>
    <row r="15" spans="1:9" ht="20.100000000000001" customHeight="1">
      <c r="A15" s="161" t="s">
        <v>102</v>
      </c>
      <c r="B15" s="161" t="s">
        <v>102</v>
      </c>
      <c r="C15" s="161" t="s">
        <v>104</v>
      </c>
      <c r="D15" s="162" t="s">
        <v>105</v>
      </c>
      <c r="E15" s="167">
        <v>398.9</v>
      </c>
      <c r="F15" s="168">
        <v>349</v>
      </c>
      <c r="G15" s="196">
        <f t="shared" si="0"/>
        <v>1.1429799426934097</v>
      </c>
      <c r="H15" s="184">
        <f t="shared" si="1"/>
        <v>49.899999999999977</v>
      </c>
      <c r="I15" s="27"/>
    </row>
    <row r="16" spans="1:9" ht="20.100000000000001" customHeight="1">
      <c r="A16" s="161" t="s">
        <v>102</v>
      </c>
      <c r="B16" s="161" t="s">
        <v>102</v>
      </c>
      <c r="C16" s="161" t="s">
        <v>106</v>
      </c>
      <c r="D16" s="162" t="s">
        <v>107</v>
      </c>
      <c r="E16" s="167">
        <v>400</v>
      </c>
      <c r="F16" s="168">
        <v>219</v>
      </c>
      <c r="G16" s="196">
        <f t="shared" si="0"/>
        <v>1.8264840182648401</v>
      </c>
      <c r="H16" s="184">
        <f t="shared" si="1"/>
        <v>181</v>
      </c>
      <c r="I16" s="27"/>
    </row>
    <row r="17" spans="1:9" ht="20.100000000000001" customHeight="1">
      <c r="A17" s="161" t="s">
        <v>102</v>
      </c>
      <c r="B17" s="161" t="s">
        <v>111</v>
      </c>
      <c r="C17" s="161" t="s">
        <v>102</v>
      </c>
      <c r="D17" s="162" t="s">
        <v>121</v>
      </c>
      <c r="E17" s="167">
        <f>SUM(E18:E20)</f>
        <v>1428.16</v>
      </c>
      <c r="F17" s="167">
        <f>SUM(F18:F20)</f>
        <v>2412</v>
      </c>
      <c r="G17" s="196">
        <f t="shared" si="0"/>
        <v>0.59210613598673301</v>
      </c>
      <c r="H17" s="184">
        <f t="shared" si="1"/>
        <v>-983.83999999999992</v>
      </c>
      <c r="I17" s="27"/>
    </row>
    <row r="18" spans="1:9" ht="20.100000000000001" customHeight="1">
      <c r="A18" s="161" t="s">
        <v>102</v>
      </c>
      <c r="B18" s="161" t="s">
        <v>102</v>
      </c>
      <c r="C18" s="161" t="s">
        <v>104</v>
      </c>
      <c r="D18" s="162" t="s">
        <v>105</v>
      </c>
      <c r="E18" s="167">
        <v>331.21</v>
      </c>
      <c r="F18" s="168">
        <v>311</v>
      </c>
      <c r="G18" s="196">
        <f t="shared" si="0"/>
        <v>1.0649839228295819</v>
      </c>
      <c r="H18" s="184">
        <f t="shared" si="1"/>
        <v>20.20999999999998</v>
      </c>
      <c r="I18" s="27"/>
    </row>
    <row r="19" spans="1:9" ht="20.100000000000001" customHeight="1">
      <c r="A19" s="161" t="s">
        <v>102</v>
      </c>
      <c r="B19" s="161" t="s">
        <v>102</v>
      </c>
      <c r="C19" s="161" t="s">
        <v>106</v>
      </c>
      <c r="D19" s="162" t="s">
        <v>107</v>
      </c>
      <c r="E19" s="167">
        <v>1096.95</v>
      </c>
      <c r="F19" s="168">
        <v>2043</v>
      </c>
      <c r="G19" s="196">
        <f t="shared" si="0"/>
        <v>0.53693098384728344</v>
      </c>
      <c r="H19" s="184">
        <f t="shared" si="1"/>
        <v>-946.05</v>
      </c>
      <c r="I19" s="27"/>
    </row>
    <row r="20" spans="1:9" ht="20.100000000000001" customHeight="1">
      <c r="A20" s="161" t="s">
        <v>102</v>
      </c>
      <c r="B20" s="161" t="s">
        <v>102</v>
      </c>
      <c r="C20" s="161" t="s">
        <v>110</v>
      </c>
      <c r="D20" s="162" t="s">
        <v>122</v>
      </c>
      <c r="E20" s="167"/>
      <c r="F20" s="168">
        <v>58</v>
      </c>
      <c r="G20" s="196">
        <f t="shared" si="0"/>
        <v>0</v>
      </c>
      <c r="H20" s="184">
        <f t="shared" si="1"/>
        <v>-58</v>
      </c>
      <c r="I20" s="27"/>
    </row>
    <row r="21" spans="1:9" ht="20.100000000000001" customHeight="1">
      <c r="A21" s="161"/>
      <c r="B21" s="161" t="s">
        <v>112</v>
      </c>
      <c r="C21" s="161"/>
      <c r="D21" s="171" t="s">
        <v>306</v>
      </c>
      <c r="E21" s="167">
        <f>E22</f>
        <v>149.36000000000001</v>
      </c>
      <c r="F21" s="167">
        <f>F22</f>
        <v>47</v>
      </c>
      <c r="G21" s="196">
        <f t="shared" si="0"/>
        <v>3.177872340425532</v>
      </c>
      <c r="H21" s="184">
        <f t="shared" si="1"/>
        <v>102.36000000000001</v>
      </c>
      <c r="I21" s="27"/>
    </row>
    <row r="22" spans="1:9" ht="20.100000000000001" customHeight="1">
      <c r="A22" s="161"/>
      <c r="B22" s="161"/>
      <c r="C22" s="161" t="s">
        <v>109</v>
      </c>
      <c r="D22" s="172" t="s">
        <v>377</v>
      </c>
      <c r="E22" s="167">
        <v>149.36000000000001</v>
      </c>
      <c r="F22" s="168">
        <v>47</v>
      </c>
      <c r="G22" s="196">
        <f t="shared" si="0"/>
        <v>3.177872340425532</v>
      </c>
      <c r="H22" s="184">
        <f t="shared" si="1"/>
        <v>102.36000000000001</v>
      </c>
      <c r="I22" s="27"/>
    </row>
    <row r="23" spans="1:9" ht="20.100000000000001" customHeight="1">
      <c r="A23" s="161"/>
      <c r="B23" s="161">
        <v>11</v>
      </c>
      <c r="C23" s="161"/>
      <c r="D23" s="173" t="s">
        <v>308</v>
      </c>
      <c r="E23" s="167">
        <f>E24+E25</f>
        <v>258.14999999999998</v>
      </c>
      <c r="F23" s="167">
        <f>F24+F25</f>
        <v>211.79</v>
      </c>
      <c r="G23" s="196">
        <f t="shared" si="0"/>
        <v>1.2188960763019971</v>
      </c>
      <c r="H23" s="184">
        <f t="shared" si="1"/>
        <v>46.359999999999985</v>
      </c>
      <c r="I23" s="27"/>
    </row>
    <row r="24" spans="1:9" ht="20.100000000000001" customHeight="1">
      <c r="A24" s="161"/>
      <c r="B24" s="161"/>
      <c r="C24" s="161" t="s">
        <v>104</v>
      </c>
      <c r="D24" s="174" t="s">
        <v>291</v>
      </c>
      <c r="E24" s="167">
        <v>229.67</v>
      </c>
      <c r="F24" s="175">
        <v>183.79</v>
      </c>
      <c r="G24" s="196">
        <f t="shared" si="0"/>
        <v>1.249632733010501</v>
      </c>
      <c r="H24" s="184">
        <f t="shared" si="1"/>
        <v>45.879999999999995</v>
      </c>
      <c r="I24" s="27"/>
    </row>
    <row r="25" spans="1:9" ht="20.100000000000001" customHeight="1">
      <c r="A25" s="161"/>
      <c r="B25" s="161"/>
      <c r="C25" s="161" t="s">
        <v>106</v>
      </c>
      <c r="D25" s="174" t="s">
        <v>293</v>
      </c>
      <c r="E25" s="167">
        <v>28.48</v>
      </c>
      <c r="F25" s="175">
        <v>28</v>
      </c>
      <c r="G25" s="196">
        <f t="shared" si="0"/>
        <v>1.0171428571428571</v>
      </c>
      <c r="H25" s="184">
        <f t="shared" si="1"/>
        <v>0.48000000000000043</v>
      </c>
      <c r="I25" s="27"/>
    </row>
    <row r="26" spans="1:9" ht="20.100000000000001" customHeight="1">
      <c r="A26" s="161" t="s">
        <v>102</v>
      </c>
      <c r="B26" s="161" t="s">
        <v>124</v>
      </c>
      <c r="C26" s="161" t="s">
        <v>102</v>
      </c>
      <c r="D26" s="162" t="s">
        <v>125</v>
      </c>
      <c r="E26" s="167">
        <f>SUM(E27:E32)</f>
        <v>1079.7</v>
      </c>
      <c r="F26" s="167">
        <f>SUM(F27:F32)</f>
        <v>5220.42</v>
      </c>
      <c r="G26" s="196">
        <f t="shared" si="0"/>
        <v>0.2068224395738274</v>
      </c>
      <c r="H26" s="184">
        <f t="shared" si="1"/>
        <v>-4140.72</v>
      </c>
      <c r="I26" s="27"/>
    </row>
    <row r="27" spans="1:9" ht="20.100000000000001" customHeight="1">
      <c r="A27" s="161" t="s">
        <v>102</v>
      </c>
      <c r="B27" s="161" t="s">
        <v>102</v>
      </c>
      <c r="C27" s="161" t="s">
        <v>104</v>
      </c>
      <c r="D27" s="162" t="s">
        <v>105</v>
      </c>
      <c r="E27" s="167">
        <v>718.7</v>
      </c>
      <c r="F27" s="175">
        <v>522</v>
      </c>
      <c r="G27" s="196">
        <f t="shared" si="0"/>
        <v>1.3768199233716476</v>
      </c>
      <c r="H27" s="184">
        <f t="shared" si="1"/>
        <v>196.70000000000005</v>
      </c>
      <c r="I27" s="27"/>
    </row>
    <row r="28" spans="1:9" ht="36" customHeight="1">
      <c r="A28" s="161" t="s">
        <v>102</v>
      </c>
      <c r="B28" s="161" t="s">
        <v>102</v>
      </c>
      <c r="C28" s="161" t="s">
        <v>106</v>
      </c>
      <c r="D28" s="162" t="s">
        <v>107</v>
      </c>
      <c r="E28" s="167">
        <v>109.5</v>
      </c>
      <c r="F28" s="175">
        <v>1156</v>
      </c>
      <c r="G28" s="196">
        <f t="shared" si="0"/>
        <v>9.4723183391003454E-2</v>
      </c>
      <c r="H28" s="184">
        <f t="shared" si="1"/>
        <v>-1046.5</v>
      </c>
      <c r="I28" s="195" t="s">
        <v>374</v>
      </c>
    </row>
    <row r="29" spans="1:9" ht="27">
      <c r="A29" s="161"/>
      <c r="B29" s="161"/>
      <c r="C29" s="161" t="s">
        <v>109</v>
      </c>
      <c r="D29" s="174" t="s">
        <v>378</v>
      </c>
      <c r="E29" s="167"/>
      <c r="F29" s="175">
        <v>3384</v>
      </c>
      <c r="G29" s="196">
        <f t="shared" si="0"/>
        <v>0</v>
      </c>
      <c r="H29" s="184">
        <f t="shared" si="1"/>
        <v>-3384</v>
      </c>
      <c r="I29" s="195" t="s">
        <v>374</v>
      </c>
    </row>
    <row r="30" spans="1:9" ht="15.75">
      <c r="A30" s="161"/>
      <c r="B30" s="161"/>
      <c r="C30" s="161" t="s">
        <v>110</v>
      </c>
      <c r="D30" s="174" t="s">
        <v>312</v>
      </c>
      <c r="E30" s="167">
        <v>10</v>
      </c>
      <c r="F30" s="175">
        <v>0.82</v>
      </c>
      <c r="G30" s="196">
        <f t="shared" si="0"/>
        <v>12.195121951219512</v>
      </c>
      <c r="H30" s="184">
        <f t="shared" si="1"/>
        <v>9.18</v>
      </c>
      <c r="I30" s="195"/>
    </row>
    <row r="31" spans="1:9" ht="20.100000000000001" customHeight="1">
      <c r="A31" s="161" t="s">
        <v>102</v>
      </c>
      <c r="B31" s="161" t="s">
        <v>102</v>
      </c>
      <c r="C31" s="161" t="s">
        <v>120</v>
      </c>
      <c r="D31" s="162" t="s">
        <v>126</v>
      </c>
      <c r="E31" s="167">
        <v>6.5</v>
      </c>
      <c r="F31" s="175">
        <v>3.6</v>
      </c>
      <c r="G31" s="196">
        <f t="shared" si="0"/>
        <v>1.8055555555555556</v>
      </c>
      <c r="H31" s="184">
        <f t="shared" si="1"/>
        <v>2.9</v>
      </c>
      <c r="I31" s="27"/>
    </row>
    <row r="32" spans="1:9" ht="20.100000000000001" customHeight="1">
      <c r="A32" s="161" t="s">
        <v>102</v>
      </c>
      <c r="B32" s="161" t="s">
        <v>102</v>
      </c>
      <c r="C32" s="161" t="s">
        <v>112</v>
      </c>
      <c r="D32" s="162" t="s">
        <v>127</v>
      </c>
      <c r="E32" s="167">
        <v>235</v>
      </c>
      <c r="F32" s="175">
        <v>154</v>
      </c>
      <c r="G32" s="196">
        <f t="shared" si="0"/>
        <v>1.525974025974026</v>
      </c>
      <c r="H32" s="184">
        <f t="shared" si="1"/>
        <v>81</v>
      </c>
      <c r="I32" s="27"/>
    </row>
    <row r="33" spans="1:9" ht="20.100000000000001" customHeight="1">
      <c r="A33" s="161"/>
      <c r="B33" s="161">
        <v>32</v>
      </c>
      <c r="C33" s="161"/>
      <c r="D33" s="176" t="s">
        <v>317</v>
      </c>
      <c r="E33" s="167">
        <f>SUM(E34:E35)</f>
        <v>1488.98</v>
      </c>
      <c r="F33" s="167">
        <f>SUM(F34:F35)</f>
        <v>1211.81</v>
      </c>
      <c r="G33" s="196">
        <f t="shared" si="0"/>
        <v>1.2287239748805507</v>
      </c>
      <c r="H33" s="184">
        <f t="shared" si="1"/>
        <v>277.17000000000007</v>
      </c>
      <c r="I33" s="27"/>
    </row>
    <row r="34" spans="1:9" ht="20.100000000000001" customHeight="1">
      <c r="A34" s="161"/>
      <c r="B34" s="161"/>
      <c r="C34" s="161" t="s">
        <v>104</v>
      </c>
      <c r="D34" s="174" t="s">
        <v>291</v>
      </c>
      <c r="E34" s="167">
        <v>349.07</v>
      </c>
      <c r="F34" s="175">
        <v>395.81</v>
      </c>
      <c r="G34" s="196">
        <f t="shared" si="0"/>
        <v>0.88191303908440921</v>
      </c>
      <c r="H34" s="184">
        <f t="shared" si="1"/>
        <v>-46.740000000000009</v>
      </c>
      <c r="I34" s="27"/>
    </row>
    <row r="35" spans="1:9" ht="20.100000000000001" customHeight="1">
      <c r="A35" s="161"/>
      <c r="B35" s="161"/>
      <c r="C35" s="161" t="s">
        <v>106</v>
      </c>
      <c r="D35" s="174" t="s">
        <v>293</v>
      </c>
      <c r="E35" s="167">
        <v>1139.9100000000001</v>
      </c>
      <c r="F35" s="175">
        <v>816</v>
      </c>
      <c r="G35" s="196">
        <f t="shared" si="0"/>
        <v>1.3969485294117647</v>
      </c>
      <c r="H35" s="184">
        <f t="shared" si="1"/>
        <v>323.91000000000008</v>
      </c>
      <c r="I35" s="27"/>
    </row>
    <row r="36" spans="1:9" ht="20.100000000000001" customHeight="1">
      <c r="A36" s="161" t="s">
        <v>102</v>
      </c>
      <c r="B36" s="161" t="s">
        <v>129</v>
      </c>
      <c r="C36" s="161" t="s">
        <v>102</v>
      </c>
      <c r="D36" s="162" t="s">
        <v>130</v>
      </c>
      <c r="E36" s="167">
        <f>E37+E38</f>
        <v>331</v>
      </c>
      <c r="F36" s="167">
        <f>F37+F38</f>
        <v>258.3</v>
      </c>
      <c r="G36" s="196">
        <f t="shared" si="0"/>
        <v>1.281455671699574</v>
      </c>
      <c r="H36" s="184">
        <f t="shared" si="1"/>
        <v>72.699999999999989</v>
      </c>
      <c r="I36" s="27"/>
    </row>
    <row r="37" spans="1:9" ht="20.100000000000001" customHeight="1">
      <c r="A37" s="161" t="s">
        <v>102</v>
      </c>
      <c r="B37" s="161" t="s">
        <v>102</v>
      </c>
      <c r="C37" s="161" t="s">
        <v>104</v>
      </c>
      <c r="D37" s="174" t="s">
        <v>291</v>
      </c>
      <c r="E37" s="167">
        <v>9.19</v>
      </c>
      <c r="F37" s="175">
        <v>143.30000000000001</v>
      </c>
      <c r="G37" s="196">
        <f t="shared" si="0"/>
        <v>6.4131193300767608E-2</v>
      </c>
      <c r="H37" s="184">
        <f t="shared" si="1"/>
        <v>-134.11000000000001</v>
      </c>
      <c r="I37" s="27"/>
    </row>
    <row r="38" spans="1:9" ht="20.100000000000001" customHeight="1">
      <c r="A38" s="161" t="s">
        <v>102</v>
      </c>
      <c r="B38" s="161" t="s">
        <v>102</v>
      </c>
      <c r="C38" s="161" t="s">
        <v>106</v>
      </c>
      <c r="D38" s="174" t="s">
        <v>293</v>
      </c>
      <c r="E38" s="167">
        <v>321.81</v>
      </c>
      <c r="F38" s="177">
        <v>115</v>
      </c>
      <c r="G38" s="196">
        <f t="shared" si="0"/>
        <v>2.7983478260869568</v>
      </c>
      <c r="H38" s="184">
        <f t="shared" si="1"/>
        <v>206.81</v>
      </c>
      <c r="I38" s="27"/>
    </row>
    <row r="39" spans="1:9" ht="20.100000000000001" customHeight="1">
      <c r="A39" s="161" t="s">
        <v>102</v>
      </c>
      <c r="B39" s="161" t="s">
        <v>116</v>
      </c>
      <c r="C39" s="161" t="s">
        <v>102</v>
      </c>
      <c r="D39" s="162" t="s">
        <v>131</v>
      </c>
      <c r="E39" s="167">
        <v>42.53</v>
      </c>
      <c r="F39" s="168">
        <v>302</v>
      </c>
      <c r="G39" s="196">
        <f t="shared" si="0"/>
        <v>0.14082781456953644</v>
      </c>
      <c r="H39" s="184">
        <f t="shared" si="1"/>
        <v>-259.47000000000003</v>
      </c>
      <c r="I39" s="27"/>
    </row>
    <row r="40" spans="1:9" ht="20.100000000000001" customHeight="1">
      <c r="A40" s="161" t="s">
        <v>102</v>
      </c>
      <c r="B40" s="161" t="s">
        <v>102</v>
      </c>
      <c r="C40" s="161" t="s">
        <v>116</v>
      </c>
      <c r="D40" s="162" t="s">
        <v>132</v>
      </c>
      <c r="E40" s="167">
        <v>42.53</v>
      </c>
      <c r="F40" s="168">
        <v>302</v>
      </c>
      <c r="G40" s="196">
        <f t="shared" si="0"/>
        <v>0.14082781456953644</v>
      </c>
      <c r="H40" s="184">
        <f t="shared" si="1"/>
        <v>-259.47000000000003</v>
      </c>
      <c r="I40" s="27"/>
    </row>
    <row r="41" spans="1:9" ht="20.100000000000001" customHeight="1">
      <c r="A41" s="163" t="s">
        <v>59</v>
      </c>
      <c r="B41" s="163" t="s">
        <v>102</v>
      </c>
      <c r="C41" s="163" t="s">
        <v>102</v>
      </c>
      <c r="D41" s="164" t="s">
        <v>134</v>
      </c>
      <c r="E41" s="165">
        <v>900</v>
      </c>
      <c r="F41" s="166">
        <f>F42+F44</f>
        <v>950</v>
      </c>
      <c r="G41" s="26">
        <f t="shared" si="0"/>
        <v>0.94736842105263153</v>
      </c>
      <c r="H41" s="25">
        <f t="shared" si="1"/>
        <v>-50</v>
      </c>
      <c r="I41" s="27"/>
    </row>
    <row r="42" spans="1:9" ht="20.100000000000001" customHeight="1">
      <c r="A42" s="161" t="s">
        <v>102</v>
      </c>
      <c r="B42" s="161" t="s">
        <v>113</v>
      </c>
      <c r="C42" s="161" t="s">
        <v>102</v>
      </c>
      <c r="D42" s="162" t="s">
        <v>135</v>
      </c>
      <c r="E42" s="167">
        <v>900</v>
      </c>
      <c r="F42" s="168">
        <v>450</v>
      </c>
      <c r="G42" s="196">
        <f t="shared" si="0"/>
        <v>2</v>
      </c>
      <c r="H42" s="184">
        <f t="shared" si="1"/>
        <v>450</v>
      </c>
      <c r="I42" s="27"/>
    </row>
    <row r="43" spans="1:9" ht="20.100000000000001" customHeight="1">
      <c r="A43" s="161" t="s">
        <v>102</v>
      </c>
      <c r="B43" s="161" t="s">
        <v>102</v>
      </c>
      <c r="C43" s="161" t="s">
        <v>116</v>
      </c>
      <c r="D43" s="162" t="s">
        <v>136</v>
      </c>
      <c r="E43" s="167">
        <v>900</v>
      </c>
      <c r="F43" s="168">
        <v>450</v>
      </c>
      <c r="G43" s="196">
        <f t="shared" si="0"/>
        <v>2</v>
      </c>
      <c r="H43" s="184">
        <f t="shared" si="1"/>
        <v>450</v>
      </c>
      <c r="I43" s="27"/>
    </row>
    <row r="44" spans="1:9" ht="20.100000000000001" customHeight="1">
      <c r="A44" s="161" t="s">
        <v>102</v>
      </c>
      <c r="B44" s="161" t="s">
        <v>116</v>
      </c>
      <c r="C44" s="161" t="s">
        <v>102</v>
      </c>
      <c r="D44" s="162" t="s">
        <v>137</v>
      </c>
      <c r="E44" s="178">
        <v>0</v>
      </c>
      <c r="F44" s="168">
        <v>500</v>
      </c>
      <c r="G44" s="196">
        <f t="shared" si="0"/>
        <v>0</v>
      </c>
      <c r="H44" s="184">
        <f t="shared" si="1"/>
        <v>-500</v>
      </c>
      <c r="I44" s="27"/>
    </row>
    <row r="45" spans="1:9" ht="20.100000000000001" customHeight="1">
      <c r="A45" s="161" t="s">
        <v>102</v>
      </c>
      <c r="B45" s="161" t="s">
        <v>102</v>
      </c>
      <c r="C45" s="161" t="s">
        <v>116</v>
      </c>
      <c r="D45" s="162" t="s">
        <v>138</v>
      </c>
      <c r="E45" s="167"/>
      <c r="F45" s="168">
        <v>500</v>
      </c>
      <c r="G45" s="196">
        <f t="shared" si="0"/>
        <v>0</v>
      </c>
      <c r="H45" s="184">
        <f t="shared" si="1"/>
        <v>-500</v>
      </c>
      <c r="I45" s="27"/>
    </row>
    <row r="46" spans="1:9" ht="20.100000000000001" customHeight="1">
      <c r="A46" s="163" t="s">
        <v>61</v>
      </c>
      <c r="B46" s="163" t="s">
        <v>102</v>
      </c>
      <c r="C46" s="163" t="s">
        <v>102</v>
      </c>
      <c r="D46" s="164" t="s">
        <v>139</v>
      </c>
      <c r="E46" s="165">
        <v>524.1</v>
      </c>
      <c r="F46" s="166">
        <v>388</v>
      </c>
      <c r="G46" s="26">
        <f t="shared" si="0"/>
        <v>1.3507731958762887</v>
      </c>
      <c r="H46" s="25">
        <f t="shared" si="1"/>
        <v>136.10000000000002</v>
      </c>
      <c r="I46" s="27"/>
    </row>
    <row r="47" spans="1:9" ht="20.100000000000001" customHeight="1">
      <c r="A47" s="161" t="s">
        <v>102</v>
      </c>
      <c r="B47" s="161" t="s">
        <v>116</v>
      </c>
      <c r="C47" s="161" t="s">
        <v>102</v>
      </c>
      <c r="D47" s="162" t="s">
        <v>140</v>
      </c>
      <c r="E47" s="167">
        <v>524.1</v>
      </c>
      <c r="F47" s="168">
        <v>388</v>
      </c>
      <c r="G47" s="196">
        <f t="shared" si="0"/>
        <v>1.3507731958762887</v>
      </c>
      <c r="H47" s="184">
        <f t="shared" si="1"/>
        <v>136.10000000000002</v>
      </c>
      <c r="I47" s="27"/>
    </row>
    <row r="48" spans="1:9" ht="20.100000000000001" customHeight="1">
      <c r="A48" s="161"/>
      <c r="B48" s="161"/>
      <c r="C48" s="161" t="s">
        <v>104</v>
      </c>
      <c r="D48" s="174" t="s">
        <v>379</v>
      </c>
      <c r="E48" s="167">
        <v>524.1</v>
      </c>
      <c r="F48" s="168">
        <v>388</v>
      </c>
      <c r="G48" s="196">
        <f t="shared" si="0"/>
        <v>1.3507731958762887</v>
      </c>
      <c r="H48" s="184">
        <f t="shared" si="1"/>
        <v>136.10000000000002</v>
      </c>
      <c r="I48" s="27"/>
    </row>
    <row r="49" spans="1:9" ht="20.100000000000001" customHeight="1">
      <c r="A49" s="163" t="s">
        <v>65</v>
      </c>
      <c r="B49" s="163" t="s">
        <v>102</v>
      </c>
      <c r="C49" s="163" t="s">
        <v>102</v>
      </c>
      <c r="D49" s="164" t="s">
        <v>142</v>
      </c>
      <c r="E49" s="165">
        <v>189.81</v>
      </c>
      <c r="F49" s="166">
        <v>219</v>
      </c>
      <c r="G49" s="26">
        <f t="shared" si="0"/>
        <v>0.86671232876712334</v>
      </c>
      <c r="H49" s="25">
        <f t="shared" si="1"/>
        <v>-29.189999999999998</v>
      </c>
      <c r="I49" s="27"/>
    </row>
    <row r="50" spans="1:9" ht="20.100000000000001" customHeight="1">
      <c r="A50" s="161" t="s">
        <v>102</v>
      </c>
      <c r="B50" s="161" t="s">
        <v>110</v>
      </c>
      <c r="C50" s="161" t="s">
        <v>102</v>
      </c>
      <c r="D50" s="162" t="s">
        <v>143</v>
      </c>
      <c r="E50" s="167">
        <v>189.81</v>
      </c>
      <c r="F50" s="168">
        <f>SUM(F51:F53)</f>
        <v>219</v>
      </c>
      <c r="G50" s="196">
        <f t="shared" si="0"/>
        <v>0.86671232876712334</v>
      </c>
      <c r="H50" s="184">
        <f t="shared" si="1"/>
        <v>-29.189999999999998</v>
      </c>
      <c r="I50" s="27"/>
    </row>
    <row r="51" spans="1:9" ht="20.100000000000001" customHeight="1">
      <c r="A51" s="161" t="s">
        <v>102</v>
      </c>
      <c r="B51" s="161" t="s">
        <v>102</v>
      </c>
      <c r="C51" s="161" t="s">
        <v>104</v>
      </c>
      <c r="D51" s="162" t="s">
        <v>144</v>
      </c>
      <c r="E51" s="167">
        <v>5.49</v>
      </c>
      <c r="F51" s="168">
        <v>0</v>
      </c>
      <c r="G51" s="196" t="str">
        <f t="shared" si="0"/>
        <v/>
      </c>
      <c r="H51" s="184">
        <f t="shared" si="1"/>
        <v>5.49</v>
      </c>
      <c r="I51" s="27"/>
    </row>
    <row r="52" spans="1:9" ht="20.100000000000001" customHeight="1">
      <c r="A52" s="161" t="s">
        <v>102</v>
      </c>
      <c r="B52" s="161" t="s">
        <v>102</v>
      </c>
      <c r="C52" s="161" t="s">
        <v>110</v>
      </c>
      <c r="D52" s="162" t="s">
        <v>145</v>
      </c>
      <c r="E52" s="167">
        <v>122.93</v>
      </c>
      <c r="F52" s="175">
        <v>165</v>
      </c>
      <c r="G52" s="196">
        <f t="shared" si="0"/>
        <v>0.74503030303030304</v>
      </c>
      <c r="H52" s="184">
        <f t="shared" si="1"/>
        <v>-42.069999999999993</v>
      </c>
      <c r="I52" s="27"/>
    </row>
    <row r="53" spans="1:9" ht="20.100000000000001" customHeight="1">
      <c r="A53" s="161" t="s">
        <v>102</v>
      </c>
      <c r="B53" s="161" t="s">
        <v>102</v>
      </c>
      <c r="C53" s="161" t="s">
        <v>111</v>
      </c>
      <c r="D53" s="162" t="s">
        <v>146</v>
      </c>
      <c r="E53" s="167">
        <v>61.39</v>
      </c>
      <c r="F53" s="175">
        <v>54</v>
      </c>
      <c r="G53" s="196">
        <f t="shared" si="0"/>
        <v>1.1368518518518518</v>
      </c>
      <c r="H53" s="184">
        <f t="shared" si="1"/>
        <v>7.3900000000000006</v>
      </c>
      <c r="I53" s="27"/>
    </row>
    <row r="54" spans="1:9" ht="20.100000000000001" customHeight="1">
      <c r="A54" s="163" t="s">
        <v>67</v>
      </c>
      <c r="B54" s="163" t="s">
        <v>102</v>
      </c>
      <c r="C54" s="163" t="s">
        <v>102</v>
      </c>
      <c r="D54" s="179" t="s">
        <v>147</v>
      </c>
      <c r="E54" s="180">
        <v>120.27000000000001</v>
      </c>
      <c r="F54" s="181">
        <v>92</v>
      </c>
      <c r="G54" s="26">
        <f t="shared" si="0"/>
        <v>1.3072826086956524</v>
      </c>
      <c r="H54" s="25">
        <f t="shared" si="1"/>
        <v>28.27000000000001</v>
      </c>
      <c r="I54" s="27"/>
    </row>
    <row r="55" spans="1:9" ht="20.100000000000001" customHeight="1">
      <c r="A55" s="161" t="s">
        <v>102</v>
      </c>
      <c r="B55" s="161" t="s">
        <v>123</v>
      </c>
      <c r="C55" s="161" t="s">
        <v>102</v>
      </c>
      <c r="D55" s="182" t="s">
        <v>149</v>
      </c>
      <c r="E55" s="169">
        <v>120.27000000000001</v>
      </c>
      <c r="F55" s="170">
        <v>92</v>
      </c>
      <c r="G55" s="196">
        <f t="shared" si="0"/>
        <v>1.3072826086956524</v>
      </c>
      <c r="H55" s="184">
        <f t="shared" si="1"/>
        <v>28.27000000000001</v>
      </c>
      <c r="I55" s="27"/>
    </row>
    <row r="56" spans="1:9" ht="20.100000000000001" customHeight="1">
      <c r="A56" s="161" t="s">
        <v>102</v>
      </c>
      <c r="B56" s="161" t="s">
        <v>102</v>
      </c>
      <c r="C56" s="161" t="s">
        <v>104</v>
      </c>
      <c r="D56" s="182" t="s">
        <v>150</v>
      </c>
      <c r="E56" s="169">
        <v>57.25</v>
      </c>
      <c r="F56" s="175">
        <v>70</v>
      </c>
      <c r="G56" s="196">
        <f t="shared" si="0"/>
        <v>0.81785714285714284</v>
      </c>
      <c r="H56" s="184">
        <f t="shared" si="1"/>
        <v>-12.75</v>
      </c>
      <c r="I56" s="27"/>
    </row>
    <row r="57" spans="1:9" ht="20.100000000000001" customHeight="1">
      <c r="A57" s="161" t="s">
        <v>102</v>
      </c>
      <c r="B57" s="161" t="s">
        <v>102</v>
      </c>
      <c r="C57" s="161" t="s">
        <v>106</v>
      </c>
      <c r="D57" s="182" t="s">
        <v>151</v>
      </c>
      <c r="E57" s="169">
        <v>7.59</v>
      </c>
      <c r="F57" s="175">
        <v>14</v>
      </c>
      <c r="G57" s="196">
        <f t="shared" si="0"/>
        <v>0.54214285714285715</v>
      </c>
      <c r="H57" s="184">
        <f t="shared" si="1"/>
        <v>-6.41</v>
      </c>
      <c r="I57" s="27"/>
    </row>
    <row r="58" spans="1:9" ht="20.100000000000001" customHeight="1">
      <c r="A58" s="161" t="s">
        <v>102</v>
      </c>
      <c r="B58" s="161" t="s">
        <v>102</v>
      </c>
      <c r="C58" s="161" t="s">
        <v>108</v>
      </c>
      <c r="D58" s="182" t="s">
        <v>152</v>
      </c>
      <c r="E58" s="169">
        <v>55.43</v>
      </c>
      <c r="F58" s="175">
        <v>8</v>
      </c>
      <c r="G58" s="196">
        <f t="shared" si="0"/>
        <v>6.92875</v>
      </c>
      <c r="H58" s="184">
        <f t="shared" si="1"/>
        <v>47.43</v>
      </c>
      <c r="I58" s="27"/>
    </row>
    <row r="59" spans="1:9" ht="20.100000000000001" customHeight="1">
      <c r="A59" s="163" t="s">
        <v>69</v>
      </c>
      <c r="B59" s="163" t="s">
        <v>102</v>
      </c>
      <c r="C59" s="163" t="s">
        <v>102</v>
      </c>
      <c r="D59" s="179" t="s">
        <v>153</v>
      </c>
      <c r="E59" s="180">
        <v>125.43</v>
      </c>
      <c r="F59" s="181">
        <v>323</v>
      </c>
      <c r="G59" s="26">
        <f t="shared" si="0"/>
        <v>0.38832817337461301</v>
      </c>
      <c r="H59" s="25">
        <f t="shared" si="1"/>
        <v>-197.57</v>
      </c>
      <c r="I59" s="27"/>
    </row>
    <row r="60" spans="1:9" ht="20.100000000000001" customHeight="1">
      <c r="A60" s="161" t="s">
        <v>102</v>
      </c>
      <c r="B60" s="161" t="s">
        <v>108</v>
      </c>
      <c r="C60" s="161" t="s">
        <v>102</v>
      </c>
      <c r="D60" s="182" t="s">
        <v>154</v>
      </c>
      <c r="E60" s="169">
        <v>125.43</v>
      </c>
      <c r="F60" s="170">
        <v>323</v>
      </c>
      <c r="G60" s="196">
        <f t="shared" si="0"/>
        <v>0.38832817337461301</v>
      </c>
      <c r="H60" s="184">
        <f t="shared" si="1"/>
        <v>-197.57</v>
      </c>
      <c r="I60" s="27"/>
    </row>
    <row r="61" spans="1:9" ht="20.100000000000001" customHeight="1">
      <c r="A61" s="161" t="s">
        <v>102</v>
      </c>
      <c r="B61" s="161" t="s">
        <v>102</v>
      </c>
      <c r="C61" s="161" t="s">
        <v>106</v>
      </c>
      <c r="D61" s="182" t="s">
        <v>155</v>
      </c>
      <c r="E61" s="169">
        <v>94.73</v>
      </c>
      <c r="F61" s="175">
        <v>263</v>
      </c>
      <c r="G61" s="196">
        <f t="shared" si="0"/>
        <v>0.36019011406844109</v>
      </c>
      <c r="H61" s="184">
        <f t="shared" si="1"/>
        <v>-168.26999999999998</v>
      </c>
      <c r="I61" s="27"/>
    </row>
    <row r="62" spans="1:9" ht="20.100000000000001" customHeight="1">
      <c r="A62" s="161" t="s">
        <v>102</v>
      </c>
      <c r="B62" s="161" t="s">
        <v>102</v>
      </c>
      <c r="C62" s="161" t="s">
        <v>116</v>
      </c>
      <c r="D62" s="182" t="s">
        <v>156</v>
      </c>
      <c r="E62" s="169">
        <v>30.7</v>
      </c>
      <c r="F62" s="170">
        <v>60</v>
      </c>
      <c r="G62" s="196">
        <f t="shared" si="0"/>
        <v>0.5116666666666666</v>
      </c>
      <c r="H62" s="184">
        <f t="shared" si="1"/>
        <v>-29.3</v>
      </c>
      <c r="I62" s="27"/>
    </row>
    <row r="63" spans="1:9" ht="20.100000000000001" customHeight="1">
      <c r="A63" s="163" t="s">
        <v>71</v>
      </c>
      <c r="B63" s="163" t="s">
        <v>102</v>
      </c>
      <c r="C63" s="163" t="s">
        <v>102</v>
      </c>
      <c r="D63" s="179" t="s">
        <v>157</v>
      </c>
      <c r="E63" s="180">
        <v>5767.27</v>
      </c>
      <c r="F63" s="181">
        <f>F64+F67+F69</f>
        <v>8614.17</v>
      </c>
      <c r="G63" s="26">
        <f t="shared" si="0"/>
        <v>0.66950965676321694</v>
      </c>
      <c r="H63" s="25">
        <f t="shared" si="1"/>
        <v>-2846.8999999999996</v>
      </c>
      <c r="I63" s="27"/>
    </row>
    <row r="64" spans="1:9" ht="20.100000000000001" customHeight="1">
      <c r="A64" s="161" t="s">
        <v>102</v>
      </c>
      <c r="B64" s="161" t="s">
        <v>104</v>
      </c>
      <c r="C64" s="161" t="s">
        <v>102</v>
      </c>
      <c r="D64" s="182" t="s">
        <v>158</v>
      </c>
      <c r="E64" s="169">
        <v>428.94</v>
      </c>
      <c r="F64" s="170">
        <v>363.17</v>
      </c>
      <c r="G64" s="196">
        <f t="shared" si="0"/>
        <v>1.1810997604427678</v>
      </c>
      <c r="H64" s="184">
        <f t="shared" si="1"/>
        <v>65.769999999999982</v>
      </c>
      <c r="I64" s="27"/>
    </row>
    <row r="65" spans="1:9" ht="20.100000000000001" customHeight="1">
      <c r="A65" s="161" t="s">
        <v>102</v>
      </c>
      <c r="B65" s="161" t="s">
        <v>102</v>
      </c>
      <c r="C65" s="161" t="s">
        <v>104</v>
      </c>
      <c r="D65" s="182" t="s">
        <v>105</v>
      </c>
      <c r="E65" s="169">
        <v>373.94</v>
      </c>
      <c r="F65" s="175">
        <v>309.17</v>
      </c>
      <c r="G65" s="196">
        <f t="shared" si="0"/>
        <v>1.2094963935698806</v>
      </c>
      <c r="H65" s="184">
        <f t="shared" si="1"/>
        <v>64.769999999999982</v>
      </c>
      <c r="I65" s="27"/>
    </row>
    <row r="66" spans="1:9" ht="20.100000000000001" customHeight="1">
      <c r="A66" s="161" t="s">
        <v>102</v>
      </c>
      <c r="B66" s="161" t="s">
        <v>102</v>
      </c>
      <c r="C66" s="161" t="s">
        <v>106</v>
      </c>
      <c r="D66" s="182" t="s">
        <v>380</v>
      </c>
      <c r="E66" s="169">
        <v>55</v>
      </c>
      <c r="F66" s="177">
        <v>54</v>
      </c>
      <c r="G66" s="196">
        <f t="shared" si="0"/>
        <v>1.0185185185185186</v>
      </c>
      <c r="H66" s="184">
        <f t="shared" si="1"/>
        <v>1</v>
      </c>
      <c r="I66" s="27"/>
    </row>
    <row r="67" spans="1:9" ht="20.100000000000001" customHeight="1">
      <c r="A67" s="161" t="s">
        <v>102</v>
      </c>
      <c r="B67" s="161" t="s">
        <v>106</v>
      </c>
      <c r="C67" s="161" t="s">
        <v>102</v>
      </c>
      <c r="D67" s="182" t="s">
        <v>159</v>
      </c>
      <c r="E67" s="169">
        <v>165</v>
      </c>
      <c r="F67" s="170">
        <v>111</v>
      </c>
      <c r="G67" s="196">
        <f t="shared" si="0"/>
        <v>1.4864864864864864</v>
      </c>
      <c r="H67" s="184">
        <f t="shared" si="1"/>
        <v>54</v>
      </c>
      <c r="I67" s="27"/>
    </row>
    <row r="68" spans="1:9" ht="20.100000000000001" customHeight="1">
      <c r="A68" s="161" t="s">
        <v>102</v>
      </c>
      <c r="B68" s="161" t="s">
        <v>102</v>
      </c>
      <c r="C68" s="161" t="s">
        <v>104</v>
      </c>
      <c r="D68" s="182" t="s">
        <v>160</v>
      </c>
      <c r="E68" s="169">
        <v>165</v>
      </c>
      <c r="F68" s="170">
        <v>111</v>
      </c>
      <c r="G68" s="196">
        <f t="shared" si="0"/>
        <v>1.4864864864864864</v>
      </c>
      <c r="H68" s="184">
        <f t="shared" si="1"/>
        <v>54</v>
      </c>
      <c r="I68" s="27"/>
    </row>
    <row r="69" spans="1:9" ht="20.100000000000001" customHeight="1">
      <c r="A69" s="161" t="s">
        <v>102</v>
      </c>
      <c r="B69" s="161" t="s">
        <v>108</v>
      </c>
      <c r="C69" s="161" t="s">
        <v>102</v>
      </c>
      <c r="D69" s="182" t="s">
        <v>161</v>
      </c>
      <c r="E69" s="169">
        <v>5173.33</v>
      </c>
      <c r="F69" s="170">
        <v>8140</v>
      </c>
      <c r="G69" s="196">
        <f t="shared" si="0"/>
        <v>0.635544226044226</v>
      </c>
      <c r="H69" s="184">
        <f t="shared" si="1"/>
        <v>-2966.67</v>
      </c>
      <c r="I69" s="27"/>
    </row>
    <row r="70" spans="1:9" ht="27">
      <c r="A70" s="161" t="s">
        <v>102</v>
      </c>
      <c r="B70" s="161" t="s">
        <v>102</v>
      </c>
      <c r="C70" s="161" t="s">
        <v>116</v>
      </c>
      <c r="D70" s="182" t="s">
        <v>162</v>
      </c>
      <c r="E70" s="169">
        <v>5173.33</v>
      </c>
      <c r="F70" s="175">
        <v>8140</v>
      </c>
      <c r="G70" s="196">
        <f t="shared" si="0"/>
        <v>0.635544226044226</v>
      </c>
      <c r="H70" s="184">
        <f t="shared" si="1"/>
        <v>-2966.67</v>
      </c>
      <c r="I70" s="197" t="s">
        <v>394</v>
      </c>
    </row>
    <row r="71" spans="1:9" ht="20.100000000000001" customHeight="1">
      <c r="A71" s="163" t="s">
        <v>73</v>
      </c>
      <c r="B71" s="163" t="s">
        <v>102</v>
      </c>
      <c r="C71" s="163" t="s">
        <v>102</v>
      </c>
      <c r="D71" s="179" t="s">
        <v>163</v>
      </c>
      <c r="E71" s="180">
        <v>183</v>
      </c>
      <c r="F71" s="181">
        <v>126</v>
      </c>
      <c r="G71" s="26">
        <f t="shared" si="0"/>
        <v>1.4523809523809523</v>
      </c>
      <c r="H71" s="25">
        <f t="shared" si="1"/>
        <v>57</v>
      </c>
      <c r="I71" s="27"/>
    </row>
    <row r="72" spans="1:9" ht="20.100000000000001" customHeight="1">
      <c r="A72" s="161" t="s">
        <v>102</v>
      </c>
      <c r="B72" s="161" t="s">
        <v>104</v>
      </c>
      <c r="C72" s="161" t="s">
        <v>102</v>
      </c>
      <c r="D72" s="182" t="s">
        <v>164</v>
      </c>
      <c r="E72" s="169">
        <v>183</v>
      </c>
      <c r="F72" s="170">
        <v>126</v>
      </c>
      <c r="G72" s="196">
        <f t="shared" ref="G72:G103" si="2">IF(F72=0,"",E72/F72)</f>
        <v>1.4523809523809523</v>
      </c>
      <c r="H72" s="184">
        <f t="shared" ref="H72:H103" si="3">E72-F72</f>
        <v>57</v>
      </c>
      <c r="I72" s="27"/>
    </row>
    <row r="73" spans="1:9" ht="20.100000000000001" customHeight="1">
      <c r="A73" s="161" t="s">
        <v>102</v>
      </c>
      <c r="B73" s="161" t="s">
        <v>102</v>
      </c>
      <c r="C73" s="161" t="s">
        <v>128</v>
      </c>
      <c r="D73" s="182" t="s">
        <v>165</v>
      </c>
      <c r="E73" s="169">
        <v>183</v>
      </c>
      <c r="F73" s="175">
        <v>126</v>
      </c>
      <c r="G73" s="196">
        <f t="shared" si="2"/>
        <v>1.4523809523809523</v>
      </c>
      <c r="H73" s="184">
        <f t="shared" si="3"/>
        <v>57</v>
      </c>
      <c r="I73" s="27"/>
    </row>
    <row r="74" spans="1:9" ht="20.100000000000001" customHeight="1">
      <c r="A74" s="163" t="s">
        <v>77</v>
      </c>
      <c r="B74" s="163" t="s">
        <v>102</v>
      </c>
      <c r="C74" s="163" t="s">
        <v>102</v>
      </c>
      <c r="D74" s="179" t="s">
        <v>167</v>
      </c>
      <c r="E74" s="180">
        <f>E75+E79+E81</f>
        <v>7670</v>
      </c>
      <c r="F74" s="181">
        <f>F75+F79+F81</f>
        <v>12984</v>
      </c>
      <c r="G74" s="26">
        <f t="shared" si="2"/>
        <v>0.59072704867529269</v>
      </c>
      <c r="H74" s="25">
        <f t="shared" si="3"/>
        <v>-5314</v>
      </c>
      <c r="I74" s="27"/>
    </row>
    <row r="75" spans="1:9" ht="20.100000000000001" customHeight="1">
      <c r="A75" s="161" t="s">
        <v>102</v>
      </c>
      <c r="B75" s="161" t="s">
        <v>110</v>
      </c>
      <c r="C75" s="161" t="s">
        <v>102</v>
      </c>
      <c r="D75" s="182" t="s">
        <v>168</v>
      </c>
      <c r="E75" s="169">
        <f>E76+E78</f>
        <v>7650</v>
      </c>
      <c r="F75" s="170">
        <f>SUM(F76:F78)</f>
        <v>12564</v>
      </c>
      <c r="G75" s="196">
        <f t="shared" si="2"/>
        <v>0.60888252148997135</v>
      </c>
      <c r="H75" s="184">
        <f t="shared" si="3"/>
        <v>-4914</v>
      </c>
      <c r="I75" s="27"/>
    </row>
    <row r="76" spans="1:9" ht="20.100000000000001" customHeight="1">
      <c r="A76" s="161"/>
      <c r="B76" s="161"/>
      <c r="C76" s="161" t="s">
        <v>106</v>
      </c>
      <c r="D76" s="174" t="s">
        <v>293</v>
      </c>
      <c r="E76" s="169">
        <v>0</v>
      </c>
      <c r="F76" s="170">
        <v>179</v>
      </c>
      <c r="G76" s="196">
        <f t="shared" si="2"/>
        <v>0</v>
      </c>
      <c r="H76" s="184">
        <f t="shared" si="3"/>
        <v>-179</v>
      </c>
      <c r="I76" s="27"/>
    </row>
    <row r="77" spans="1:9" ht="20.100000000000001" customHeight="1">
      <c r="A77" s="161"/>
      <c r="B77" s="161"/>
      <c r="C77" s="198" t="s">
        <v>395</v>
      </c>
      <c r="D77" s="199" t="s">
        <v>352</v>
      </c>
      <c r="E77" s="169">
        <v>43</v>
      </c>
      <c r="F77" s="170">
        <v>43</v>
      </c>
      <c r="G77" s="196">
        <f t="shared" si="2"/>
        <v>1</v>
      </c>
      <c r="H77" s="184">
        <f t="shared" si="3"/>
        <v>0</v>
      </c>
      <c r="I77" s="27"/>
    </row>
    <row r="78" spans="1:9" ht="30.75" customHeight="1">
      <c r="A78" s="161" t="s">
        <v>102</v>
      </c>
      <c r="B78" s="161" t="s">
        <v>102</v>
      </c>
      <c r="C78" s="161" t="s">
        <v>148</v>
      </c>
      <c r="D78" s="182" t="s">
        <v>169</v>
      </c>
      <c r="E78" s="169">
        <v>7650</v>
      </c>
      <c r="F78" s="175">
        <v>12342</v>
      </c>
      <c r="G78" s="196">
        <f t="shared" si="2"/>
        <v>0.6198347107438017</v>
      </c>
      <c r="H78" s="184">
        <f t="shared" si="3"/>
        <v>-4692</v>
      </c>
      <c r="I78" s="197" t="s">
        <v>393</v>
      </c>
    </row>
    <row r="79" spans="1:9" ht="20.100000000000001" customHeight="1">
      <c r="A79" s="161" t="s">
        <v>102</v>
      </c>
      <c r="B79" s="161" t="s">
        <v>112</v>
      </c>
      <c r="C79" s="161" t="s">
        <v>102</v>
      </c>
      <c r="D79" s="182" t="s">
        <v>170</v>
      </c>
      <c r="E79" s="169">
        <f>E80</f>
        <v>20</v>
      </c>
      <c r="F79" s="170">
        <v>120</v>
      </c>
      <c r="G79" s="196">
        <f t="shared" si="2"/>
        <v>0.16666666666666666</v>
      </c>
      <c r="H79" s="184">
        <f t="shared" si="3"/>
        <v>-100</v>
      </c>
      <c r="I79" s="27"/>
    </row>
    <row r="80" spans="1:9" ht="20.100000000000001" customHeight="1">
      <c r="A80" s="161" t="s">
        <v>102</v>
      </c>
      <c r="B80" s="161" t="s">
        <v>102</v>
      </c>
      <c r="C80" s="161" t="s">
        <v>110</v>
      </c>
      <c r="D80" s="182" t="s">
        <v>171</v>
      </c>
      <c r="E80" s="169">
        <v>20</v>
      </c>
      <c r="F80" s="170">
        <v>120</v>
      </c>
      <c r="G80" s="196">
        <f t="shared" si="2"/>
        <v>0.16666666666666666</v>
      </c>
      <c r="H80" s="184">
        <f t="shared" si="3"/>
        <v>-100</v>
      </c>
      <c r="I80" s="27"/>
    </row>
    <row r="81" spans="1:9" ht="20.100000000000001" customHeight="1">
      <c r="A81" s="161" t="s">
        <v>102</v>
      </c>
      <c r="B81" s="161" t="s">
        <v>116</v>
      </c>
      <c r="C81" s="161" t="s">
        <v>102</v>
      </c>
      <c r="D81" s="182" t="s">
        <v>172</v>
      </c>
      <c r="E81" s="183">
        <v>0</v>
      </c>
      <c r="F81" s="170">
        <v>300</v>
      </c>
      <c r="G81" s="196">
        <f t="shared" si="2"/>
        <v>0</v>
      </c>
      <c r="H81" s="184">
        <f t="shared" si="3"/>
        <v>-300</v>
      </c>
      <c r="I81" s="27"/>
    </row>
    <row r="82" spans="1:9" ht="20.100000000000001" customHeight="1">
      <c r="A82" s="161" t="s">
        <v>102</v>
      </c>
      <c r="B82" s="161" t="s">
        <v>102</v>
      </c>
      <c r="C82" s="161" t="s">
        <v>116</v>
      </c>
      <c r="D82" s="182" t="s">
        <v>173</v>
      </c>
      <c r="E82" s="169"/>
      <c r="F82" s="170">
        <v>300</v>
      </c>
      <c r="G82" s="196">
        <f t="shared" si="2"/>
        <v>0</v>
      </c>
      <c r="H82" s="184">
        <f t="shared" si="3"/>
        <v>-300</v>
      </c>
      <c r="I82" s="27"/>
    </row>
    <row r="83" spans="1:9" ht="20.100000000000001" customHeight="1">
      <c r="A83" s="163" t="s">
        <v>79</v>
      </c>
      <c r="B83" s="163" t="s">
        <v>102</v>
      </c>
      <c r="C83" s="163" t="s">
        <v>102</v>
      </c>
      <c r="D83" s="179" t="s">
        <v>174</v>
      </c>
      <c r="E83" s="180">
        <f>E84+E86</f>
        <v>3752.31</v>
      </c>
      <c r="F83" s="181">
        <f>F84+F86</f>
        <v>3320</v>
      </c>
      <c r="G83" s="26">
        <f t="shared" si="2"/>
        <v>1.1302138554216867</v>
      </c>
      <c r="H83" s="25">
        <f t="shared" si="3"/>
        <v>432.30999999999995</v>
      </c>
      <c r="I83" s="27"/>
    </row>
    <row r="84" spans="1:9" ht="20.100000000000001" customHeight="1">
      <c r="A84" s="161" t="s">
        <v>102</v>
      </c>
      <c r="B84" s="161" t="s">
        <v>111</v>
      </c>
      <c r="C84" s="161" t="s">
        <v>102</v>
      </c>
      <c r="D84" s="182" t="s">
        <v>175</v>
      </c>
      <c r="E84" s="169">
        <v>3752.31</v>
      </c>
      <c r="F84" s="170">
        <v>3210</v>
      </c>
      <c r="G84" s="196">
        <f t="shared" si="2"/>
        <v>1.1689439252336449</v>
      </c>
      <c r="H84" s="184">
        <f t="shared" si="3"/>
        <v>542.30999999999995</v>
      </c>
      <c r="I84" s="27"/>
    </row>
    <row r="85" spans="1:9" ht="20.100000000000001" customHeight="1">
      <c r="A85" s="161" t="s">
        <v>102</v>
      </c>
      <c r="B85" s="161" t="s">
        <v>102</v>
      </c>
      <c r="C85" s="161" t="s">
        <v>116</v>
      </c>
      <c r="D85" s="182" t="s">
        <v>176</v>
      </c>
      <c r="E85" s="169">
        <v>3752.31</v>
      </c>
      <c r="F85" s="175">
        <v>3210</v>
      </c>
      <c r="G85" s="196">
        <f t="shared" si="2"/>
        <v>1.1689439252336449</v>
      </c>
      <c r="H85" s="184">
        <f t="shared" si="3"/>
        <v>542.30999999999995</v>
      </c>
      <c r="I85" s="27"/>
    </row>
    <row r="86" spans="1:9" ht="20.100000000000001" customHeight="1">
      <c r="A86" s="161" t="s">
        <v>102</v>
      </c>
      <c r="B86" s="161" t="s">
        <v>116</v>
      </c>
      <c r="C86" s="161" t="s">
        <v>102</v>
      </c>
      <c r="D86" s="182" t="s">
        <v>177</v>
      </c>
      <c r="E86" s="183">
        <v>0</v>
      </c>
      <c r="F86" s="170">
        <v>110</v>
      </c>
      <c r="G86" s="196">
        <f t="shared" si="2"/>
        <v>0</v>
      </c>
      <c r="H86" s="184">
        <f t="shared" si="3"/>
        <v>-110</v>
      </c>
      <c r="I86" s="27"/>
    </row>
    <row r="87" spans="1:9" ht="20.100000000000001" customHeight="1">
      <c r="A87" s="161" t="s">
        <v>102</v>
      </c>
      <c r="B87" s="161" t="s">
        <v>102</v>
      </c>
      <c r="C87" s="161" t="s">
        <v>116</v>
      </c>
      <c r="D87" s="182" t="s">
        <v>178</v>
      </c>
      <c r="E87" s="169"/>
      <c r="F87" s="170">
        <v>110</v>
      </c>
      <c r="G87" s="196">
        <f t="shared" si="2"/>
        <v>0</v>
      </c>
      <c r="H87" s="184">
        <f t="shared" si="3"/>
        <v>-110</v>
      </c>
      <c r="I87" s="27"/>
    </row>
    <row r="88" spans="1:9" ht="20.100000000000001" customHeight="1">
      <c r="A88" s="163" t="s">
        <v>85</v>
      </c>
      <c r="B88" s="163" t="s">
        <v>102</v>
      </c>
      <c r="C88" s="163" t="s">
        <v>102</v>
      </c>
      <c r="D88" s="179" t="s">
        <v>180</v>
      </c>
      <c r="E88" s="180">
        <f>E89+E92</f>
        <v>764.08</v>
      </c>
      <c r="F88" s="181">
        <f>F89+F92</f>
        <v>3393.09</v>
      </c>
      <c r="G88" s="26">
        <f t="shared" si="2"/>
        <v>0.22518707137152272</v>
      </c>
      <c r="H88" s="25">
        <f t="shared" si="3"/>
        <v>-2629.01</v>
      </c>
      <c r="I88" s="27"/>
    </row>
    <row r="89" spans="1:9" ht="20.100000000000001" customHeight="1">
      <c r="A89" s="161" t="s">
        <v>102</v>
      </c>
      <c r="B89" s="161" t="s">
        <v>104</v>
      </c>
      <c r="C89" s="161" t="s">
        <v>102</v>
      </c>
      <c r="D89" s="182" t="s">
        <v>181</v>
      </c>
      <c r="E89" s="170">
        <f>E90+E91</f>
        <v>545</v>
      </c>
      <c r="F89" s="170">
        <v>3167</v>
      </c>
      <c r="G89" s="196">
        <f t="shared" si="2"/>
        <v>0.17208714872118724</v>
      </c>
      <c r="H89" s="184">
        <f t="shared" si="3"/>
        <v>-2622</v>
      </c>
      <c r="I89" s="27"/>
    </row>
    <row r="90" spans="1:9" ht="20.100000000000001" customHeight="1">
      <c r="A90" s="161"/>
      <c r="B90" s="161"/>
      <c r="C90" s="161">
        <v>10</v>
      </c>
      <c r="D90" s="182" t="s">
        <v>381</v>
      </c>
      <c r="E90" s="169">
        <v>545</v>
      </c>
      <c r="F90" s="170">
        <v>2477</v>
      </c>
      <c r="G90" s="196">
        <f t="shared" si="2"/>
        <v>0.22002422285022205</v>
      </c>
      <c r="H90" s="184">
        <f t="shared" si="3"/>
        <v>-1932</v>
      </c>
      <c r="I90" s="27"/>
    </row>
    <row r="91" spans="1:9" ht="20.100000000000001" customHeight="1">
      <c r="A91" s="161" t="s">
        <v>102</v>
      </c>
      <c r="B91" s="161" t="s">
        <v>102</v>
      </c>
      <c r="C91" s="161" t="s">
        <v>116</v>
      </c>
      <c r="D91" s="182" t="s">
        <v>182</v>
      </c>
      <c r="E91" s="169"/>
      <c r="F91" s="170">
        <v>690</v>
      </c>
      <c r="G91" s="196">
        <f t="shared" si="2"/>
        <v>0</v>
      </c>
      <c r="H91" s="184">
        <f t="shared" si="3"/>
        <v>-690</v>
      </c>
      <c r="I91" s="27"/>
    </row>
    <row r="92" spans="1:9" ht="20.100000000000001" customHeight="1">
      <c r="A92" s="161" t="s">
        <v>102</v>
      </c>
      <c r="B92" s="161" t="s">
        <v>106</v>
      </c>
      <c r="C92" s="161" t="s">
        <v>102</v>
      </c>
      <c r="D92" s="182" t="s">
        <v>183</v>
      </c>
      <c r="E92" s="169">
        <f>E93</f>
        <v>219.08</v>
      </c>
      <c r="F92" s="170">
        <v>226.09</v>
      </c>
      <c r="G92" s="196">
        <f t="shared" si="2"/>
        <v>0.9689946481489673</v>
      </c>
      <c r="H92" s="184">
        <f t="shared" si="3"/>
        <v>-7.0099999999999909</v>
      </c>
      <c r="I92" s="27"/>
    </row>
    <row r="93" spans="1:9" ht="20.100000000000001" customHeight="1">
      <c r="A93" s="161" t="s">
        <v>102</v>
      </c>
      <c r="B93" s="161" t="s">
        <v>102</v>
      </c>
      <c r="C93" s="161" t="s">
        <v>104</v>
      </c>
      <c r="D93" s="182" t="s">
        <v>184</v>
      </c>
      <c r="E93" s="169">
        <v>219.08</v>
      </c>
      <c r="F93" s="175">
        <v>226.09</v>
      </c>
      <c r="G93" s="196">
        <f t="shared" si="2"/>
        <v>0.9689946481489673</v>
      </c>
      <c r="H93" s="184">
        <f t="shared" si="3"/>
        <v>-7.0099999999999909</v>
      </c>
      <c r="I93" s="27"/>
    </row>
    <row r="94" spans="1:9" ht="20.100000000000001" customHeight="1">
      <c r="A94" s="163" t="s">
        <v>89</v>
      </c>
      <c r="B94" s="163" t="s">
        <v>102</v>
      </c>
      <c r="C94" s="163" t="s">
        <v>102</v>
      </c>
      <c r="D94" s="179" t="s">
        <v>186</v>
      </c>
      <c r="E94" s="180">
        <f>E95+E101</f>
        <v>2480.2799999999997</v>
      </c>
      <c r="F94" s="181">
        <f>F95+F101</f>
        <v>1905.93</v>
      </c>
      <c r="G94" s="26">
        <f t="shared" si="2"/>
        <v>1.3013489477577873</v>
      </c>
      <c r="H94" s="25">
        <f t="shared" si="3"/>
        <v>574.34999999999968</v>
      </c>
      <c r="I94" s="27"/>
    </row>
    <row r="95" spans="1:9" ht="20.100000000000001" customHeight="1">
      <c r="A95" s="161" t="s">
        <v>102</v>
      </c>
      <c r="B95" s="161" t="s">
        <v>104</v>
      </c>
      <c r="C95" s="161" t="s">
        <v>102</v>
      </c>
      <c r="D95" s="182" t="s">
        <v>187</v>
      </c>
      <c r="E95" s="169">
        <f>SUM(E96:E100)</f>
        <v>1628.55</v>
      </c>
      <c r="F95" s="170">
        <v>1149.4000000000001</v>
      </c>
      <c r="G95" s="196">
        <f t="shared" si="2"/>
        <v>1.4168696711327649</v>
      </c>
      <c r="H95" s="184">
        <f t="shared" si="3"/>
        <v>479.14999999999986</v>
      </c>
      <c r="I95" s="27"/>
    </row>
    <row r="96" spans="1:9" ht="20.100000000000001" customHeight="1">
      <c r="A96" s="161" t="s">
        <v>102</v>
      </c>
      <c r="B96" s="161" t="s">
        <v>102</v>
      </c>
      <c r="C96" s="161" t="s">
        <v>104</v>
      </c>
      <c r="D96" s="182" t="s">
        <v>105</v>
      </c>
      <c r="E96" s="169">
        <v>145.08000000000001</v>
      </c>
      <c r="F96" s="175">
        <v>116.4</v>
      </c>
      <c r="G96" s="196">
        <f t="shared" si="2"/>
        <v>1.2463917525773196</v>
      </c>
      <c r="H96" s="184">
        <f t="shared" si="3"/>
        <v>28.680000000000007</v>
      </c>
      <c r="I96" s="27"/>
    </row>
    <row r="97" spans="1:9" ht="20.100000000000001" customHeight="1">
      <c r="A97" s="161" t="s">
        <v>102</v>
      </c>
      <c r="B97" s="161" t="s">
        <v>102</v>
      </c>
      <c r="C97" s="161" t="s">
        <v>106</v>
      </c>
      <c r="D97" s="182" t="s">
        <v>107</v>
      </c>
      <c r="E97" s="169">
        <v>1188.68</v>
      </c>
      <c r="F97" s="175">
        <v>815</v>
      </c>
      <c r="G97" s="196">
        <f t="shared" si="2"/>
        <v>1.4585030674846626</v>
      </c>
      <c r="H97" s="184">
        <f t="shared" si="3"/>
        <v>373.68000000000006</v>
      </c>
      <c r="I97" s="27"/>
    </row>
    <row r="98" spans="1:9" ht="20.100000000000001" customHeight="1">
      <c r="A98" s="161" t="s">
        <v>102</v>
      </c>
      <c r="B98" s="161" t="s">
        <v>102</v>
      </c>
      <c r="C98" s="161" t="s">
        <v>113</v>
      </c>
      <c r="D98" s="182" t="s">
        <v>188</v>
      </c>
      <c r="E98" s="169">
        <v>95.2</v>
      </c>
      <c r="F98" s="175">
        <v>55</v>
      </c>
      <c r="G98" s="196">
        <f t="shared" si="2"/>
        <v>1.730909090909091</v>
      </c>
      <c r="H98" s="184">
        <f t="shared" si="3"/>
        <v>40.200000000000003</v>
      </c>
      <c r="I98" s="27"/>
    </row>
    <row r="99" spans="1:9" ht="20.100000000000001" customHeight="1">
      <c r="A99" s="161" t="s">
        <v>102</v>
      </c>
      <c r="B99" s="161" t="s">
        <v>102</v>
      </c>
      <c r="C99" s="161" t="s">
        <v>114</v>
      </c>
      <c r="D99" s="182" t="s">
        <v>115</v>
      </c>
      <c r="E99" s="169">
        <v>183.09</v>
      </c>
      <c r="F99" s="175">
        <v>148</v>
      </c>
      <c r="G99" s="196">
        <f t="shared" si="2"/>
        <v>1.2370945945945946</v>
      </c>
      <c r="H99" s="184">
        <f t="shared" si="3"/>
        <v>35.090000000000003</v>
      </c>
      <c r="I99" s="27"/>
    </row>
    <row r="100" spans="1:9" ht="20.100000000000001" customHeight="1">
      <c r="A100" s="161" t="s">
        <v>102</v>
      </c>
      <c r="B100" s="161" t="s">
        <v>102</v>
      </c>
      <c r="C100" s="161" t="s">
        <v>116</v>
      </c>
      <c r="D100" s="182" t="s">
        <v>189</v>
      </c>
      <c r="E100" s="169">
        <v>16.5</v>
      </c>
      <c r="F100" s="175">
        <v>15</v>
      </c>
      <c r="G100" s="196">
        <f t="shared" si="2"/>
        <v>1.1000000000000001</v>
      </c>
      <c r="H100" s="184">
        <f t="shared" si="3"/>
        <v>1.5</v>
      </c>
      <c r="I100" s="27"/>
    </row>
    <row r="101" spans="1:9" ht="20.100000000000001" customHeight="1">
      <c r="A101" s="161" t="s">
        <v>102</v>
      </c>
      <c r="B101" s="161" t="s">
        <v>106</v>
      </c>
      <c r="C101" s="161" t="s">
        <v>102</v>
      </c>
      <c r="D101" s="182" t="s">
        <v>190</v>
      </c>
      <c r="E101" s="169">
        <f>E102</f>
        <v>851.73</v>
      </c>
      <c r="F101" s="170">
        <v>756.53</v>
      </c>
      <c r="G101" s="196">
        <f t="shared" si="2"/>
        <v>1.125837706369873</v>
      </c>
      <c r="H101" s="184">
        <f t="shared" si="3"/>
        <v>95.200000000000045</v>
      </c>
      <c r="I101" s="27"/>
    </row>
    <row r="102" spans="1:9" ht="20.100000000000001" customHeight="1">
      <c r="A102" s="161" t="s">
        <v>102</v>
      </c>
      <c r="B102" s="161" t="s">
        <v>102</v>
      </c>
      <c r="C102" s="161" t="s">
        <v>109</v>
      </c>
      <c r="D102" s="182" t="s">
        <v>191</v>
      </c>
      <c r="E102" s="169">
        <v>851.73</v>
      </c>
      <c r="F102" s="175">
        <v>756.53</v>
      </c>
      <c r="G102" s="196">
        <f t="shared" si="2"/>
        <v>1.125837706369873</v>
      </c>
      <c r="H102" s="184">
        <f t="shared" si="3"/>
        <v>95.200000000000045</v>
      </c>
      <c r="I102" s="27"/>
    </row>
    <row r="103" spans="1:9" ht="20.100000000000001" customHeight="1">
      <c r="A103" s="163" t="s">
        <v>220</v>
      </c>
      <c r="B103" s="163" t="s">
        <v>102</v>
      </c>
      <c r="C103" s="163" t="s">
        <v>102</v>
      </c>
      <c r="D103" s="179" t="s">
        <v>214</v>
      </c>
      <c r="E103" s="180">
        <v>323</v>
      </c>
      <c r="F103" s="181">
        <v>380</v>
      </c>
      <c r="G103" s="26">
        <f t="shared" si="2"/>
        <v>0.85</v>
      </c>
      <c r="H103" s="25">
        <f t="shared" si="3"/>
        <v>-57</v>
      </c>
      <c r="I103" s="27"/>
    </row>
  </sheetData>
  <autoFilter ref="A5:I103"/>
  <mergeCells count="8">
    <mergeCell ref="A2:I2"/>
    <mergeCell ref="A4:C4"/>
    <mergeCell ref="F4:H4"/>
    <mergeCell ref="A6:C6"/>
    <mergeCell ref="A7:D7"/>
    <mergeCell ref="D4:D5"/>
    <mergeCell ref="E4:E5"/>
    <mergeCell ref="I4:I5"/>
  </mergeCells>
  <phoneticPr fontId="25" type="noConversion"/>
  <pageMargins left="0.59027777777777801" right="0.59027777777777801" top="0.78680555555555598" bottom="0.78680555555555598" header="0.51180555555555596" footer="0.118055555555556"/>
  <pageSetup paperSize="9" scale="95" fitToHeight="0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37" workbookViewId="0">
      <selection activeCell="A17" sqref="A17:XFD17"/>
    </sheetView>
  </sheetViews>
  <sheetFormatPr defaultColWidth="9" defaultRowHeight="18" customHeight="1"/>
  <cols>
    <col min="1" max="1" width="8.125" style="2" customWidth="1"/>
    <col min="2" max="2" width="8.125" style="3" customWidth="1"/>
    <col min="3" max="3" width="49.375" style="1" customWidth="1"/>
    <col min="4" max="5" width="20.375" style="1" customWidth="1"/>
    <col min="6" max="6" width="29" style="1" customWidth="1"/>
    <col min="7" max="16384" width="9" style="1"/>
  </cols>
  <sheetData>
    <row r="1" spans="1:6" ht="18" customHeight="1">
      <c r="A1" s="4" t="s">
        <v>221</v>
      </c>
    </row>
    <row r="2" spans="1:6" customFormat="1" ht="30.95" customHeight="1">
      <c r="A2" s="258" t="s">
        <v>382</v>
      </c>
      <c r="B2" s="259"/>
      <c r="C2" s="259"/>
      <c r="D2" s="259"/>
      <c r="E2" s="259"/>
      <c r="F2" s="259"/>
    </row>
    <row r="3" spans="1:6" ht="18" customHeight="1">
      <c r="D3" s="2"/>
      <c r="E3" s="2"/>
      <c r="F3" s="5" t="s">
        <v>40</v>
      </c>
    </row>
    <row r="4" spans="1:6" customFormat="1" ht="33" customHeight="1">
      <c r="A4" s="260" t="s">
        <v>41</v>
      </c>
      <c r="B4" s="261"/>
      <c r="C4" s="260" t="s">
        <v>216</v>
      </c>
      <c r="D4" s="260" t="s">
        <v>222</v>
      </c>
      <c r="E4" s="260"/>
      <c r="F4" s="260" t="s">
        <v>5</v>
      </c>
    </row>
    <row r="5" spans="1:6" customFormat="1" ht="33" customHeight="1">
      <c r="A5" s="6" t="s">
        <v>96</v>
      </c>
      <c r="B5" s="7" t="s">
        <v>97</v>
      </c>
      <c r="C5" s="260"/>
      <c r="D5" s="6" t="s">
        <v>223</v>
      </c>
      <c r="E5" s="6" t="s">
        <v>224</v>
      </c>
      <c r="F5" s="260"/>
    </row>
    <row r="6" spans="1:6" customFormat="1" ht="18" customHeight="1">
      <c r="A6" s="260" t="s">
        <v>219</v>
      </c>
      <c r="B6" s="260"/>
      <c r="C6" s="6">
        <v>1</v>
      </c>
      <c r="D6" s="6">
        <v>2</v>
      </c>
      <c r="E6" s="6">
        <v>3</v>
      </c>
      <c r="F6" s="6">
        <v>4</v>
      </c>
    </row>
    <row r="7" spans="1:6" ht="18" customHeight="1">
      <c r="A7" s="262" t="s">
        <v>225</v>
      </c>
      <c r="B7" s="262"/>
      <c r="C7" s="262"/>
      <c r="D7" s="8">
        <f>D8+D13+D24+D31+D36+D40+D43+D46+D48+D55+D59+D61+D64+D53</f>
        <v>32329</v>
      </c>
      <c r="E7" s="8">
        <f>E8+E13+E24+E31+E36+E40+E43+E46+E48+E55+E59+E61+E64</f>
        <v>5021</v>
      </c>
      <c r="F7" s="9"/>
    </row>
    <row r="8" spans="1:6" ht="18" customHeight="1">
      <c r="A8" s="10">
        <v>501</v>
      </c>
      <c r="B8" s="11"/>
      <c r="C8" s="12" t="s">
        <v>226</v>
      </c>
      <c r="D8" s="13">
        <f>SUM(D9:D12)</f>
        <v>3840</v>
      </c>
      <c r="E8" s="13">
        <f>SUM(E9:E12)</f>
        <v>3840</v>
      </c>
      <c r="F8" s="9"/>
    </row>
    <row r="9" spans="1:6" ht="18" customHeight="1">
      <c r="A9" s="10"/>
      <c r="B9" s="11" t="s">
        <v>104</v>
      </c>
      <c r="C9" s="14" t="s">
        <v>227</v>
      </c>
      <c r="D9" s="13">
        <v>2398</v>
      </c>
      <c r="E9" s="13">
        <v>2398</v>
      </c>
      <c r="F9" s="9"/>
    </row>
    <row r="10" spans="1:6" ht="18" customHeight="1">
      <c r="A10" s="10"/>
      <c r="B10" s="11" t="s">
        <v>106</v>
      </c>
      <c r="C10" s="14" t="s">
        <v>228</v>
      </c>
      <c r="D10" s="13">
        <v>209</v>
      </c>
      <c r="E10" s="13">
        <v>209</v>
      </c>
      <c r="F10" s="9"/>
    </row>
    <row r="11" spans="1:6" ht="18" customHeight="1">
      <c r="A11" s="10"/>
      <c r="B11" s="11" t="s">
        <v>108</v>
      </c>
      <c r="C11" s="14" t="s">
        <v>229</v>
      </c>
      <c r="D11" s="13">
        <v>81</v>
      </c>
      <c r="E11" s="13">
        <v>81</v>
      </c>
      <c r="F11" s="9"/>
    </row>
    <row r="12" spans="1:6" ht="18" customHeight="1">
      <c r="A12" s="10"/>
      <c r="B12" s="11" t="s">
        <v>116</v>
      </c>
      <c r="C12" s="14" t="s">
        <v>230</v>
      </c>
      <c r="D12" s="13">
        <v>1152</v>
      </c>
      <c r="E12" s="13">
        <v>1152</v>
      </c>
      <c r="F12" s="9"/>
    </row>
    <row r="13" spans="1:6" ht="18" customHeight="1">
      <c r="A13" s="10">
        <v>502</v>
      </c>
      <c r="B13" s="11"/>
      <c r="C13" s="12" t="s">
        <v>231</v>
      </c>
      <c r="D13" s="13">
        <f>SUM(D14:D23)</f>
        <v>8373</v>
      </c>
      <c r="E13" s="13">
        <f>SUM(E14:E23)</f>
        <v>288</v>
      </c>
      <c r="F13" s="9"/>
    </row>
    <row r="14" spans="1:6" ht="18" customHeight="1">
      <c r="A14" s="10"/>
      <c r="B14" s="11" t="s">
        <v>104</v>
      </c>
      <c r="C14" s="14" t="s">
        <v>232</v>
      </c>
      <c r="D14" s="13">
        <v>389</v>
      </c>
      <c r="E14" s="13">
        <v>211</v>
      </c>
      <c r="F14" s="9"/>
    </row>
    <row r="15" spans="1:6" ht="18" customHeight="1">
      <c r="A15" s="10"/>
      <c r="B15" s="11" t="s">
        <v>106</v>
      </c>
      <c r="C15" s="14" t="s">
        <v>233</v>
      </c>
      <c r="D15" s="13"/>
      <c r="E15" s="13"/>
      <c r="F15" s="9"/>
    </row>
    <row r="16" spans="1:6" ht="18" customHeight="1">
      <c r="A16" s="10"/>
      <c r="B16" s="11" t="s">
        <v>108</v>
      </c>
      <c r="C16" s="14" t="s">
        <v>234</v>
      </c>
      <c r="D16" s="13">
        <v>31</v>
      </c>
      <c r="E16" s="13">
        <v>1</v>
      </c>
      <c r="F16" s="9"/>
    </row>
    <row r="17" spans="1:10" ht="18" customHeight="1">
      <c r="A17" s="10"/>
      <c r="B17" s="11" t="s">
        <v>109</v>
      </c>
      <c r="C17" s="14" t="s">
        <v>235</v>
      </c>
      <c r="D17" s="13"/>
      <c r="E17" s="13"/>
      <c r="F17" s="9"/>
    </row>
    <row r="18" spans="1:10" ht="18" customHeight="1">
      <c r="A18" s="10"/>
      <c r="B18" s="11" t="s">
        <v>110</v>
      </c>
      <c r="C18" s="14" t="s">
        <v>236</v>
      </c>
      <c r="D18" s="13">
        <v>7862</v>
      </c>
      <c r="E18" s="13">
        <v>5</v>
      </c>
      <c r="F18" s="9"/>
    </row>
    <row r="19" spans="1:10" ht="18" customHeight="1">
      <c r="A19" s="10"/>
      <c r="B19" s="11" t="s">
        <v>111</v>
      </c>
      <c r="C19" s="14" t="s">
        <v>237</v>
      </c>
      <c r="D19" s="13">
        <v>9</v>
      </c>
      <c r="E19" s="13">
        <v>9</v>
      </c>
      <c r="F19" s="9"/>
    </row>
    <row r="20" spans="1:10" ht="18" customHeight="1">
      <c r="A20" s="10"/>
      <c r="B20" s="185" t="s">
        <v>120</v>
      </c>
      <c r="C20" s="186" t="s">
        <v>383</v>
      </c>
      <c r="D20" s="13">
        <v>30</v>
      </c>
      <c r="E20" s="13">
        <v>30</v>
      </c>
      <c r="F20" s="9"/>
    </row>
    <row r="21" spans="1:10" ht="18" customHeight="1">
      <c r="A21" s="10"/>
      <c r="B21" s="11" t="s">
        <v>112</v>
      </c>
      <c r="C21" s="14" t="s">
        <v>238</v>
      </c>
      <c r="D21" s="13">
        <v>10</v>
      </c>
      <c r="E21" s="13">
        <v>10</v>
      </c>
      <c r="F21" s="9"/>
    </row>
    <row r="22" spans="1:10" ht="18" customHeight="1">
      <c r="A22" s="10"/>
      <c r="B22" s="11" t="s">
        <v>113</v>
      </c>
      <c r="C22" s="14" t="s">
        <v>239</v>
      </c>
      <c r="D22" s="13">
        <v>10</v>
      </c>
      <c r="E22" s="13">
        <v>1</v>
      </c>
      <c r="F22" s="9"/>
    </row>
    <row r="23" spans="1:10" ht="18" customHeight="1">
      <c r="A23" s="10"/>
      <c r="B23" s="11" t="s">
        <v>116</v>
      </c>
      <c r="C23" s="14" t="s">
        <v>240</v>
      </c>
      <c r="D23" s="13">
        <v>32</v>
      </c>
      <c r="E23" s="13">
        <v>21</v>
      </c>
      <c r="F23" s="9"/>
      <c r="J23" s="15"/>
    </row>
    <row r="24" spans="1:10" ht="18" customHeight="1">
      <c r="A24" s="10">
        <v>503</v>
      </c>
      <c r="B24" s="11"/>
      <c r="C24" s="12" t="s">
        <v>241</v>
      </c>
      <c r="D24" s="13">
        <f>SUM(D25:D30)</f>
        <v>5830</v>
      </c>
      <c r="E24" s="13">
        <f>SUM(E25:E30)</f>
        <v>10</v>
      </c>
      <c r="F24" s="9"/>
    </row>
    <row r="25" spans="1:10" ht="18" customHeight="1">
      <c r="A25" s="10"/>
      <c r="B25" s="11" t="s">
        <v>104</v>
      </c>
      <c r="C25" s="14" t="s">
        <v>242</v>
      </c>
      <c r="D25" s="13"/>
      <c r="E25" s="13"/>
      <c r="F25" s="9"/>
    </row>
    <row r="26" spans="1:10" ht="18" customHeight="1">
      <c r="A26" s="10"/>
      <c r="B26" s="187" t="s">
        <v>384</v>
      </c>
      <c r="C26" s="186" t="s">
        <v>385</v>
      </c>
      <c r="D26" s="13">
        <v>5813</v>
      </c>
      <c r="E26" s="13"/>
      <c r="F26" s="9"/>
    </row>
    <row r="27" spans="1:10" ht="18" customHeight="1">
      <c r="A27" s="10"/>
      <c r="B27" s="11" t="s">
        <v>108</v>
      </c>
      <c r="C27" s="14" t="s">
        <v>243</v>
      </c>
      <c r="D27" s="13"/>
      <c r="E27" s="13"/>
      <c r="F27" s="9"/>
    </row>
    <row r="28" spans="1:10" ht="18" customHeight="1">
      <c r="A28" s="10"/>
      <c r="B28" s="11" t="s">
        <v>111</v>
      </c>
      <c r="C28" s="14" t="s">
        <v>244</v>
      </c>
      <c r="D28" s="13">
        <v>17</v>
      </c>
      <c r="E28" s="13">
        <v>10</v>
      </c>
      <c r="F28" s="9"/>
    </row>
    <row r="29" spans="1:10" ht="18" customHeight="1">
      <c r="A29" s="10"/>
      <c r="B29" s="11" t="s">
        <v>120</v>
      </c>
      <c r="C29" s="14" t="s">
        <v>245</v>
      </c>
      <c r="D29" s="13"/>
      <c r="E29" s="13"/>
      <c r="F29" s="9"/>
    </row>
    <row r="30" spans="1:10" ht="18" customHeight="1">
      <c r="A30" s="10"/>
      <c r="B30" s="11" t="s">
        <v>116</v>
      </c>
      <c r="C30" s="14" t="s">
        <v>246</v>
      </c>
      <c r="D30" s="13"/>
      <c r="E30" s="13"/>
      <c r="F30" s="9"/>
    </row>
    <row r="31" spans="1:10" ht="18" customHeight="1">
      <c r="A31" s="10">
        <v>504</v>
      </c>
      <c r="B31" s="11"/>
      <c r="C31" s="12" t="s">
        <v>247</v>
      </c>
      <c r="D31" s="13">
        <v>0</v>
      </c>
      <c r="E31" s="13">
        <v>0</v>
      </c>
      <c r="F31" s="9"/>
    </row>
    <row r="32" spans="1:10" ht="18" customHeight="1">
      <c r="A32" s="10"/>
      <c r="B32" s="11" t="s">
        <v>104</v>
      </c>
      <c r="C32" s="14" t="s">
        <v>242</v>
      </c>
      <c r="D32" s="13"/>
      <c r="E32" s="13"/>
      <c r="F32" s="9"/>
    </row>
    <row r="33" spans="1:6" ht="18" customHeight="1">
      <c r="A33" s="10"/>
      <c r="B33" s="11" t="s">
        <v>108</v>
      </c>
      <c r="C33" s="14" t="s">
        <v>243</v>
      </c>
      <c r="D33" s="13"/>
      <c r="E33" s="13"/>
      <c r="F33" s="9"/>
    </row>
    <row r="34" spans="1:6" ht="18" customHeight="1">
      <c r="A34" s="10"/>
      <c r="B34" s="11" t="s">
        <v>109</v>
      </c>
      <c r="C34" s="14" t="s">
        <v>244</v>
      </c>
      <c r="D34" s="13"/>
      <c r="E34" s="13"/>
      <c r="F34" s="9"/>
    </row>
    <row r="35" spans="1:6" ht="18" customHeight="1">
      <c r="A35" s="10"/>
      <c r="B35" s="11" t="s">
        <v>116</v>
      </c>
      <c r="C35" s="14" t="s">
        <v>246</v>
      </c>
      <c r="D35" s="13"/>
      <c r="E35" s="13"/>
      <c r="F35" s="9"/>
    </row>
    <row r="36" spans="1:6" ht="18" customHeight="1">
      <c r="A36" s="10">
        <v>505</v>
      </c>
      <c r="B36" s="11"/>
      <c r="C36" s="12" t="s">
        <v>248</v>
      </c>
      <c r="D36" s="13">
        <f>SUM(D37:D39)</f>
        <v>1860</v>
      </c>
      <c r="E36" s="13">
        <f>SUM(E37:E39)</f>
        <v>810</v>
      </c>
      <c r="F36" s="9"/>
    </row>
    <row r="37" spans="1:6" ht="18" customHeight="1">
      <c r="A37" s="10"/>
      <c r="B37" s="11" t="s">
        <v>104</v>
      </c>
      <c r="C37" s="14" t="s">
        <v>249</v>
      </c>
      <c r="D37" s="13">
        <v>791</v>
      </c>
      <c r="E37" s="13">
        <v>791</v>
      </c>
      <c r="F37" s="9"/>
    </row>
    <row r="38" spans="1:6" ht="18" customHeight="1">
      <c r="A38" s="10"/>
      <c r="B38" s="11" t="s">
        <v>106</v>
      </c>
      <c r="C38" s="14" t="s">
        <v>250</v>
      </c>
      <c r="D38" s="13">
        <v>1069</v>
      </c>
      <c r="E38" s="13">
        <v>19</v>
      </c>
      <c r="F38" s="9"/>
    </row>
    <row r="39" spans="1:6" ht="18" customHeight="1">
      <c r="A39" s="10"/>
      <c r="B39" s="11" t="s">
        <v>116</v>
      </c>
      <c r="C39" s="14" t="s">
        <v>251</v>
      </c>
      <c r="D39" s="13"/>
      <c r="E39" s="13"/>
      <c r="F39" s="9"/>
    </row>
    <row r="40" spans="1:6" ht="18" customHeight="1">
      <c r="A40" s="10">
        <v>506</v>
      </c>
      <c r="B40" s="11"/>
      <c r="C40" s="12" t="s">
        <v>252</v>
      </c>
      <c r="D40" s="13">
        <f>SUM(D41:D42)</f>
        <v>6</v>
      </c>
      <c r="E40" s="13">
        <f>SUM(E41:E42)</f>
        <v>3</v>
      </c>
      <c r="F40" s="9"/>
    </row>
    <row r="41" spans="1:6" ht="18" customHeight="1">
      <c r="A41" s="10"/>
      <c r="B41" s="11" t="s">
        <v>104</v>
      </c>
      <c r="C41" s="14" t="s">
        <v>253</v>
      </c>
      <c r="D41" s="13">
        <v>6</v>
      </c>
      <c r="E41" s="13">
        <v>3</v>
      </c>
      <c r="F41" s="9"/>
    </row>
    <row r="42" spans="1:6" ht="18" customHeight="1">
      <c r="A42" s="10"/>
      <c r="B42" s="11" t="s">
        <v>106</v>
      </c>
      <c r="C42" s="14" t="s">
        <v>254</v>
      </c>
      <c r="D42" s="13"/>
      <c r="E42" s="13"/>
      <c r="F42" s="9"/>
    </row>
    <row r="43" spans="1:6" ht="18" customHeight="1">
      <c r="A43" s="10">
        <v>507</v>
      </c>
      <c r="B43" s="11"/>
      <c r="C43" s="12" t="s">
        <v>255</v>
      </c>
      <c r="D43" s="13">
        <f>SUM(D44:D45)</f>
        <v>10607</v>
      </c>
      <c r="E43" s="13">
        <f>SUM(E44:E45)</f>
        <v>0</v>
      </c>
      <c r="F43" s="9"/>
    </row>
    <row r="44" spans="1:6" ht="18" customHeight="1">
      <c r="A44" s="10"/>
      <c r="B44" s="11" t="s">
        <v>104</v>
      </c>
      <c r="C44" s="14" t="s">
        <v>256</v>
      </c>
      <c r="D44" s="13">
        <v>10607</v>
      </c>
      <c r="E44" s="13"/>
      <c r="F44" s="9"/>
    </row>
    <row r="45" spans="1:6" ht="18" customHeight="1">
      <c r="A45" s="10"/>
      <c r="B45" s="11" t="s">
        <v>116</v>
      </c>
      <c r="C45" s="14" t="s">
        <v>257</v>
      </c>
      <c r="D45" s="13"/>
      <c r="E45" s="13"/>
      <c r="F45" s="9"/>
    </row>
    <row r="46" spans="1:6" ht="18" customHeight="1">
      <c r="A46" s="10">
        <v>508</v>
      </c>
      <c r="B46" s="11"/>
      <c r="C46" s="12" t="s">
        <v>258</v>
      </c>
      <c r="D46" s="13">
        <f>SUM(D47)</f>
        <v>1000</v>
      </c>
      <c r="E46" s="13"/>
      <c r="F46" s="9"/>
    </row>
    <row r="47" spans="1:6" ht="18" customHeight="1">
      <c r="A47" s="10"/>
      <c r="B47" s="11" t="s">
        <v>108</v>
      </c>
      <c r="C47" s="14" t="s">
        <v>259</v>
      </c>
      <c r="D47" s="13">
        <v>1000</v>
      </c>
      <c r="E47" s="13"/>
      <c r="F47" s="9"/>
    </row>
    <row r="48" spans="1:6" ht="18" customHeight="1">
      <c r="A48" s="10">
        <v>509</v>
      </c>
      <c r="B48" s="11"/>
      <c r="C48" s="12" t="s">
        <v>260</v>
      </c>
      <c r="D48" s="13">
        <f>SUM(D49:D52)</f>
        <v>225</v>
      </c>
      <c r="E48" s="13">
        <f>SUM(E49:E52)</f>
        <v>5</v>
      </c>
      <c r="F48" s="9"/>
    </row>
    <row r="49" spans="1:6" ht="18" customHeight="1">
      <c r="A49" s="10"/>
      <c r="B49" s="11" t="s">
        <v>104</v>
      </c>
      <c r="C49" s="14" t="s">
        <v>261</v>
      </c>
      <c r="D49" s="13">
        <v>220</v>
      </c>
      <c r="E49" s="13"/>
      <c r="F49" s="9"/>
    </row>
    <row r="50" spans="1:6" ht="18" customHeight="1">
      <c r="A50" s="10"/>
      <c r="B50" s="11" t="s">
        <v>106</v>
      </c>
      <c r="C50" s="14" t="s">
        <v>262</v>
      </c>
      <c r="D50" s="13"/>
      <c r="E50" s="13"/>
      <c r="F50" s="9"/>
    </row>
    <row r="51" spans="1:6" ht="18" customHeight="1">
      <c r="A51" s="10"/>
      <c r="B51" s="11" t="s">
        <v>110</v>
      </c>
      <c r="C51" s="14" t="s">
        <v>263</v>
      </c>
      <c r="D51" s="13">
        <v>5</v>
      </c>
      <c r="E51" s="13">
        <v>5</v>
      </c>
      <c r="F51" s="9"/>
    </row>
    <row r="52" spans="1:6" ht="18" customHeight="1">
      <c r="A52" s="10"/>
      <c r="B52" s="11" t="s">
        <v>116</v>
      </c>
      <c r="C52" s="14" t="s">
        <v>264</v>
      </c>
      <c r="D52" s="13"/>
      <c r="E52" s="13"/>
      <c r="F52" s="9"/>
    </row>
    <row r="53" spans="1:6" ht="18" customHeight="1">
      <c r="A53" s="10">
        <v>510</v>
      </c>
      <c r="B53" s="11"/>
      <c r="C53" s="12" t="s">
        <v>265</v>
      </c>
      <c r="D53" s="13"/>
      <c r="E53" s="13"/>
      <c r="F53" s="9"/>
    </row>
    <row r="54" spans="1:6" ht="18" customHeight="1">
      <c r="A54" s="10"/>
      <c r="B54" s="11" t="s">
        <v>106</v>
      </c>
      <c r="C54" s="14" t="s">
        <v>265</v>
      </c>
      <c r="D54" s="13"/>
      <c r="E54" s="13"/>
      <c r="F54" s="9"/>
    </row>
    <row r="55" spans="1:6" ht="18" customHeight="1">
      <c r="A55" s="10">
        <v>511</v>
      </c>
      <c r="B55" s="11"/>
      <c r="C55" s="12" t="s">
        <v>266</v>
      </c>
      <c r="D55" s="13"/>
      <c r="E55" s="13"/>
      <c r="F55" s="9"/>
    </row>
    <row r="56" spans="1:6" ht="18" customHeight="1">
      <c r="A56" s="10"/>
      <c r="B56" s="11" t="s">
        <v>104</v>
      </c>
      <c r="C56" s="14" t="s">
        <v>267</v>
      </c>
      <c r="D56" s="13"/>
      <c r="E56" s="13"/>
      <c r="F56" s="9"/>
    </row>
    <row r="57" spans="1:6" ht="18" customHeight="1">
      <c r="A57" s="10"/>
      <c r="B57" s="11" t="s">
        <v>106</v>
      </c>
      <c r="C57" s="14" t="s">
        <v>268</v>
      </c>
      <c r="D57" s="13"/>
      <c r="E57" s="13"/>
      <c r="F57" s="9"/>
    </row>
    <row r="58" spans="1:6" ht="18" customHeight="1">
      <c r="A58" s="10"/>
      <c r="B58" s="11" t="s">
        <v>108</v>
      </c>
      <c r="C58" s="14" t="s">
        <v>269</v>
      </c>
      <c r="D58" s="13"/>
      <c r="E58" s="13"/>
      <c r="F58" s="9"/>
    </row>
    <row r="59" spans="1:6" ht="18" customHeight="1">
      <c r="A59" s="10">
        <v>513</v>
      </c>
      <c r="B59" s="11"/>
      <c r="C59" s="12" t="s">
        <v>270</v>
      </c>
      <c r="D59" s="13"/>
      <c r="E59" s="13"/>
      <c r="F59" s="9"/>
    </row>
    <row r="60" spans="1:6" ht="18" customHeight="1">
      <c r="A60" s="10"/>
      <c r="B60" s="11" t="s">
        <v>104</v>
      </c>
      <c r="C60" s="14" t="s">
        <v>271</v>
      </c>
      <c r="D60" s="13"/>
      <c r="E60" s="13"/>
      <c r="F60" s="9"/>
    </row>
    <row r="61" spans="1:6" ht="18" customHeight="1">
      <c r="A61" s="10">
        <v>514</v>
      </c>
      <c r="B61" s="11"/>
      <c r="C61" s="12" t="s">
        <v>272</v>
      </c>
      <c r="D61" s="13">
        <f>SUM(D62:D63)</f>
        <v>388</v>
      </c>
      <c r="E61" s="13">
        <f>SUM(E62:E63)</f>
        <v>65</v>
      </c>
      <c r="F61" s="9"/>
    </row>
    <row r="62" spans="1:6" ht="18" customHeight="1">
      <c r="A62" s="10"/>
      <c r="B62" s="11" t="s">
        <v>104</v>
      </c>
      <c r="C62" s="14" t="s">
        <v>273</v>
      </c>
      <c r="D62" s="13">
        <v>323</v>
      </c>
      <c r="E62" s="13"/>
      <c r="F62" s="9"/>
    </row>
    <row r="63" spans="1:6" ht="18" customHeight="1">
      <c r="A63" s="10"/>
      <c r="B63" s="185" t="s">
        <v>386</v>
      </c>
      <c r="C63" s="188" t="s">
        <v>387</v>
      </c>
      <c r="D63" s="13">
        <v>65</v>
      </c>
      <c r="E63" s="13">
        <v>65</v>
      </c>
      <c r="F63" s="9"/>
    </row>
    <row r="64" spans="1:6" ht="18" customHeight="1">
      <c r="A64" s="10">
        <v>599</v>
      </c>
      <c r="B64" s="11"/>
      <c r="C64" s="12" t="s">
        <v>92</v>
      </c>
      <c r="D64" s="13">
        <v>200</v>
      </c>
      <c r="E64" s="13"/>
      <c r="F64" s="9"/>
    </row>
    <row r="65" spans="1:6" ht="18" customHeight="1">
      <c r="A65" s="10"/>
      <c r="B65" s="11" t="s">
        <v>116</v>
      </c>
      <c r="C65" s="14" t="s">
        <v>92</v>
      </c>
      <c r="D65" s="13">
        <v>200</v>
      </c>
      <c r="E65" s="13"/>
      <c r="F65" s="9"/>
    </row>
  </sheetData>
  <autoFilter ref="A5:F65"/>
  <mergeCells count="7">
    <mergeCell ref="A2:F2"/>
    <mergeCell ref="A4:B4"/>
    <mergeCell ref="D4:E4"/>
    <mergeCell ref="A6:B6"/>
    <mergeCell ref="A7:C7"/>
    <mergeCell ref="C4:C5"/>
    <mergeCell ref="F4:F5"/>
  </mergeCells>
  <phoneticPr fontId="25" type="noConversion"/>
  <pageMargins left="0.59027777777777801" right="0.59027777777777801" top="0.78680555555555598" bottom="0.39305555555555599" header="0.51180555555555596" footer="0.11805555555555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9</vt:i4>
      </vt:variant>
    </vt:vector>
  </HeadingPairs>
  <TitlesOfParts>
    <vt:vector size="16" baseType="lpstr">
      <vt:lpstr>一般1</vt:lpstr>
      <vt:lpstr>一般2</vt:lpstr>
      <vt:lpstr>一般3</vt:lpstr>
      <vt:lpstr>一般4</vt:lpstr>
      <vt:lpstr>一般5</vt:lpstr>
      <vt:lpstr>一般6</vt:lpstr>
      <vt:lpstr>一般7</vt:lpstr>
      <vt:lpstr>一般1!Print_Area</vt:lpstr>
      <vt:lpstr>一般2!Print_Area</vt:lpstr>
      <vt:lpstr>一般1!Print_Titles</vt:lpstr>
      <vt:lpstr>一般2!Print_Titles</vt:lpstr>
      <vt:lpstr>一般3!Print_Titles</vt:lpstr>
      <vt:lpstr>一般4!Print_Titles</vt:lpstr>
      <vt:lpstr>一般5!Print_Titles</vt:lpstr>
      <vt:lpstr>一般6!Print_Titles</vt:lpstr>
      <vt:lpstr>一般7!Print_Titles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朱先搏</dc:creator>
  <cp:lastModifiedBy>Joy</cp:lastModifiedBy>
  <cp:lastPrinted>2024-02-04T05:16:32Z</cp:lastPrinted>
  <dcterms:created xsi:type="dcterms:W3CDTF">2024-01-11T10:54:00Z</dcterms:created>
  <dcterms:modified xsi:type="dcterms:W3CDTF">2024-02-22T03:11:18Z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