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4"/>
  </bookViews>
  <sheets>
    <sheet name="附件1" sheetId="1" r:id="rId1"/>
    <sheet name="附件2" sheetId="2" r:id="rId2"/>
    <sheet name="附件3" sheetId="3" r:id="rId3"/>
    <sheet name="附件4" sheetId="4" r:id="rId4"/>
    <sheet name="附件5" sheetId="6" r:id="rId5"/>
    <sheet name="附件6" sheetId="5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<sst xmlns="http://schemas.openxmlformats.org/spreadsheetml/2006/main" count="423" uniqueCount="368">
  <si>
    <t>附件1：</t>
  </si>
  <si>
    <t>2020年开阳县一般公共预算收支平衡表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</si>
  <si>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</si>
  <si>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</si>
  <si>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</si>
  <si>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</si>
  <si>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</si>
  <si>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</si>
  <si>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</si>
  <si>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</si>
  <si>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</si>
  <si>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</si>
  <si>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</si>
  <si>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</si>
  <si>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</si>
  <si>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</si>
  <si>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</si>
  <si>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</si>
  <si>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</si>
  <si>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</si>
  <si>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</si>
  <si>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</si>
  <si>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</si>
  <si>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</si>
  <si>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</si>
  <si>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</si>
  <si>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</si>
  <si>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</si>
  <si>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</si>
  <si>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</si>
  <si>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</si>
  <si>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</si>
  <si>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</si>
  <si>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</si>
  <si>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</si>
  <si>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</si>
  <si>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</si>
  <si>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</si>
  <si>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</si>
  <si>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</si>
  <si>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</si>
  <si>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</si>
  <si>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</si>
  <si>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</si>
  <si>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</si>
  <si>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</si>
  <si>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</si>
  <si>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</si>
  <si>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</si>
  <si>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</si>
  <si>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</si>
  <si>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</si>
  <si>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</si>
  <si>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</si>
  <si>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</si>
  <si>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</si>
  <si>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</si>
  <si>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</si>
  <si>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</si>
  <si>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</si>
  <si>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</si>
  <si>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</si>
  <si>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</si>
  <si>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</si>
  <si>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</si>
  <si>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</si>
  <si>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</si>
  <si>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</si>
  <si>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</si>
  <si>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</si>
  <si>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</si>
  <si>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</si>
  <si>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</si>
  <si>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</si>
  <si>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</si>
  <si>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</si>
  <si>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</si>
  <si>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</si>
  <si>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</si>
  <si>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</si>
  <si>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</si>
  <si>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</si>
  <si>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</si>
  <si>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</si>
  <si>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</si>
  <si>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</si>
  <si>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</si>
  <si>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</si>
  <si>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</si>
  <si>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</si>
  <si>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</si>
  <si>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</si>
  <si>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</si>
  <si>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</si>
  <si>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</si>
  <si>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</si>
  <si>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</si>
  <si>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</si>
  <si>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</si>
  <si>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</si>
  <si>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</si>
  <si>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</si>
  <si>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</si>
  <si>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</si>
  <si>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</si>
  <si>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</si>
  <si>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</si>
  <si>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</si>
  <si>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</si>
  <si>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</si>
  <si>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</si>
  <si>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</si>
  <si>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</si>
  <si>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</si>
  <si>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</si>
  <si>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</si>
  <si>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</si>
  <si>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</si>
  <si>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</si>
  <si>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</si>
  <si>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</si>
  <si>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</si>
  <si>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</si>
  <si>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</si>
  <si>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</si>
  <si>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</si>
  <si>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</si>
  <si>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</si>
  <si>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</si>
  <si>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</si>
  <si>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</si>
  <si>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</si>
  <si>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</si>
  <si>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</si>
  <si>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</si>
  <si>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</si>
  <si>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</si>
  <si>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</si>
  <si>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</si>
  <si>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</si>
  <si>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</si>
  <si>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</si>
  <si>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</si>
  <si>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</si>
  <si>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</si>
  <si>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</si>
  <si>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</si>
  <si>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</si>
  <si>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</si>
  <si>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</si>
  <si>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</si>
  <si>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</si>
  <si>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</si>
  <si>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</si>
  <si>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</si>
  <si>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</si>
  <si>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</si>
  <si>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</si>
  <si>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</si>
  <si>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</si>
  <si>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</si>
  <si>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</si>
  <si>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</si>
  <si>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</si>
  <si>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</si>
  <si>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</si>
  <si>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</si>
  <si>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</si>
  <si>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</si>
  <si>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</si>
  <si>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</si>
  <si>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</si>
  <si>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</si>
  <si>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</si>
  <si>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</si>
  <si>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</si>
  <si>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</si>
  <si>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</si>
  <si>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</si>
  <si>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</si>
  <si>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</si>
  <si>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</si>
  <si>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</si>
  <si>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附件2：</t>
  </si>
  <si>
    <t>2020年开阳县政府性基金预算收支平衡表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</si>
  <si>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</si>
  <si>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</si>
  <si>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</si>
  <si>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</si>
  <si>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</si>
  <si>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</si>
  <si>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</si>
  <si>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抗疫特别国债转移支付收入</t>
  </si>
  <si>
    <t xml:space="preserve">  抗疫特别国债转移支付支出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</si>
  <si>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</si>
  <si>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</si>
  <si>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</si>
  <si>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</si>
  <si>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调入资金</t>
  </si>
  <si>
    <t xml:space="preserve">  一般公共预算调入</t>
  </si>
  <si>
    <t xml:space="preserve">  政府性基金预算调出资金</t>
  </si>
  <si>
    <t xml:space="preserve">  其他调入资金</t>
  </si>
  <si>
    <t xml:space="preserve">  抗疫特别国债调出资金</t>
  </si>
  <si>
    <t xml:space="preserve">  地方政府专项债务还本支出</t>
  </si>
  <si>
    <t xml:space="preserve">    专项债务收入</t>
  </si>
  <si>
    <t xml:space="preserve">  抗疫特别国债还本支出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</si>
  <si>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</si>
  <si>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</si>
  <si>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</si>
  <si>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</si>
  <si>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</si>
  <si>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</si>
  <si>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</si>
  <si>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</si>
  <si>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</si>
  <si>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附件3：</t>
  </si>
  <si>
    <t>2020年开阳县社会保险基金预算收支情况表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</si>
  <si>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</si>
  <si>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</si>
  <si>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</si>
  <si>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</si>
  <si>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</si>
  <si>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</si>
  <si>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</si>
  <si>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</si>
  <si>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</si>
  <si>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</si>
  <si>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</si>
  <si>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</si>
  <si>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</si>
  <si>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</si>
  <si>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</si>
  <si>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</si>
  <si>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</si>
  <si>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</si>
  <si>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</si>
  <si>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</si>
  <si>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</si>
  <si>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</si>
  <si>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三、本年收支结余</t>
  </si>
  <si>
    <t>四、年末滚存结余</t>
  </si>
  <si>
    <t>附件4：</t>
  </si>
  <si>
    <t>2020年度开阳县一般公共预算收支明细表</t>
  </si>
  <si>
    <t>预算科目</t>
  </si>
  <si>
    <t>预算数</t>
  </si>
  <si>
    <t>预算调整数</t>
  </si>
  <si>
    <t>决算数占预算调整数的（%）</t>
  </si>
  <si>
    <t>一、税收收入</t>
  </si>
  <si>
    <t>一、一般公共服务支出</t>
  </si>
  <si>
    <t>　　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</si>
  <si>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</si>
  <si>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</si>
  <si>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</si>
  <si>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</si>
  <si>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</si>
  <si>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</si>
  <si>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</si>
  <si>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</si>
  <si>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</si>
  <si>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</si>
  <si>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七、文化旅游体育与传媒支出</t>
  </si>
  <si>
    <t xml:space="preserve">    印花税</t>
  </si>
  <si>
    <t>八、社会保障和就业支出</t>
  </si>
  <si>
    <t xml:space="preserve">    城镇土地使用税</t>
  </si>
  <si>
    <t>九、卫生健康支出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</si>
  <si>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</si>
  <si>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</si>
  <si>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</si>
  <si>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</si>
  <si>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</si>
  <si>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</si>
  <si>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</si>
  <si>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</si>
  <si>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</si>
  <si>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十四、资源勘探工业信息等支出</t>
  </si>
  <si>
    <t xml:space="preserve">    环境保护税</t>
  </si>
  <si>
    <t>十五、商业服务业等支出</t>
  </si>
  <si>
    <t xml:space="preserve">    其他税收收入</t>
  </si>
  <si>
    <t>十六、金融支出</t>
  </si>
  <si>
    <t>二、非税收入</t>
  </si>
  <si>
    <t>十七、援助其他地区支出</t>
  </si>
  <si>
    <t xml:space="preserve">    专项收入</t>
  </si>
  <si>
    <t>十八、自然资源海洋气象等支出</t>
  </si>
  <si>
    <t xml:space="preserve">    行政事业性收费收入</t>
  </si>
  <si>
    <t>十九、住房保障支出</t>
  </si>
  <si>
    <t xml:space="preserve">    罚没收入</t>
  </si>
  <si>
    <t>二十、粮油物资储备支出</t>
  </si>
  <si>
    <t xml:space="preserve">    国有资本经营收入</t>
  </si>
  <si>
    <t>二十一、灾害防治及应急管理支出</t>
  </si>
  <si>
    <t xml:space="preserve">    国有资源(资产)有偿使用收入</t>
  </si>
  <si>
    <t>二十二、其他支出</t>
  </si>
  <si>
    <t>捐赠收入</t>
  </si>
  <si>
    <t>二十三、债务付息支出</t>
  </si>
  <si>
    <t>政府住房基金收入</t>
  </si>
  <si>
    <t xml:space="preserve">  其中:地方政府一般债券付息支出</t>
  </si>
  <si>
    <t>二十四、债务发行费用支出</t>
  </si>
  <si>
    <t>二十五、预备费</t>
  </si>
  <si>
    <t>本年收入合计</t>
  </si>
  <si>
    <t>本年支出合计</t>
  </si>
  <si>
    <t>附件5：</t>
  </si>
  <si>
    <t>2020年度开阳县政府性基金预算收入明细表</t>
  </si>
  <si>
    <t>科目编码</t>
  </si>
  <si>
    <t>科目名称</t>
  </si>
  <si>
    <t>决算数占预算数的（%）</t>
  </si>
  <si>
    <t>政府性基金收入(款)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</si>
  <si>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</si>
  <si>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</si>
  <si>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</si>
  <si>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</si>
  <si>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</si>
  <si>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</si>
  <si>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港口建设费收入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</si>
  <si>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</si>
  <si>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</si>
  <si>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</si>
  <si>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</si>
  <si>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</si>
  <si>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</si>
  <si>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</si>
  <si>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</si>
  <si>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</si>
  <si>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</si>
  <si>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</si>
  <si>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</si>
  <si>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</si>
  <si>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</si>
  <si>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</si>
  <si>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</si>
  <si>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</si>
  <si>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</si>
  <si>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</si>
  <si>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</si>
  <si>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</si>
  <si>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</si>
  <si>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</si>
  <si>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中央重大水利工程建设资金</t>
  </si>
  <si>
    <t xml:space="preserve">    地方重大水利工程建设资金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</si>
  <si>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</si>
  <si>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</si>
  <si>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</si>
  <si>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</si>
  <si>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</si>
  <si>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税务部门征收的废弃电器电子产品处理基金收入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</si>
  <si>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</si>
  <si>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</si>
  <si>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</si>
  <si>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</si>
  <si>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</si>
  <si>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</si>
  <si>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</si>
  <si>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</si>
  <si>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</si>
  <si>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</si>
  <si>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其他政府性基金收入</t>
  </si>
  <si>
    <t>附件6：</t>
  </si>
  <si>
    <t>2020年度开阳县政府性基金支出明细表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</si>
  <si>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</si>
  <si>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</si>
  <si>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</si>
  <si>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</si>
  <si>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</si>
  <si>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</si>
  <si>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</si>
  <si>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</si>
  <si>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其他支出</t>
  </si>
  <si>
    <t>债务付息支出</t>
  </si>
  <si>
    <t>债务发行费用支出</t>
  </si>
  <si>
    <t>抗疫特别国债安排的支出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</si>
</sst>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0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6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76" fontId="0" fillId="3" borderId="1" xfId="0" applyNumberFormat="1" applyFill="1" applyBorder="1" applyAlignment="1"/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176" fontId="0" fillId="2" borderId="1" xfId="0" applyNumberFormat="1" applyFill="1" applyBorder="1" applyAlignment="1"/>
    <xf numFmtId="0" fontId="3" fillId="2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177" fontId="3" fillId="2" borderId="1" xfId="5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178" fontId="2" fillId="3" borderId="1" xfId="0" applyNumberFormat="1" applyFont="1" applyFill="1" applyBorder="1" applyAlignment="1">
      <alignment horizontal="right"/>
    </xf>
    <xf numFmtId="178" fontId="4" fillId="3" borderId="1" xfId="0" applyNumberFormat="1" applyFont="1" applyFill="1" applyBorder="1" applyAlignment="1">
      <alignment horizontal="right"/>
    </xf>
    <xf numFmtId="177" fontId="2" fillId="2" borderId="1" xfId="17" applyNumberFormat="1" applyFont="1" applyFill="1" applyBorder="1" applyAlignment="1" applyProtection="1">
      <alignment horizontal="right" vertical="center"/>
    </xf>
    <xf numFmtId="177" fontId="2" fillId="2" borderId="1" xfId="50" applyNumberFormat="1" applyFont="1" applyFill="1" applyBorder="1" applyAlignment="1" applyProtection="1">
      <alignment horizontal="right" vertical="center"/>
    </xf>
    <xf numFmtId="177" fontId="2" fillId="2" borderId="1" xfId="17" applyNumberFormat="1" applyFont="1" applyFill="1" applyBorder="1" applyAlignment="1">
      <alignment vertical="center"/>
    </xf>
    <xf numFmtId="0" fontId="2" fillId="2" borderId="1" xfId="17" applyNumberFormat="1" applyFont="1" applyFill="1" applyBorder="1" applyAlignment="1" applyProtection="1">
      <alignment horizontal="left" vertical="center" shrinkToFit="1"/>
    </xf>
    <xf numFmtId="0" fontId="5" fillId="2" borderId="1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3" fontId="2" fillId="5" borderId="1" xfId="0" applyNumberFormat="1" applyFont="1" applyFill="1" applyBorder="1" applyAlignment="1" applyProtection="1">
      <alignment horizontal="center" vertical="center"/>
    </xf>
    <xf numFmtId="0" fontId="1" fillId="4" borderId="0" xfId="0" applyNumberFormat="1" applyFont="1" applyFill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yczjysk1\Documents\WeChat%20Files\wxid_v54pi8jr99vp21\FileStorage\File\2021-06\2020&#24180;&#24635;&#20915;&#31639;&#24405;&#20837;&#34920;&#26368;&#26032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 refreshError="1"/>
      <sheetData sheetId="1" refreshError="1"/>
      <sheetData sheetId="2" refreshError="1"/>
      <sheetData sheetId="3">
        <row r="5">
          <cell r="C5">
            <v>90104</v>
          </cell>
        </row>
      </sheetData>
      <sheetData sheetId="4">
        <row r="5">
          <cell r="C5">
            <v>337023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C6">
            <v>79656</v>
          </cell>
        </row>
        <row r="6">
          <cell r="O6">
            <v>127239</v>
          </cell>
        </row>
        <row r="6">
          <cell r="Y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workbookViewId="0">
      <selection activeCell="B31" sqref="B31"/>
    </sheetView>
  </sheetViews>
  <sheetFormatPr defaultColWidth="9" defaultRowHeight="13.5" outlineLevelCol="3"/>
  <cols>
    <col min="1" max="1" width="36.3333333333333" customWidth="1"/>
    <col min="2" max="2" width="21.6666666666667" customWidth="1"/>
    <col min="3" max="3" width="36.3333333333333" customWidth="1"/>
    <col min="4" max="4" width="19.6666666666667" customWidth="1"/>
  </cols>
  <sheetData>
    <row r="1" spans="1:1">
      <c r="A1" t="s">
        <v>0</v>
      </c>
    </row>
    <row r="2" s="1" customFormat="1" ht="22.5" spans="1:4">
      <c r="A2" s="2" t="s">
        <v>1</v>
      </c>
      <c r="B2" s="2"/>
      <c r="C2" s="2"/>
      <c r="D2" s="2"/>
    </row>
    <row r="3" s="1" customFormat="1" spans="1:4">
      <c r="A3" s="28"/>
      <c r="B3" s="28"/>
      <c r="C3" s="28"/>
      <c r="D3" s="28"/>
    </row>
    <row r="4" s="1" customFormat="1" spans="1:4">
      <c r="A4" s="28" t="s">
        <v>2</v>
      </c>
      <c r="B4" s="28"/>
      <c r="C4" s="28"/>
      <c r="D4" s="28"/>
    </row>
    <row r="5" s="1" customFormat="1" spans="1:4">
      <c r="A5" s="5" t="s">
        <v>3</v>
      </c>
      <c r="B5" s="5" t="s">
        <v>4</v>
      </c>
      <c r="C5" s="5" t="s">
        <v>3</v>
      </c>
      <c r="D5" s="5" t="s">
        <v>4</v>
      </c>
    </row>
    <row r="6" s="1" customFormat="1" spans="1:4">
      <c r="A6" s="14" t="s">
        <v>5</v>
      </c>
      <c r="B6" s="31">
        <f>'[1]L01'!C5</f>
        <v>90104</v>
      </c>
      <c r="C6" s="14" t="s">
        <v>6</v>
      </c>
      <c r="D6" s="31">
        <f>'[1]L02'!C5</f>
        <v>337023</v>
      </c>
    </row>
    <row r="7" s="1" customFormat="1" spans="1:4">
      <c r="A7" s="14" t="s">
        <v>7</v>
      </c>
      <c r="B7" s="31">
        <f>SUM(B8,B15,B51)</f>
        <v>191177</v>
      </c>
      <c r="C7" s="14" t="s">
        <v>8</v>
      </c>
      <c r="D7" s="31">
        <f>SUM(D8,D15,D51)</f>
        <v>0</v>
      </c>
    </row>
    <row r="8" s="1" customFormat="1" spans="1:4">
      <c r="A8" s="14" t="s">
        <v>9</v>
      </c>
      <c r="B8" s="31">
        <f>SUM(B9:B14)</f>
        <v>3193</v>
      </c>
      <c r="C8" s="14" t="s">
        <v>10</v>
      </c>
      <c r="D8" s="31">
        <f>SUM(D9:D14)</f>
        <v>0</v>
      </c>
    </row>
    <row r="9" s="1" customFormat="1" spans="1:4">
      <c r="A9" s="15" t="s">
        <v>11</v>
      </c>
      <c r="B9" s="32">
        <v>838</v>
      </c>
      <c r="C9" s="15" t="s">
        <v>12</v>
      </c>
      <c r="D9" s="32">
        <v>0</v>
      </c>
    </row>
    <row r="10" s="1" customFormat="1" spans="1:4">
      <c r="A10" s="15" t="s">
        <v>13</v>
      </c>
      <c r="B10" s="32">
        <v>210</v>
      </c>
      <c r="C10" s="15" t="s">
        <v>14</v>
      </c>
      <c r="D10" s="32">
        <v>0</v>
      </c>
    </row>
    <row r="11" s="1" customFormat="1" spans="1:4">
      <c r="A11" s="15" t="s">
        <v>15</v>
      </c>
      <c r="B11" s="32">
        <v>2662</v>
      </c>
      <c r="C11" s="15" t="s">
        <v>16</v>
      </c>
      <c r="D11" s="32">
        <v>0</v>
      </c>
    </row>
    <row r="12" s="1" customFormat="1" spans="1:4">
      <c r="A12" s="15" t="s">
        <v>17</v>
      </c>
      <c r="B12" s="32">
        <v>0</v>
      </c>
      <c r="C12" s="15" t="s">
        <v>18</v>
      </c>
      <c r="D12" s="32">
        <v>0</v>
      </c>
    </row>
    <row r="13" s="1" customFormat="1" spans="1:4">
      <c r="A13" s="15" t="s">
        <v>19</v>
      </c>
      <c r="B13" s="32">
        <v>-517</v>
      </c>
      <c r="C13" s="15" t="s">
        <v>20</v>
      </c>
      <c r="D13" s="32">
        <v>0</v>
      </c>
    </row>
    <row r="14" s="1" customFormat="1" spans="1:4">
      <c r="A14" s="15" t="s">
        <v>21</v>
      </c>
      <c r="B14" s="32">
        <v>0</v>
      </c>
      <c r="C14" s="15" t="s">
        <v>22</v>
      </c>
      <c r="D14" s="32">
        <v>0</v>
      </c>
    </row>
    <row r="15" s="1" customFormat="1" spans="1:4">
      <c r="A15" s="14" t="s">
        <v>23</v>
      </c>
      <c r="B15" s="31">
        <f>SUM(B16:B50)</f>
        <v>117007</v>
      </c>
      <c r="C15" s="14" t="s">
        <v>24</v>
      </c>
      <c r="D15" s="31">
        <f>SUM(D16:D50)</f>
        <v>0</v>
      </c>
    </row>
    <row r="16" s="1" customFormat="1" spans="1:4">
      <c r="A16" s="15" t="s">
        <v>25</v>
      </c>
      <c r="B16" s="32">
        <v>0</v>
      </c>
      <c r="C16" s="15" t="s">
        <v>26</v>
      </c>
      <c r="D16" s="32">
        <v>0</v>
      </c>
    </row>
    <row r="17" s="1" customFormat="1" spans="1:4">
      <c r="A17" s="15" t="s">
        <v>27</v>
      </c>
      <c r="B17" s="32">
        <v>23835</v>
      </c>
      <c r="C17" s="15" t="s">
        <v>28</v>
      </c>
      <c r="D17" s="32">
        <v>0</v>
      </c>
    </row>
    <row r="18" s="1" customFormat="1" spans="1:4">
      <c r="A18" s="15" t="s">
        <v>29</v>
      </c>
      <c r="B18" s="32">
        <v>22052</v>
      </c>
      <c r="C18" s="15" t="s">
        <v>30</v>
      </c>
      <c r="D18" s="32">
        <v>0</v>
      </c>
    </row>
    <row r="19" s="1" customFormat="1" spans="1:4">
      <c r="A19" s="15" t="s">
        <v>31</v>
      </c>
      <c r="B19" s="32">
        <v>4585</v>
      </c>
      <c r="C19" s="15" t="s">
        <v>32</v>
      </c>
      <c r="D19" s="32">
        <v>0</v>
      </c>
    </row>
    <row r="20" s="1" customFormat="1" spans="1:4">
      <c r="A20" s="15" t="s">
        <v>33</v>
      </c>
      <c r="B20" s="32">
        <v>1501</v>
      </c>
      <c r="C20" s="15" t="s">
        <v>34</v>
      </c>
      <c r="D20" s="32">
        <v>0</v>
      </c>
    </row>
    <row r="21" s="1" customFormat="1" spans="1:4">
      <c r="A21" s="15" t="s">
        <v>35</v>
      </c>
      <c r="B21" s="32">
        <v>0</v>
      </c>
      <c r="C21" s="15" t="s">
        <v>36</v>
      </c>
      <c r="D21" s="32">
        <v>0</v>
      </c>
    </row>
    <row r="22" s="1" customFormat="1" spans="1:4">
      <c r="A22" s="15" t="s">
        <v>37</v>
      </c>
      <c r="B22" s="32">
        <v>385</v>
      </c>
      <c r="C22" s="15" t="s">
        <v>38</v>
      </c>
      <c r="D22" s="32">
        <v>0</v>
      </c>
    </row>
    <row r="23" s="1" customFormat="1" spans="1:4">
      <c r="A23" s="15" t="s">
        <v>39</v>
      </c>
      <c r="B23" s="32">
        <v>3181</v>
      </c>
      <c r="C23" s="15" t="s">
        <v>40</v>
      </c>
      <c r="D23" s="32">
        <v>0</v>
      </c>
    </row>
    <row r="24" s="1" customFormat="1" spans="1:4">
      <c r="A24" s="15" t="s">
        <v>41</v>
      </c>
      <c r="B24" s="32">
        <v>22163</v>
      </c>
      <c r="C24" s="15" t="s">
        <v>42</v>
      </c>
      <c r="D24" s="32">
        <v>0</v>
      </c>
    </row>
    <row r="25" s="1" customFormat="1" spans="1:4">
      <c r="A25" s="15" t="s">
        <v>43</v>
      </c>
      <c r="B25" s="32">
        <v>0</v>
      </c>
      <c r="C25" s="15" t="s">
        <v>44</v>
      </c>
      <c r="D25" s="32">
        <v>0</v>
      </c>
    </row>
    <row r="26" s="1" customFormat="1" spans="1:4">
      <c r="A26" s="15" t="s">
        <v>45</v>
      </c>
      <c r="B26" s="32">
        <v>4055</v>
      </c>
      <c r="C26" s="15" t="s">
        <v>46</v>
      </c>
      <c r="D26" s="32">
        <v>0</v>
      </c>
    </row>
    <row r="27" s="1" customFormat="1" spans="1:4">
      <c r="A27" s="15" t="s">
        <v>47</v>
      </c>
      <c r="B27" s="32">
        <v>0</v>
      </c>
      <c r="C27" s="15" t="s">
        <v>48</v>
      </c>
      <c r="D27" s="32">
        <v>0</v>
      </c>
    </row>
    <row r="28" s="1" customFormat="1" spans="1:4">
      <c r="A28" s="15" t="s">
        <v>49</v>
      </c>
      <c r="B28" s="32">
        <v>2028</v>
      </c>
      <c r="C28" s="15" t="s">
        <v>50</v>
      </c>
      <c r="D28" s="32">
        <v>0</v>
      </c>
    </row>
    <row r="29" s="1" customFormat="1" spans="1:4">
      <c r="A29" s="15" t="s">
        <v>51</v>
      </c>
      <c r="B29" s="32">
        <v>0</v>
      </c>
      <c r="C29" s="15" t="s">
        <v>52</v>
      </c>
      <c r="D29" s="32">
        <v>0</v>
      </c>
    </row>
    <row r="30" s="1" customFormat="1" spans="1:4">
      <c r="A30" s="15" t="s">
        <v>53</v>
      </c>
      <c r="B30" s="32">
        <v>0</v>
      </c>
      <c r="C30" s="15" t="s">
        <v>54</v>
      </c>
      <c r="D30" s="32">
        <v>0</v>
      </c>
    </row>
    <row r="31" s="1" customFormat="1" spans="1:4">
      <c r="A31" s="15" t="s">
        <v>55</v>
      </c>
      <c r="B31" s="32">
        <v>0</v>
      </c>
      <c r="C31" s="15" t="s">
        <v>56</v>
      </c>
      <c r="D31" s="32">
        <v>0</v>
      </c>
    </row>
    <row r="32" s="1" customFormat="1" spans="1:4">
      <c r="A32" s="15" t="s">
        <v>57</v>
      </c>
      <c r="B32" s="32">
        <v>1386</v>
      </c>
      <c r="C32" s="15" t="s">
        <v>58</v>
      </c>
      <c r="D32" s="32">
        <v>0</v>
      </c>
    </row>
    <row r="33" s="1" customFormat="1" spans="1:4">
      <c r="A33" s="15" t="s">
        <v>59</v>
      </c>
      <c r="B33" s="32">
        <v>6572</v>
      </c>
      <c r="C33" s="15" t="s">
        <v>60</v>
      </c>
      <c r="D33" s="32">
        <v>0</v>
      </c>
    </row>
    <row r="34" s="1" customFormat="1" spans="1:4">
      <c r="A34" s="15" t="s">
        <v>61</v>
      </c>
      <c r="B34" s="32">
        <v>0</v>
      </c>
      <c r="C34" s="15" t="s">
        <v>62</v>
      </c>
      <c r="D34" s="32">
        <v>0</v>
      </c>
    </row>
    <row r="35" s="1" customFormat="1" spans="1:4">
      <c r="A35" s="15" t="s">
        <v>63</v>
      </c>
      <c r="B35" s="32">
        <v>0</v>
      </c>
      <c r="C35" s="15" t="s">
        <v>64</v>
      </c>
      <c r="D35" s="32">
        <v>0</v>
      </c>
    </row>
    <row r="36" s="1" customFormat="1" spans="1:4">
      <c r="A36" s="15" t="s">
        <v>65</v>
      </c>
      <c r="B36" s="32">
        <v>7298</v>
      </c>
      <c r="C36" s="15" t="s">
        <v>66</v>
      </c>
      <c r="D36" s="32">
        <v>0</v>
      </c>
    </row>
    <row r="37" s="1" customFormat="1" spans="1:4">
      <c r="A37" s="15" t="s">
        <v>67</v>
      </c>
      <c r="B37" s="32">
        <v>1464</v>
      </c>
      <c r="C37" s="15" t="s">
        <v>68</v>
      </c>
      <c r="D37" s="32">
        <v>0</v>
      </c>
    </row>
    <row r="38" s="1" customFormat="1" spans="1:4">
      <c r="A38" s="15" t="s">
        <v>69</v>
      </c>
      <c r="B38" s="32">
        <v>2664</v>
      </c>
      <c r="C38" s="15" t="s">
        <v>70</v>
      </c>
      <c r="D38" s="32">
        <v>0</v>
      </c>
    </row>
    <row r="39" s="1" customFormat="1" spans="1:4">
      <c r="A39" s="15" t="s">
        <v>71</v>
      </c>
      <c r="B39" s="32">
        <v>0</v>
      </c>
      <c r="C39" s="15" t="s">
        <v>72</v>
      </c>
      <c r="D39" s="32">
        <v>0</v>
      </c>
    </row>
    <row r="40" s="1" customFormat="1" spans="1:4">
      <c r="A40" s="15" t="s">
        <v>73</v>
      </c>
      <c r="B40" s="32">
        <v>9697</v>
      </c>
      <c r="C40" s="15" t="s">
        <v>74</v>
      </c>
      <c r="D40" s="32">
        <v>0</v>
      </c>
    </row>
    <row r="41" s="1" customFormat="1" spans="1:4">
      <c r="A41" s="15" t="s">
        <v>75</v>
      </c>
      <c r="B41" s="32">
        <v>619</v>
      </c>
      <c r="C41" s="15" t="s">
        <v>76</v>
      </c>
      <c r="D41" s="32">
        <v>0</v>
      </c>
    </row>
    <row r="42" s="1" customFormat="1" spans="1:4">
      <c r="A42" s="15" t="s">
        <v>77</v>
      </c>
      <c r="B42" s="32">
        <v>0</v>
      </c>
      <c r="C42" s="15" t="s">
        <v>78</v>
      </c>
      <c r="D42" s="32">
        <v>0</v>
      </c>
    </row>
    <row r="43" s="1" customFormat="1" spans="1:4">
      <c r="A43" s="15" t="s">
        <v>79</v>
      </c>
      <c r="B43" s="32">
        <v>0</v>
      </c>
      <c r="C43" s="15" t="s">
        <v>80</v>
      </c>
      <c r="D43" s="32">
        <v>0</v>
      </c>
    </row>
    <row r="44" s="1" customFormat="1" spans="1:4">
      <c r="A44" s="15" t="s">
        <v>81</v>
      </c>
      <c r="B44" s="32">
        <v>0</v>
      </c>
      <c r="C44" s="15" t="s">
        <v>82</v>
      </c>
      <c r="D44" s="32">
        <v>0</v>
      </c>
    </row>
    <row r="45" s="1" customFormat="1" spans="1:4">
      <c r="A45" s="15" t="s">
        <v>83</v>
      </c>
      <c r="B45" s="32">
        <v>0</v>
      </c>
      <c r="C45" s="15" t="s">
        <v>84</v>
      </c>
      <c r="D45" s="32">
        <v>0</v>
      </c>
    </row>
    <row r="46" s="1" customFormat="1" spans="1:4">
      <c r="A46" s="15" t="s">
        <v>85</v>
      </c>
      <c r="B46" s="32">
        <v>1890</v>
      </c>
      <c r="C46" s="15" t="s">
        <v>86</v>
      </c>
      <c r="D46" s="32">
        <v>0</v>
      </c>
    </row>
    <row r="47" s="1" customFormat="1" spans="1:4">
      <c r="A47" s="15" t="s">
        <v>87</v>
      </c>
      <c r="B47" s="32">
        <v>0</v>
      </c>
      <c r="C47" s="15" t="s">
        <v>88</v>
      </c>
      <c r="D47" s="32">
        <v>0</v>
      </c>
    </row>
    <row r="48" s="1" customFormat="1" spans="1:4">
      <c r="A48" s="15" t="s">
        <v>89</v>
      </c>
      <c r="B48" s="32">
        <v>510</v>
      </c>
      <c r="C48" s="15" t="s">
        <v>90</v>
      </c>
      <c r="D48" s="32">
        <v>0</v>
      </c>
    </row>
    <row r="49" s="1" customFormat="1" spans="1:4">
      <c r="A49" s="15" t="s">
        <v>91</v>
      </c>
      <c r="B49" s="32">
        <v>0</v>
      </c>
      <c r="C49" s="15" t="s">
        <v>92</v>
      </c>
      <c r="D49" s="32">
        <v>0</v>
      </c>
    </row>
    <row r="50" s="1" customFormat="1" spans="1:4">
      <c r="A50" s="15" t="s">
        <v>93</v>
      </c>
      <c r="B50" s="32">
        <v>1122</v>
      </c>
      <c r="C50" s="15" t="s">
        <v>94</v>
      </c>
      <c r="D50" s="32">
        <v>0</v>
      </c>
    </row>
    <row r="51" s="1" customFormat="1" spans="1:4">
      <c r="A51" s="14" t="s">
        <v>95</v>
      </c>
      <c r="B51" s="31">
        <f>SUM(B52:B72)</f>
        <v>70977</v>
      </c>
      <c r="C51" s="14" t="s">
        <v>96</v>
      </c>
      <c r="D51" s="31">
        <f>SUM(D52:D72)</f>
        <v>0</v>
      </c>
    </row>
    <row r="52" s="1" customFormat="1" spans="1:4">
      <c r="A52" s="15" t="s">
        <v>97</v>
      </c>
      <c r="B52" s="32">
        <v>729</v>
      </c>
      <c r="C52" s="15" t="s">
        <v>97</v>
      </c>
      <c r="D52" s="32">
        <v>0</v>
      </c>
    </row>
    <row r="53" s="1" customFormat="1" spans="1:4">
      <c r="A53" s="15" t="s">
        <v>98</v>
      </c>
      <c r="B53" s="32">
        <v>0</v>
      </c>
      <c r="C53" s="15" t="s">
        <v>98</v>
      </c>
      <c r="D53" s="32">
        <v>0</v>
      </c>
    </row>
    <row r="54" s="1" customFormat="1" spans="1:4">
      <c r="A54" s="15" t="s">
        <v>99</v>
      </c>
      <c r="B54" s="32">
        <v>0</v>
      </c>
      <c r="C54" s="15" t="s">
        <v>99</v>
      </c>
      <c r="D54" s="32">
        <v>0</v>
      </c>
    </row>
    <row r="55" s="1" customFormat="1" spans="1:4">
      <c r="A55" s="15" t="s">
        <v>100</v>
      </c>
      <c r="B55" s="32">
        <v>33</v>
      </c>
      <c r="C55" s="15" t="s">
        <v>100</v>
      </c>
      <c r="D55" s="32">
        <v>0</v>
      </c>
    </row>
    <row r="56" s="1" customFormat="1" spans="1:4">
      <c r="A56" s="15" t="s">
        <v>101</v>
      </c>
      <c r="B56" s="32">
        <v>11266</v>
      </c>
      <c r="C56" s="15" t="s">
        <v>101</v>
      </c>
      <c r="D56" s="32">
        <v>0</v>
      </c>
    </row>
    <row r="57" s="1" customFormat="1" spans="1:4">
      <c r="A57" s="15" t="s">
        <v>102</v>
      </c>
      <c r="B57" s="32">
        <v>0</v>
      </c>
      <c r="C57" s="15" t="s">
        <v>102</v>
      </c>
      <c r="D57" s="32">
        <v>0</v>
      </c>
    </row>
    <row r="58" s="1" customFormat="1" spans="1:4">
      <c r="A58" s="15" t="s">
        <v>103</v>
      </c>
      <c r="B58" s="32">
        <v>749</v>
      </c>
      <c r="C58" s="15" t="s">
        <v>103</v>
      </c>
      <c r="D58" s="32">
        <v>0</v>
      </c>
    </row>
    <row r="59" s="1" customFormat="1" spans="1:4">
      <c r="A59" s="15" t="s">
        <v>104</v>
      </c>
      <c r="B59" s="32">
        <v>7849</v>
      </c>
      <c r="C59" s="15" t="s">
        <v>104</v>
      </c>
      <c r="D59" s="32">
        <v>0</v>
      </c>
    </row>
    <row r="60" s="1" customFormat="1" spans="1:4">
      <c r="A60" s="15" t="s">
        <v>105</v>
      </c>
      <c r="B60" s="32">
        <v>6215</v>
      </c>
      <c r="C60" s="15" t="s">
        <v>105</v>
      </c>
      <c r="D60" s="32">
        <v>0</v>
      </c>
    </row>
    <row r="61" s="1" customFormat="1" spans="1:4">
      <c r="A61" s="15" t="s">
        <v>106</v>
      </c>
      <c r="B61" s="32">
        <v>4591</v>
      </c>
      <c r="C61" s="15" t="s">
        <v>106</v>
      </c>
      <c r="D61" s="32">
        <v>0</v>
      </c>
    </row>
    <row r="62" s="1" customFormat="1" spans="1:4">
      <c r="A62" s="15" t="s">
        <v>107</v>
      </c>
      <c r="B62" s="32">
        <v>3463</v>
      </c>
      <c r="C62" s="15" t="s">
        <v>107</v>
      </c>
      <c r="D62" s="32">
        <v>0</v>
      </c>
    </row>
    <row r="63" s="1" customFormat="1" spans="1:4">
      <c r="A63" s="15" t="s">
        <v>108</v>
      </c>
      <c r="B63" s="32">
        <v>26049</v>
      </c>
      <c r="C63" s="15" t="s">
        <v>108</v>
      </c>
      <c r="D63" s="32">
        <v>0</v>
      </c>
    </row>
    <row r="64" s="1" customFormat="1" spans="1:4">
      <c r="A64" s="15" t="s">
        <v>109</v>
      </c>
      <c r="B64" s="32">
        <v>150</v>
      </c>
      <c r="C64" s="15" t="s">
        <v>109</v>
      </c>
      <c r="D64" s="32">
        <v>0</v>
      </c>
    </row>
    <row r="65" s="1" customFormat="1" spans="1:4">
      <c r="A65" s="15" t="s">
        <v>110</v>
      </c>
      <c r="B65" s="32">
        <v>1553</v>
      </c>
      <c r="C65" s="15" t="s">
        <v>110</v>
      </c>
      <c r="D65" s="32">
        <v>0</v>
      </c>
    </row>
    <row r="66" s="1" customFormat="1" spans="1:4">
      <c r="A66" s="15" t="s">
        <v>111</v>
      </c>
      <c r="B66" s="32">
        <v>10</v>
      </c>
      <c r="C66" s="15" t="s">
        <v>111</v>
      </c>
      <c r="D66" s="32">
        <v>0</v>
      </c>
    </row>
    <row r="67" s="1" customFormat="1" spans="1:4">
      <c r="A67" s="15" t="s">
        <v>112</v>
      </c>
      <c r="B67" s="32">
        <v>3</v>
      </c>
      <c r="C67" s="15" t="s">
        <v>112</v>
      </c>
      <c r="D67" s="32">
        <v>0</v>
      </c>
    </row>
    <row r="68" s="1" customFormat="1" spans="1:4">
      <c r="A68" s="15" t="s">
        <v>113</v>
      </c>
      <c r="B68" s="32">
        <v>489</v>
      </c>
      <c r="C68" s="15" t="s">
        <v>113</v>
      </c>
      <c r="D68" s="32">
        <v>0</v>
      </c>
    </row>
    <row r="69" s="1" customFormat="1" spans="1:4">
      <c r="A69" s="15" t="s">
        <v>114</v>
      </c>
      <c r="B69" s="32">
        <v>7069</v>
      </c>
      <c r="C69" s="15" t="s">
        <v>114</v>
      </c>
      <c r="D69" s="32">
        <v>0</v>
      </c>
    </row>
    <row r="70" s="1" customFormat="1" spans="1:4">
      <c r="A70" s="15" t="s">
        <v>115</v>
      </c>
      <c r="B70" s="32">
        <v>0</v>
      </c>
      <c r="C70" s="15" t="s">
        <v>115</v>
      </c>
      <c r="D70" s="32">
        <v>0</v>
      </c>
    </row>
    <row r="71" s="1" customFormat="1" spans="1:4">
      <c r="A71" s="15" t="s">
        <v>116</v>
      </c>
      <c r="B71" s="32">
        <v>751</v>
      </c>
      <c r="C71" s="15" t="s">
        <v>116</v>
      </c>
      <c r="D71" s="32">
        <v>0</v>
      </c>
    </row>
    <row r="72" s="1" customFormat="1" spans="1:4">
      <c r="A72" s="15" t="s">
        <v>117</v>
      </c>
      <c r="B72" s="32">
        <v>8</v>
      </c>
      <c r="C72" s="15" t="s">
        <v>118</v>
      </c>
      <c r="D72" s="32">
        <v>0</v>
      </c>
    </row>
    <row r="73" s="1" customFormat="1" spans="1:4">
      <c r="A73" s="14" t="s">
        <v>119</v>
      </c>
      <c r="B73" s="31">
        <f>SUM(B74:B75)</f>
        <v>0</v>
      </c>
      <c r="C73" s="14" t="s">
        <v>120</v>
      </c>
      <c r="D73" s="31">
        <f>SUM(D74:D75)</f>
        <v>6155</v>
      </c>
    </row>
    <row r="74" s="1" customFormat="1" spans="1:4">
      <c r="A74" s="15" t="s">
        <v>121</v>
      </c>
      <c r="B74" s="32">
        <v>0</v>
      </c>
      <c r="C74" s="15" t="s">
        <v>122</v>
      </c>
      <c r="D74" s="32">
        <v>0</v>
      </c>
    </row>
    <row r="75" s="1" customFormat="1" spans="1:4">
      <c r="A75" s="15" t="s">
        <v>123</v>
      </c>
      <c r="B75" s="32">
        <v>0</v>
      </c>
      <c r="C75" s="15" t="s">
        <v>124</v>
      </c>
      <c r="D75" s="32">
        <v>6155</v>
      </c>
    </row>
    <row r="76" s="1" customFormat="1" spans="1:4">
      <c r="A76" s="14" t="s">
        <v>125</v>
      </c>
      <c r="B76" s="31">
        <v>0</v>
      </c>
      <c r="C76" s="15"/>
      <c r="D76" s="31"/>
    </row>
    <row r="77" s="1" customFormat="1" spans="1:4">
      <c r="A77" s="14" t="s">
        <v>126</v>
      </c>
      <c r="B77" s="31">
        <v>7950</v>
      </c>
      <c r="C77" s="15"/>
      <c r="D77" s="31"/>
    </row>
    <row r="78" s="1" customFormat="1" spans="1:4">
      <c r="A78" s="14" t="s">
        <v>127</v>
      </c>
      <c r="B78" s="31">
        <f>SUM(B79:B82)</f>
        <v>54016</v>
      </c>
      <c r="C78" s="14" t="s">
        <v>128</v>
      </c>
      <c r="D78" s="31">
        <v>0</v>
      </c>
    </row>
    <row r="79" s="1" customFormat="1" spans="1:4">
      <c r="A79" s="15" t="s">
        <v>129</v>
      </c>
      <c r="B79" s="31">
        <v>54016</v>
      </c>
      <c r="C79" s="15"/>
      <c r="D79" s="31"/>
    </row>
    <row r="80" s="1" customFormat="1" spans="1:4">
      <c r="A80" s="15" t="s">
        <v>130</v>
      </c>
      <c r="B80" s="31">
        <v>0</v>
      </c>
      <c r="C80" s="15"/>
      <c r="D80" s="31"/>
    </row>
    <row r="81" s="1" customFormat="1" spans="1:4">
      <c r="A81" s="15" t="s">
        <v>131</v>
      </c>
      <c r="B81" s="31">
        <v>0</v>
      </c>
      <c r="C81" s="15"/>
      <c r="D81" s="31"/>
    </row>
    <row r="82" s="1" customFormat="1" spans="1:4">
      <c r="A82" s="15" t="s">
        <v>132</v>
      </c>
      <c r="B82" s="31">
        <v>0</v>
      </c>
      <c r="C82" s="15"/>
      <c r="D82" s="31"/>
    </row>
    <row r="83" s="1" customFormat="1" spans="1:4">
      <c r="A83" s="14" t="s">
        <v>133</v>
      </c>
      <c r="B83" s="31">
        <f>B84</f>
        <v>0</v>
      </c>
      <c r="C83" s="14" t="s">
        <v>134</v>
      </c>
      <c r="D83" s="31">
        <f>D84</f>
        <v>45553</v>
      </c>
    </row>
    <row r="84" s="1" customFormat="1" spans="1:4">
      <c r="A84" s="14" t="s">
        <v>135</v>
      </c>
      <c r="B84" s="31">
        <f>B85</f>
        <v>0</v>
      </c>
      <c r="C84" s="14" t="s">
        <v>136</v>
      </c>
      <c r="D84" s="31">
        <f>SUM(D85:D88)</f>
        <v>45553</v>
      </c>
    </row>
    <row r="85" s="1" customFormat="1" spans="1:4">
      <c r="A85" s="14" t="s">
        <v>137</v>
      </c>
      <c r="B85" s="31">
        <f>SUM(B86:B89)</f>
        <v>0</v>
      </c>
      <c r="C85" s="15" t="s">
        <v>138</v>
      </c>
      <c r="D85" s="31">
        <v>45116</v>
      </c>
    </row>
    <row r="86" s="1" customFormat="1" spans="1:4">
      <c r="A86" s="15" t="s">
        <v>139</v>
      </c>
      <c r="B86" s="31">
        <v>0</v>
      </c>
      <c r="C86" s="15" t="s">
        <v>140</v>
      </c>
      <c r="D86" s="31">
        <v>0</v>
      </c>
    </row>
    <row r="87" s="1" customFormat="1" spans="1:4">
      <c r="A87" s="15" t="s">
        <v>141</v>
      </c>
      <c r="B87" s="31">
        <v>0</v>
      </c>
      <c r="C87" s="15" t="s">
        <v>142</v>
      </c>
      <c r="D87" s="31">
        <v>437</v>
      </c>
    </row>
    <row r="88" s="1" customFormat="1" spans="1:4">
      <c r="A88" s="15" t="s">
        <v>143</v>
      </c>
      <c r="B88" s="31">
        <v>0</v>
      </c>
      <c r="C88" s="15" t="s">
        <v>144</v>
      </c>
      <c r="D88" s="31">
        <v>0</v>
      </c>
    </row>
    <row r="89" s="1" customFormat="1" spans="1:4">
      <c r="A89" s="15" t="s">
        <v>145</v>
      </c>
      <c r="B89" s="31">
        <v>0</v>
      </c>
      <c r="C89" s="15"/>
      <c r="D89" s="31"/>
    </row>
    <row r="90" s="1" customFormat="1" spans="1:4">
      <c r="A90" s="14" t="s">
        <v>146</v>
      </c>
      <c r="B90" s="31">
        <f>B91</f>
        <v>45642</v>
      </c>
      <c r="C90" s="14" t="s">
        <v>147</v>
      </c>
      <c r="D90" s="31">
        <f>SUM(D91:D94)</f>
        <v>0</v>
      </c>
    </row>
    <row r="91" s="1" customFormat="1" spans="1:4">
      <c r="A91" s="14" t="s">
        <v>148</v>
      </c>
      <c r="B91" s="31">
        <f>SUM(B92:B95)</f>
        <v>45642</v>
      </c>
      <c r="C91" s="15" t="s">
        <v>149</v>
      </c>
      <c r="D91" s="32">
        <v>0</v>
      </c>
    </row>
    <row r="92" s="1" customFormat="1" spans="1:4">
      <c r="A92" s="15" t="s">
        <v>150</v>
      </c>
      <c r="B92" s="32">
        <v>45115</v>
      </c>
      <c r="C92" s="15" t="s">
        <v>151</v>
      </c>
      <c r="D92" s="32">
        <v>0</v>
      </c>
    </row>
    <row r="93" s="1" customFormat="1" spans="1:4">
      <c r="A93" s="15" t="s">
        <v>152</v>
      </c>
      <c r="B93" s="32">
        <v>0</v>
      </c>
      <c r="C93" s="15" t="s">
        <v>153</v>
      </c>
      <c r="D93" s="32">
        <v>0</v>
      </c>
    </row>
    <row r="94" s="1" customFormat="1" spans="1:4">
      <c r="A94" s="15" t="s">
        <v>154</v>
      </c>
      <c r="B94" s="32">
        <v>527</v>
      </c>
      <c r="C94" s="15" t="s">
        <v>155</v>
      </c>
      <c r="D94" s="32">
        <v>0</v>
      </c>
    </row>
    <row r="95" s="1" customFormat="1" spans="1:4">
      <c r="A95" s="15" t="s">
        <v>156</v>
      </c>
      <c r="B95" s="32">
        <v>0</v>
      </c>
      <c r="C95" s="15"/>
      <c r="D95" s="31"/>
    </row>
    <row r="96" s="1" customFormat="1" spans="1:4">
      <c r="A96" s="14" t="s">
        <v>157</v>
      </c>
      <c r="B96" s="32">
        <v>0</v>
      </c>
      <c r="C96" s="14" t="s">
        <v>158</v>
      </c>
      <c r="D96" s="31">
        <v>0</v>
      </c>
    </row>
    <row r="97" s="1" customFormat="1" spans="1:4">
      <c r="A97" s="14" t="s">
        <v>159</v>
      </c>
      <c r="B97" s="31">
        <v>0</v>
      </c>
      <c r="C97" s="14" t="s">
        <v>160</v>
      </c>
      <c r="D97" s="31">
        <v>0</v>
      </c>
    </row>
    <row r="98" s="1" customFormat="1" spans="1:4">
      <c r="A98" s="14" t="s">
        <v>161</v>
      </c>
      <c r="B98" s="32">
        <v>0</v>
      </c>
      <c r="C98" s="14" t="s">
        <v>162</v>
      </c>
      <c r="D98" s="31">
        <v>0</v>
      </c>
    </row>
    <row r="99" s="1" customFormat="1" spans="1:4">
      <c r="A99" s="14" t="s">
        <v>163</v>
      </c>
      <c r="B99" s="31">
        <v>6486</v>
      </c>
      <c r="C99" s="14" t="s">
        <v>164</v>
      </c>
      <c r="D99" s="31">
        <v>2187</v>
      </c>
    </row>
    <row r="100" s="1" customFormat="1" spans="1:4">
      <c r="A100" s="14" t="s">
        <v>165</v>
      </c>
      <c r="B100" s="31">
        <f>SUM(B101:B103)</f>
        <v>0</v>
      </c>
      <c r="C100" s="14" t="s">
        <v>166</v>
      </c>
      <c r="D100" s="31">
        <f>SUM(D101:D103)</f>
        <v>0</v>
      </c>
    </row>
    <row r="101" s="1" customFormat="1" spans="1:4">
      <c r="A101" s="15" t="s">
        <v>167</v>
      </c>
      <c r="B101" s="31">
        <v>0</v>
      </c>
      <c r="C101" s="15" t="s">
        <v>168</v>
      </c>
      <c r="D101" s="31">
        <v>0</v>
      </c>
    </row>
    <row r="102" s="1" customFormat="1" spans="1:4">
      <c r="A102" s="15" t="s">
        <v>169</v>
      </c>
      <c r="B102" s="32">
        <v>0</v>
      </c>
      <c r="C102" s="15" t="s">
        <v>170</v>
      </c>
      <c r="D102" s="32">
        <v>0</v>
      </c>
    </row>
    <row r="103" s="1" customFormat="1" spans="1:4">
      <c r="A103" s="15" t="s">
        <v>171</v>
      </c>
      <c r="B103" s="32">
        <v>0</v>
      </c>
      <c r="C103" s="15" t="s">
        <v>172</v>
      </c>
      <c r="D103" s="32">
        <v>0</v>
      </c>
    </row>
    <row r="104" s="1" customFormat="1" spans="1:4">
      <c r="A104" s="14" t="s">
        <v>173</v>
      </c>
      <c r="B104" s="32">
        <v>0</v>
      </c>
      <c r="C104" s="14" t="s">
        <v>174</v>
      </c>
      <c r="D104" s="32">
        <v>0</v>
      </c>
    </row>
    <row r="105" s="1" customFormat="1" spans="1:4">
      <c r="A105" s="14" t="s">
        <v>175</v>
      </c>
      <c r="B105" s="32">
        <v>0</v>
      </c>
      <c r="C105" s="14" t="s">
        <v>176</v>
      </c>
      <c r="D105" s="32">
        <v>0</v>
      </c>
    </row>
    <row r="106" s="1" customFormat="1" spans="1:4">
      <c r="A106" s="15"/>
      <c r="B106" s="31"/>
      <c r="C106" s="14" t="s">
        <v>177</v>
      </c>
      <c r="D106" s="31">
        <v>0</v>
      </c>
    </row>
    <row r="107" s="1" customFormat="1" spans="1:4">
      <c r="A107" s="15"/>
      <c r="B107" s="31"/>
      <c r="C107" s="14" t="s">
        <v>178</v>
      </c>
      <c r="D107" s="31">
        <f>B110-D6-D7-D73-D78-D83-D90-D96-D97-D98-D99-D100-D104-D105-D106</f>
        <v>4457</v>
      </c>
    </row>
    <row r="108" s="1" customFormat="1" spans="1:4">
      <c r="A108" s="15"/>
      <c r="B108" s="31"/>
      <c r="C108" s="14" t="s">
        <v>179</v>
      </c>
      <c r="D108" s="31">
        <v>4457</v>
      </c>
    </row>
    <row r="109" s="1" customFormat="1" spans="1:4">
      <c r="A109" s="15"/>
      <c r="B109" s="31"/>
      <c r="C109" s="14" t="s">
        <v>180</v>
      </c>
      <c r="D109" s="31">
        <f>D107-D108</f>
        <v>0</v>
      </c>
    </row>
    <row r="110" s="1" customFormat="1" spans="1:4">
      <c r="A110" s="5" t="s">
        <v>181</v>
      </c>
      <c r="B110" s="31">
        <f>SUM(B6:B7,B73,B76:B78,B83,B90,B96:B100,B104:B105)</f>
        <v>395375</v>
      </c>
      <c r="C110" s="5" t="s">
        <v>182</v>
      </c>
      <c r="D110" s="31">
        <f>SUM(D6:D7,D73,D78,D83,D90,D96:D100,D104:D107)</f>
        <v>395375</v>
      </c>
    </row>
  </sheetData>
  <mergeCells count="3">
    <mergeCell ref="A2:D2"/>
    <mergeCell ref="A3:D3"/>
    <mergeCell ref="A4:D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31" sqref="B31"/>
    </sheetView>
  </sheetViews>
  <sheetFormatPr defaultColWidth="9" defaultRowHeight="13.5" outlineLevelCol="3"/>
  <cols>
    <col min="1" max="1" width="33.1083333333333" customWidth="1"/>
    <col min="2" max="2" width="21.8833333333333" customWidth="1"/>
    <col min="3" max="3" width="33.1083333333333" customWidth="1"/>
    <col min="4" max="4" width="23.4416666666667" customWidth="1"/>
  </cols>
  <sheetData>
    <row r="1" ht="22.8" customHeight="1" spans="1:1">
      <c r="A1" t="s">
        <v>183</v>
      </c>
    </row>
    <row r="2" s="1" customFormat="1" ht="22.5" spans="1:4">
      <c r="A2" s="30" t="s">
        <v>184</v>
      </c>
      <c r="B2" s="30"/>
      <c r="C2" s="30"/>
      <c r="D2" s="30"/>
    </row>
    <row r="3" s="1" customFormat="1" ht="19.8" customHeight="1" spans="1:4">
      <c r="A3" s="28" t="s">
        <v>2</v>
      </c>
      <c r="B3" s="28"/>
      <c r="C3" s="28"/>
      <c r="D3" s="28"/>
    </row>
    <row r="4" s="1" customFormat="1" spans="1:4">
      <c r="A4" s="5" t="s">
        <v>3</v>
      </c>
      <c r="B4" s="5" t="s">
        <v>185</v>
      </c>
      <c r="C4" s="5" t="s">
        <v>3</v>
      </c>
      <c r="D4" s="5" t="s">
        <v>185</v>
      </c>
    </row>
    <row r="5" s="1" customFormat="1" spans="1:4">
      <c r="A5" s="15" t="s">
        <v>186</v>
      </c>
      <c r="B5" s="31">
        <f>'[1]L10'!C6</f>
        <v>79656</v>
      </c>
      <c r="C5" s="15" t="s">
        <v>187</v>
      </c>
      <c r="D5" s="31">
        <f>'[1]L10'!O6</f>
        <v>127239</v>
      </c>
    </row>
    <row r="6" s="1" customFormat="1" spans="1:4">
      <c r="A6" s="15" t="s">
        <v>188</v>
      </c>
      <c r="B6" s="31">
        <f>B7+B8</f>
        <v>14465</v>
      </c>
      <c r="C6" s="15" t="s">
        <v>189</v>
      </c>
      <c r="D6" s="31">
        <f>D7+D8</f>
        <v>0</v>
      </c>
    </row>
    <row r="7" s="1" customFormat="1" spans="1:4">
      <c r="A7" s="15" t="s">
        <v>190</v>
      </c>
      <c r="B7" s="32">
        <v>2041</v>
      </c>
      <c r="C7" s="15" t="s">
        <v>191</v>
      </c>
      <c r="D7" s="32">
        <v>0</v>
      </c>
    </row>
    <row r="8" s="1" customFormat="1" spans="1:4">
      <c r="A8" s="15" t="s">
        <v>192</v>
      </c>
      <c r="B8" s="32">
        <v>12424</v>
      </c>
      <c r="C8" s="15" t="s">
        <v>193</v>
      </c>
      <c r="D8" s="32">
        <v>0</v>
      </c>
    </row>
    <row r="9" s="1" customFormat="1" spans="1:4">
      <c r="A9" s="15" t="s">
        <v>194</v>
      </c>
      <c r="B9" s="32">
        <v>0</v>
      </c>
      <c r="C9" s="15" t="s">
        <v>195</v>
      </c>
      <c r="D9" s="32">
        <v>3272</v>
      </c>
    </row>
    <row r="10" s="1" customFormat="1" spans="1:4">
      <c r="A10" s="15" t="s">
        <v>196</v>
      </c>
      <c r="B10" s="31">
        <v>0</v>
      </c>
      <c r="C10" s="15"/>
      <c r="D10" s="33"/>
    </row>
    <row r="11" s="1" customFormat="1" spans="1:4">
      <c r="A11" s="15" t="s">
        <v>197</v>
      </c>
      <c r="B11" s="31">
        <v>3222</v>
      </c>
      <c r="C11" s="15"/>
      <c r="D11" s="33"/>
    </row>
    <row r="12" s="1" customFormat="1" spans="1:4">
      <c r="A12" s="15" t="s">
        <v>198</v>
      </c>
      <c r="B12" s="31">
        <f>B13+B14</f>
        <v>0</v>
      </c>
      <c r="C12" s="15" t="s">
        <v>128</v>
      </c>
      <c r="D12" s="31">
        <f>D13+D14</f>
        <v>54016</v>
      </c>
    </row>
    <row r="13" s="1" customFormat="1" spans="1:4">
      <c r="A13" s="15" t="s">
        <v>199</v>
      </c>
      <c r="B13" s="31">
        <v>0</v>
      </c>
      <c r="C13" s="15" t="s">
        <v>200</v>
      </c>
      <c r="D13" s="31">
        <v>54016</v>
      </c>
    </row>
    <row r="14" s="1" customFormat="1" spans="1:4">
      <c r="A14" s="15" t="s">
        <v>201</v>
      </c>
      <c r="B14" s="31">
        <v>0</v>
      </c>
      <c r="C14" s="15" t="s">
        <v>202</v>
      </c>
      <c r="D14" s="31">
        <v>0</v>
      </c>
    </row>
    <row r="15" s="1" customFormat="1" spans="1:4">
      <c r="A15" s="15" t="s">
        <v>133</v>
      </c>
      <c r="B15" s="31">
        <f>B16</f>
        <v>0</v>
      </c>
      <c r="C15" s="15" t="s">
        <v>134</v>
      </c>
      <c r="D15" s="31">
        <f>D16</f>
        <v>4147</v>
      </c>
    </row>
    <row r="16" s="1" customFormat="1" spans="1:4">
      <c r="A16" s="15" t="s">
        <v>135</v>
      </c>
      <c r="B16" s="31">
        <f>B17</f>
        <v>0</v>
      </c>
      <c r="C16" s="15" t="s">
        <v>203</v>
      </c>
      <c r="D16" s="31">
        <v>4147</v>
      </c>
    </row>
    <row r="17" s="1" customFormat="1" ht="14.25" spans="1:4">
      <c r="A17" s="15" t="s">
        <v>204</v>
      </c>
      <c r="B17" s="31">
        <v>0</v>
      </c>
      <c r="C17" s="15" t="s">
        <v>205</v>
      </c>
      <c r="D17" s="34"/>
    </row>
    <row r="18" s="1" customFormat="1" spans="1:4">
      <c r="A18" s="15" t="s">
        <v>146</v>
      </c>
      <c r="B18" s="31">
        <f>B19</f>
        <v>95835</v>
      </c>
      <c r="C18" s="15" t="s">
        <v>147</v>
      </c>
      <c r="D18" s="32">
        <v>0</v>
      </c>
    </row>
    <row r="19" s="1" customFormat="1" spans="1:4">
      <c r="A19" s="15" t="s">
        <v>206</v>
      </c>
      <c r="B19" s="32">
        <v>95835</v>
      </c>
      <c r="C19" s="15"/>
      <c r="D19" s="33"/>
    </row>
    <row r="20" s="1" customFormat="1" spans="1:4">
      <c r="A20" s="15" t="s">
        <v>207</v>
      </c>
      <c r="B20" s="31">
        <f>B21+B22</f>
        <v>0</v>
      </c>
      <c r="C20" s="15" t="s">
        <v>208</v>
      </c>
      <c r="D20" s="31">
        <f>SUM(D21:D22)</f>
        <v>0</v>
      </c>
    </row>
    <row r="21" s="1" customFormat="1" spans="1:4">
      <c r="A21" s="15" t="s">
        <v>190</v>
      </c>
      <c r="B21" s="32">
        <v>0</v>
      </c>
      <c r="C21" s="15" t="s">
        <v>191</v>
      </c>
      <c r="D21" s="32">
        <v>0</v>
      </c>
    </row>
    <row r="22" s="1" customFormat="1" spans="1:4">
      <c r="A22" s="15" t="s">
        <v>192</v>
      </c>
      <c r="B22" s="32">
        <v>0</v>
      </c>
      <c r="C22" s="15" t="s">
        <v>193</v>
      </c>
      <c r="D22" s="32">
        <v>0</v>
      </c>
    </row>
    <row r="23" s="1" customFormat="1" spans="1:4">
      <c r="A23" s="15" t="s">
        <v>209</v>
      </c>
      <c r="B23" s="32">
        <v>0</v>
      </c>
      <c r="C23" s="15" t="s">
        <v>210</v>
      </c>
      <c r="D23" s="32">
        <v>0</v>
      </c>
    </row>
    <row r="24" s="1" customFormat="1" spans="1:4">
      <c r="A24" s="15"/>
      <c r="B24" s="33"/>
      <c r="C24" s="15" t="s">
        <v>211</v>
      </c>
      <c r="D24" s="31">
        <f>'[1]L10'!Y6</f>
        <v>0</v>
      </c>
    </row>
    <row r="25" s="1" customFormat="1" spans="1:4">
      <c r="A25" s="15"/>
      <c r="B25" s="33"/>
      <c r="C25" s="15" t="s">
        <v>212</v>
      </c>
      <c r="D25" s="31">
        <f>B26-D5-D6-D9-D12-D15-D18-D20-D23-D24</f>
        <v>4504</v>
      </c>
    </row>
    <row r="26" s="1" customFormat="1" spans="1:4">
      <c r="A26" s="5" t="s">
        <v>213</v>
      </c>
      <c r="B26" s="31">
        <f>SUM(B5,B6,B9,B10,B11,B12,B15,B18,B20,B23)</f>
        <v>193178</v>
      </c>
      <c r="C26" s="5" t="s">
        <v>214</v>
      </c>
      <c r="D26" s="31">
        <f>SUM(D5,D6,D9,D12,D15,D18,D20,D23,D24,D25)</f>
        <v>193178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31" sqref="B31"/>
    </sheetView>
  </sheetViews>
  <sheetFormatPr defaultColWidth="9" defaultRowHeight="13.5"/>
  <cols>
    <col min="1" max="1" width="29.1083333333333" customWidth="1"/>
    <col min="2" max="2" width="14.775" customWidth="1"/>
    <col min="3" max="3" width="13.775" customWidth="1"/>
    <col min="4" max="4" width="13.2166666666667" customWidth="1"/>
    <col min="5" max="5" width="21.3333333333333" customWidth="1"/>
    <col min="6" max="6" width="15.8833333333333" customWidth="1"/>
    <col min="7" max="7" width="14.2166666666667" customWidth="1"/>
    <col min="8" max="8" width="13.3333333333333" customWidth="1"/>
    <col min="9" max="9" width="14.1083333333333" customWidth="1"/>
  </cols>
  <sheetData>
    <row r="1" spans="1:1">
      <c r="A1" t="s">
        <v>215</v>
      </c>
    </row>
    <row r="2" s="1" customFormat="1" ht="22.5" spans="1:9">
      <c r="A2" s="2" t="s">
        <v>216</v>
      </c>
      <c r="B2" s="2"/>
      <c r="C2" s="2"/>
      <c r="D2" s="2"/>
      <c r="E2" s="2"/>
      <c r="F2" s="2"/>
      <c r="G2" s="2"/>
      <c r="H2" s="2"/>
      <c r="I2" s="2"/>
    </row>
    <row r="3" s="1" customFormat="1" spans="1:9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="1" customFormat="1" ht="24" spans="1:9">
      <c r="A4" s="5" t="s">
        <v>217</v>
      </c>
      <c r="B4" s="6" t="s">
        <v>218</v>
      </c>
      <c r="C4" s="6" t="s">
        <v>219</v>
      </c>
      <c r="D4" s="6" t="s">
        <v>220</v>
      </c>
      <c r="E4" s="6" t="s">
        <v>221</v>
      </c>
      <c r="F4" s="6" t="s">
        <v>222</v>
      </c>
      <c r="G4" s="6" t="s">
        <v>223</v>
      </c>
      <c r="H4" s="6" t="s">
        <v>224</v>
      </c>
      <c r="I4" s="6" t="s">
        <v>225</v>
      </c>
    </row>
    <row r="5" s="1" customFormat="1" ht="17.4" customHeight="1" spans="1:9">
      <c r="A5" s="14" t="s">
        <v>226</v>
      </c>
      <c r="B5" s="8">
        <f t="shared" ref="B5:B19" si="0">SUM(C5:I5)</f>
        <v>19750</v>
      </c>
      <c r="C5" s="29"/>
      <c r="D5" s="29"/>
      <c r="E5" s="29">
        <v>19750</v>
      </c>
      <c r="F5" s="29"/>
      <c r="G5" s="29"/>
      <c r="H5" s="29"/>
      <c r="I5" s="29"/>
    </row>
    <row r="6" s="1" customFormat="1" ht="17.4" customHeight="1" spans="1:9">
      <c r="A6" s="15" t="s">
        <v>227</v>
      </c>
      <c r="B6" s="8">
        <f t="shared" si="0"/>
        <v>14313</v>
      </c>
      <c r="C6" s="29"/>
      <c r="D6" s="29"/>
      <c r="E6" s="29">
        <v>14313</v>
      </c>
      <c r="F6" s="29"/>
      <c r="G6" s="29"/>
      <c r="H6" s="29"/>
      <c r="I6" s="29"/>
    </row>
    <row r="7" s="1" customFormat="1" ht="17.4" customHeight="1" spans="1:9">
      <c r="A7" s="15" t="s">
        <v>228</v>
      </c>
      <c r="B7" s="8">
        <f t="shared" si="0"/>
        <v>9</v>
      </c>
      <c r="C7" s="29"/>
      <c r="D7" s="29"/>
      <c r="E7" s="29">
        <v>9</v>
      </c>
      <c r="F7" s="29"/>
      <c r="G7" s="29"/>
      <c r="H7" s="29"/>
      <c r="I7" s="29"/>
    </row>
    <row r="8" s="1" customFormat="1" ht="17.4" customHeight="1" spans="1:9">
      <c r="A8" s="15" t="s">
        <v>229</v>
      </c>
      <c r="B8" s="8">
        <f t="shared" si="0"/>
        <v>5369</v>
      </c>
      <c r="C8" s="29"/>
      <c r="D8" s="29"/>
      <c r="E8" s="29">
        <v>5369</v>
      </c>
      <c r="F8" s="29"/>
      <c r="G8" s="29"/>
      <c r="H8" s="29"/>
      <c r="I8" s="29"/>
    </row>
    <row r="9" s="1" customFormat="1" ht="17.4" customHeight="1" spans="1:9">
      <c r="A9" s="15" t="s">
        <v>230</v>
      </c>
      <c r="B9" s="8">
        <f t="shared" si="0"/>
        <v>0</v>
      </c>
      <c r="C9" s="29"/>
      <c r="D9" s="29"/>
      <c r="E9" s="29">
        <v>0</v>
      </c>
      <c r="F9" s="29"/>
      <c r="G9" s="29"/>
      <c r="H9" s="29"/>
      <c r="I9" s="29"/>
    </row>
    <row r="10" s="1" customFormat="1" ht="17.4" customHeight="1" spans="1:9">
      <c r="A10" s="15" t="s">
        <v>231</v>
      </c>
      <c r="B10" s="8">
        <f t="shared" si="0"/>
        <v>5</v>
      </c>
      <c r="C10" s="29"/>
      <c r="D10" s="29"/>
      <c r="E10" s="29">
        <v>5</v>
      </c>
      <c r="F10" s="29"/>
      <c r="G10" s="29"/>
      <c r="H10" s="29"/>
      <c r="I10" s="29"/>
    </row>
    <row r="11" s="1" customFormat="1" ht="17.4" customHeight="1" spans="1:9">
      <c r="A11" s="15" t="s">
        <v>232</v>
      </c>
      <c r="B11" s="8">
        <f t="shared" si="0"/>
        <v>54</v>
      </c>
      <c r="C11" s="29"/>
      <c r="D11" s="29"/>
      <c r="E11" s="29">
        <v>54</v>
      </c>
      <c r="F11" s="29"/>
      <c r="G11" s="29"/>
      <c r="H11" s="29"/>
      <c r="I11" s="29"/>
    </row>
    <row r="12" s="1" customFormat="1" ht="17.4" customHeight="1" spans="1:9">
      <c r="A12" s="15" t="s">
        <v>233</v>
      </c>
      <c r="B12" s="8">
        <f t="shared" si="0"/>
        <v>0</v>
      </c>
      <c r="C12" s="29"/>
      <c r="D12" s="29"/>
      <c r="E12" s="29">
        <v>0</v>
      </c>
      <c r="F12" s="29"/>
      <c r="G12" s="29"/>
      <c r="H12" s="29"/>
      <c r="I12" s="29"/>
    </row>
    <row r="13" s="1" customFormat="1" ht="17.4" customHeight="1" spans="1:9">
      <c r="A13" s="14" t="s">
        <v>234</v>
      </c>
      <c r="B13" s="8">
        <f t="shared" si="0"/>
        <v>19009</v>
      </c>
      <c r="C13" s="29"/>
      <c r="D13" s="29"/>
      <c r="E13" s="29">
        <v>19009</v>
      </c>
      <c r="F13" s="29"/>
      <c r="G13" s="29"/>
      <c r="H13" s="29"/>
      <c r="I13" s="29"/>
    </row>
    <row r="14" s="1" customFormat="1" ht="17.4" customHeight="1" spans="1:9">
      <c r="A14" s="15" t="s">
        <v>235</v>
      </c>
      <c r="B14" s="8">
        <f t="shared" si="0"/>
        <v>19009</v>
      </c>
      <c r="C14" s="29"/>
      <c r="D14" s="29"/>
      <c r="E14" s="29">
        <v>19009</v>
      </c>
      <c r="F14" s="29"/>
      <c r="G14" s="29"/>
      <c r="H14" s="29"/>
      <c r="I14" s="29"/>
    </row>
    <row r="15" s="1" customFormat="1" ht="17.4" customHeight="1" spans="1:9">
      <c r="A15" s="15" t="s">
        <v>236</v>
      </c>
      <c r="B15" s="8">
        <f t="shared" si="0"/>
        <v>0</v>
      </c>
      <c r="C15" s="29"/>
      <c r="D15" s="29"/>
      <c r="E15" s="29">
        <v>0</v>
      </c>
      <c r="F15" s="29"/>
      <c r="G15" s="29"/>
      <c r="H15" s="29"/>
      <c r="I15" s="29"/>
    </row>
    <row r="16" s="1" customFormat="1" ht="17.4" customHeight="1" spans="1:9">
      <c r="A16" s="15" t="s">
        <v>237</v>
      </c>
      <c r="B16" s="8">
        <f t="shared" si="0"/>
        <v>0</v>
      </c>
      <c r="C16" s="29"/>
      <c r="D16" s="29"/>
      <c r="E16" s="29">
        <v>0</v>
      </c>
      <c r="F16" s="29"/>
      <c r="G16" s="29"/>
      <c r="H16" s="29"/>
      <c r="I16" s="29"/>
    </row>
    <row r="17" s="1" customFormat="1" ht="17.4" customHeight="1" spans="1:9">
      <c r="A17" s="15" t="s">
        <v>238</v>
      </c>
      <c r="B17" s="8">
        <f t="shared" si="0"/>
        <v>0</v>
      </c>
      <c r="C17" s="29"/>
      <c r="D17" s="29"/>
      <c r="E17" s="29">
        <v>0</v>
      </c>
      <c r="F17" s="29"/>
      <c r="G17" s="29"/>
      <c r="H17" s="29"/>
      <c r="I17" s="29"/>
    </row>
    <row r="18" s="1" customFormat="1" ht="17.4" customHeight="1" spans="1:9">
      <c r="A18" s="14" t="s">
        <v>239</v>
      </c>
      <c r="B18" s="8">
        <f t="shared" si="0"/>
        <v>741</v>
      </c>
      <c r="C18" s="8"/>
      <c r="D18" s="8"/>
      <c r="E18" s="8">
        <f t="shared" ref="E18" si="1">SUM(E5)-SUM(E13)</f>
        <v>741</v>
      </c>
      <c r="F18" s="8"/>
      <c r="G18" s="8"/>
      <c r="H18" s="8"/>
      <c r="I18" s="8"/>
    </row>
    <row r="19" s="1" customFormat="1" ht="17.4" customHeight="1" spans="1:9">
      <c r="A19" s="14" t="s">
        <v>240</v>
      </c>
      <c r="B19" s="8">
        <f t="shared" si="0"/>
        <v>811</v>
      </c>
      <c r="C19" s="29"/>
      <c r="D19" s="29"/>
      <c r="E19" s="29">
        <v>811</v>
      </c>
      <c r="F19" s="29"/>
      <c r="G19" s="29"/>
      <c r="H19" s="29"/>
      <c r="I19" s="29"/>
    </row>
  </sheetData>
  <mergeCells count="2">
    <mergeCell ref="A2:I2"/>
    <mergeCell ref="A3:I3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J4" sqref="J4"/>
    </sheetView>
  </sheetViews>
  <sheetFormatPr defaultColWidth="9" defaultRowHeight="13.5"/>
  <cols>
    <col min="1" max="1" width="26.875" customWidth="1"/>
    <col min="2" max="2" width="9.375" customWidth="1"/>
    <col min="3" max="3" width="9.625" customWidth="1"/>
    <col min="4" max="4" width="6.125" style="10" customWidth="1"/>
    <col min="5" max="5" width="7.75" style="10" customWidth="1"/>
    <col min="6" max="6" width="25.5" customWidth="1"/>
    <col min="7" max="7" width="8.625" customWidth="1"/>
    <col min="8" max="8" width="11.5" customWidth="1"/>
    <col min="9" max="9" width="9.75" style="10" customWidth="1"/>
    <col min="10" max="10" width="7.125" style="10" customWidth="1"/>
  </cols>
  <sheetData>
    <row r="1" ht="24" customHeight="1" spans="1:1">
      <c r="A1" t="s">
        <v>241</v>
      </c>
    </row>
    <row r="2" s="1" customFormat="1" ht="22.5" spans="1:10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1:10">
      <c r="A3" s="3"/>
      <c r="B3" s="3"/>
      <c r="C3" s="3"/>
      <c r="D3" s="10"/>
      <c r="E3" s="10"/>
      <c r="F3" s="3"/>
      <c r="G3" s="3"/>
      <c r="H3" s="3"/>
      <c r="I3" s="26" t="s">
        <v>2</v>
      </c>
      <c r="J3" s="26"/>
    </row>
    <row r="4" s="16" customFormat="1" ht="48" spans="1:10">
      <c r="A4" s="6" t="s">
        <v>243</v>
      </c>
      <c r="B4" s="6" t="s">
        <v>244</v>
      </c>
      <c r="C4" s="6" t="s">
        <v>245</v>
      </c>
      <c r="D4" s="6" t="s">
        <v>185</v>
      </c>
      <c r="E4" s="6" t="s">
        <v>246</v>
      </c>
      <c r="F4" s="6" t="s">
        <v>243</v>
      </c>
      <c r="G4" s="6" t="s">
        <v>244</v>
      </c>
      <c r="H4" s="6" t="s">
        <v>245</v>
      </c>
      <c r="I4" s="6" t="s">
        <v>185</v>
      </c>
      <c r="J4" s="6" t="s">
        <v>246</v>
      </c>
    </row>
    <row r="5" s="1" customFormat="1" spans="1:10">
      <c r="A5" s="15" t="s">
        <v>247</v>
      </c>
      <c r="B5" s="17">
        <v>60465</v>
      </c>
      <c r="C5" s="15">
        <v>56465</v>
      </c>
      <c r="D5" s="8">
        <v>50004</v>
      </c>
      <c r="E5" s="18">
        <f>D5/C5</f>
        <v>0.885575135039405</v>
      </c>
      <c r="F5" s="15" t="s">
        <v>248</v>
      </c>
      <c r="G5" s="19">
        <v>31825.572723</v>
      </c>
      <c r="H5" s="20">
        <v>35273.852723</v>
      </c>
      <c r="I5" s="8">
        <v>33192</v>
      </c>
      <c r="J5" s="27">
        <f>I5/H5</f>
        <v>0.940980285330654</v>
      </c>
    </row>
    <row r="6" s="1" customFormat="1" spans="1:10">
      <c r="A6" s="15" t="s">
        <v>249</v>
      </c>
      <c r="B6" s="21">
        <v>21000</v>
      </c>
      <c r="C6" s="21">
        <v>19096</v>
      </c>
      <c r="D6" s="8">
        <v>12907</v>
      </c>
      <c r="E6" s="18">
        <f t="shared" ref="E6:E31" si="0">D6/C6</f>
        <v>0.675900712191035</v>
      </c>
      <c r="F6" s="15" t="s">
        <v>250</v>
      </c>
      <c r="G6" s="19"/>
      <c r="H6" s="20"/>
      <c r="I6" s="8">
        <v>0</v>
      </c>
      <c r="J6" s="27"/>
    </row>
    <row r="7" s="1" customFormat="1" spans="1:10">
      <c r="A7" s="15" t="s">
        <v>251</v>
      </c>
      <c r="B7" s="21">
        <v>6500</v>
      </c>
      <c r="C7" s="21">
        <v>6030</v>
      </c>
      <c r="D7" s="8">
        <v>7019</v>
      </c>
      <c r="E7" s="18">
        <f t="shared" si="0"/>
        <v>1.16401326699834</v>
      </c>
      <c r="F7" s="15" t="s">
        <v>252</v>
      </c>
      <c r="G7" s="19"/>
      <c r="H7" s="20"/>
      <c r="I7" s="8">
        <v>0</v>
      </c>
      <c r="J7" s="27"/>
    </row>
    <row r="8" s="1" customFormat="1" spans="1:10">
      <c r="A8" s="15" t="s">
        <v>253</v>
      </c>
      <c r="B8" s="21">
        <v>1200</v>
      </c>
      <c r="C8" s="21">
        <v>1260</v>
      </c>
      <c r="D8" s="8">
        <v>1454</v>
      </c>
      <c r="E8" s="18">
        <f t="shared" si="0"/>
        <v>1.15396825396825</v>
      </c>
      <c r="F8" s="15" t="s">
        <v>254</v>
      </c>
      <c r="G8" s="19">
        <v>11776.240809</v>
      </c>
      <c r="H8" s="20">
        <v>12874.890809</v>
      </c>
      <c r="I8" s="8">
        <v>14043</v>
      </c>
      <c r="J8" s="27">
        <f t="shared" ref="J6:J31" si="1">I8/H8</f>
        <v>1.0907276969047</v>
      </c>
    </row>
    <row r="9" s="1" customFormat="1" spans="1:10">
      <c r="A9" s="15" t="s">
        <v>255</v>
      </c>
      <c r="B9" s="21">
        <v>10500</v>
      </c>
      <c r="C9" s="21">
        <v>9093</v>
      </c>
      <c r="D9" s="8">
        <v>11354</v>
      </c>
      <c r="E9" s="18">
        <f t="shared" si="0"/>
        <v>1.24865280985373</v>
      </c>
      <c r="F9" s="15" t="s">
        <v>256</v>
      </c>
      <c r="G9" s="19">
        <v>71158.237187</v>
      </c>
      <c r="H9" s="20">
        <v>92694.637187</v>
      </c>
      <c r="I9" s="8">
        <v>88993</v>
      </c>
      <c r="J9" s="27">
        <f t="shared" si="1"/>
        <v>0.960066328545713</v>
      </c>
    </row>
    <row r="10" s="1" customFormat="1" spans="1:10">
      <c r="A10" s="15" t="s">
        <v>257</v>
      </c>
      <c r="B10" s="21">
        <v>3000</v>
      </c>
      <c r="C10" s="21">
        <v>2704.314226</v>
      </c>
      <c r="D10" s="8">
        <v>2645</v>
      </c>
      <c r="E10" s="18">
        <f t="shared" si="0"/>
        <v>0.978066814340679</v>
      </c>
      <c r="F10" s="15" t="s">
        <v>258</v>
      </c>
      <c r="G10" s="19">
        <v>595.04734</v>
      </c>
      <c r="H10" s="20">
        <v>618.08734</v>
      </c>
      <c r="I10" s="8">
        <v>6345</v>
      </c>
      <c r="J10" s="27">
        <f t="shared" si="1"/>
        <v>10.2655394947905</v>
      </c>
    </row>
    <row r="11" s="1" customFormat="1" spans="1:10">
      <c r="A11" s="15" t="s">
        <v>259</v>
      </c>
      <c r="B11" s="21">
        <v>3800</v>
      </c>
      <c r="C11" s="21">
        <v>2640</v>
      </c>
      <c r="D11" s="8">
        <v>1481</v>
      </c>
      <c r="E11" s="18">
        <f t="shared" si="0"/>
        <v>0.560984848484849</v>
      </c>
      <c r="F11" s="15" t="s">
        <v>260</v>
      </c>
      <c r="G11" s="19">
        <v>2297.15186</v>
      </c>
      <c r="H11" s="20">
        <v>3106.21186</v>
      </c>
      <c r="I11" s="8">
        <v>2510</v>
      </c>
      <c r="J11" s="27">
        <f t="shared" si="1"/>
        <v>0.808058211457605</v>
      </c>
    </row>
    <row r="12" s="1" customFormat="1" spans="1:10">
      <c r="A12" s="15" t="s">
        <v>261</v>
      </c>
      <c r="B12" s="21">
        <v>1900</v>
      </c>
      <c r="C12" s="21">
        <v>2611</v>
      </c>
      <c r="D12" s="8">
        <v>2580</v>
      </c>
      <c r="E12" s="18">
        <f t="shared" si="0"/>
        <v>0.988127154346993</v>
      </c>
      <c r="F12" s="15" t="s">
        <v>262</v>
      </c>
      <c r="G12" s="19">
        <v>30073.735721</v>
      </c>
      <c r="H12" s="20">
        <v>37958.055721</v>
      </c>
      <c r="I12" s="8">
        <v>38031</v>
      </c>
      <c r="J12" s="27">
        <f t="shared" si="1"/>
        <v>1.00192170746405</v>
      </c>
    </row>
    <row r="13" s="1" customFormat="1" spans="1:10">
      <c r="A13" s="15" t="s">
        <v>263</v>
      </c>
      <c r="B13" s="21">
        <v>1200</v>
      </c>
      <c r="C13" s="21">
        <v>2629</v>
      </c>
      <c r="D13" s="8">
        <v>794</v>
      </c>
      <c r="E13" s="18">
        <f t="shared" si="0"/>
        <v>0.302015975656143</v>
      </c>
      <c r="F13" s="15" t="s">
        <v>264</v>
      </c>
      <c r="G13" s="19">
        <v>28281.129649</v>
      </c>
      <c r="H13" s="20">
        <v>32020.359649</v>
      </c>
      <c r="I13" s="8">
        <v>28819</v>
      </c>
      <c r="J13" s="27">
        <f t="shared" si="1"/>
        <v>0.900021121433594</v>
      </c>
    </row>
    <row r="14" s="1" customFormat="1" spans="1:10">
      <c r="A14" s="15" t="s">
        <v>265</v>
      </c>
      <c r="B14" s="21">
        <v>1830</v>
      </c>
      <c r="C14" s="21">
        <v>1800</v>
      </c>
      <c r="D14" s="8">
        <v>1639</v>
      </c>
      <c r="E14" s="18">
        <f t="shared" si="0"/>
        <v>0.910555555555556</v>
      </c>
      <c r="F14" s="15" t="s">
        <v>266</v>
      </c>
      <c r="G14" s="19">
        <v>2057.208825</v>
      </c>
      <c r="H14" s="20">
        <v>2178.038825</v>
      </c>
      <c r="I14" s="8">
        <v>6740</v>
      </c>
      <c r="J14" s="27">
        <f t="shared" si="1"/>
        <v>3.09452702249236</v>
      </c>
    </row>
    <row r="15" s="1" customFormat="1" spans="1:10">
      <c r="A15" s="15" t="s">
        <v>267</v>
      </c>
      <c r="B15" s="21">
        <v>1500</v>
      </c>
      <c r="C15" s="21">
        <v>1468.670378</v>
      </c>
      <c r="D15" s="8">
        <v>1324</v>
      </c>
      <c r="E15" s="18">
        <f t="shared" si="0"/>
        <v>0.901495679243556</v>
      </c>
      <c r="F15" s="15" t="s">
        <v>268</v>
      </c>
      <c r="G15" s="19">
        <v>6929.713474</v>
      </c>
      <c r="H15" s="20">
        <v>11694.283474</v>
      </c>
      <c r="I15" s="8">
        <v>15206</v>
      </c>
      <c r="J15" s="27">
        <f t="shared" si="1"/>
        <v>1.30029343258248</v>
      </c>
    </row>
    <row r="16" s="1" customFormat="1" spans="1:10">
      <c r="A16" s="15" t="s">
        <v>269</v>
      </c>
      <c r="B16" s="21">
        <v>550</v>
      </c>
      <c r="C16" s="21">
        <v>615.433537</v>
      </c>
      <c r="D16" s="8">
        <v>1222</v>
      </c>
      <c r="E16" s="18">
        <f t="shared" si="0"/>
        <v>1.98559215013985</v>
      </c>
      <c r="F16" s="15" t="s">
        <v>270</v>
      </c>
      <c r="G16" s="19">
        <v>18184.231678</v>
      </c>
      <c r="H16" s="20">
        <v>51478.591678</v>
      </c>
      <c r="I16" s="8">
        <v>52109</v>
      </c>
      <c r="J16" s="27">
        <f t="shared" si="1"/>
        <v>1.01224602891127</v>
      </c>
    </row>
    <row r="17" s="1" customFormat="1" spans="1:10">
      <c r="A17" s="15" t="s">
        <v>271</v>
      </c>
      <c r="B17" s="21">
        <v>4215</v>
      </c>
      <c r="C17" s="21">
        <v>4000</v>
      </c>
      <c r="D17" s="8">
        <v>3684</v>
      </c>
      <c r="E17" s="18">
        <f t="shared" si="0"/>
        <v>0.921</v>
      </c>
      <c r="F17" s="15" t="s">
        <v>272</v>
      </c>
      <c r="G17" s="20">
        <v>1503.061953</v>
      </c>
      <c r="H17" s="20">
        <v>2345.691953</v>
      </c>
      <c r="I17" s="8">
        <v>7852</v>
      </c>
      <c r="J17" s="27">
        <f t="shared" si="1"/>
        <v>3.34741311192109</v>
      </c>
    </row>
    <row r="18" s="1" customFormat="1" spans="1:10">
      <c r="A18" s="15" t="s">
        <v>273</v>
      </c>
      <c r="B18" s="22">
        <v>2600</v>
      </c>
      <c r="C18" s="22">
        <v>2246</v>
      </c>
      <c r="D18" s="8">
        <v>1580</v>
      </c>
      <c r="E18" s="18">
        <f t="shared" si="0"/>
        <v>0.703472840605521</v>
      </c>
      <c r="F18" s="15" t="s">
        <v>274</v>
      </c>
      <c r="G18" s="20">
        <v>371.584701</v>
      </c>
      <c r="H18" s="20">
        <v>771.584701</v>
      </c>
      <c r="I18" s="8">
        <v>1465</v>
      </c>
      <c r="J18" s="27">
        <f t="shared" si="1"/>
        <v>1.89868979789427</v>
      </c>
    </row>
    <row r="19" s="1" customFormat="1" spans="1:10">
      <c r="A19" s="15" t="s">
        <v>275</v>
      </c>
      <c r="B19" s="22">
        <v>670</v>
      </c>
      <c r="C19" s="22">
        <v>271.388725</v>
      </c>
      <c r="D19" s="8">
        <v>321</v>
      </c>
      <c r="E19" s="18">
        <f t="shared" si="0"/>
        <v>1.182805217866</v>
      </c>
      <c r="F19" s="15" t="s">
        <v>276</v>
      </c>
      <c r="G19" s="20">
        <v>183.144277</v>
      </c>
      <c r="H19" s="20">
        <v>1038.664277</v>
      </c>
      <c r="I19" s="8">
        <v>357</v>
      </c>
      <c r="J19" s="27">
        <f t="shared" si="1"/>
        <v>0.34371067524449</v>
      </c>
    </row>
    <row r="20" s="1" customFormat="1" spans="1:10">
      <c r="A20" s="15" t="s">
        <v>277</v>
      </c>
      <c r="B20" s="15"/>
      <c r="C20" s="15"/>
      <c r="D20" s="8">
        <v>0</v>
      </c>
      <c r="E20" s="18"/>
      <c r="F20" s="15" t="s">
        <v>278</v>
      </c>
      <c r="G20" s="20"/>
      <c r="H20" s="20">
        <v>103</v>
      </c>
      <c r="I20" s="8">
        <v>3</v>
      </c>
      <c r="J20" s="27">
        <f t="shared" si="1"/>
        <v>0.029126213592233</v>
      </c>
    </row>
    <row r="21" s="1" customFormat="1" spans="1:10">
      <c r="A21" s="15" t="s">
        <v>279</v>
      </c>
      <c r="B21" s="15">
        <v>29075</v>
      </c>
      <c r="C21" s="15">
        <v>33075</v>
      </c>
      <c r="D21" s="8">
        <v>40100</v>
      </c>
      <c r="E21" s="18">
        <f t="shared" si="0"/>
        <v>1.21239606953893</v>
      </c>
      <c r="F21" s="15" t="s">
        <v>280</v>
      </c>
      <c r="G21" s="20"/>
      <c r="H21" s="15"/>
      <c r="I21" s="8">
        <v>0</v>
      </c>
      <c r="J21" s="27"/>
    </row>
    <row r="22" s="1" customFormat="1" spans="1:10">
      <c r="A22" s="15" t="s">
        <v>281</v>
      </c>
      <c r="B22" s="15">
        <v>2340</v>
      </c>
      <c r="C22" s="15">
        <v>1685</v>
      </c>
      <c r="D22" s="8">
        <v>1859</v>
      </c>
      <c r="E22" s="18">
        <f t="shared" si="0"/>
        <v>1.10326409495549</v>
      </c>
      <c r="F22" s="15" t="s">
        <v>282</v>
      </c>
      <c r="G22" s="20">
        <v>4482.147523</v>
      </c>
      <c r="H22" s="20">
        <v>5685.477523</v>
      </c>
      <c r="I22" s="8">
        <v>6476</v>
      </c>
      <c r="J22" s="27">
        <f t="shared" si="1"/>
        <v>1.13904240651766</v>
      </c>
    </row>
    <row r="23" s="1" customFormat="1" spans="1:10">
      <c r="A23" s="15" t="s">
        <v>283</v>
      </c>
      <c r="B23" s="23">
        <v>7052</v>
      </c>
      <c r="C23" s="23">
        <v>2300</v>
      </c>
      <c r="D23" s="8">
        <v>2845</v>
      </c>
      <c r="E23" s="18">
        <f t="shared" si="0"/>
        <v>1.23695652173913</v>
      </c>
      <c r="F23" s="15" t="s">
        <v>284</v>
      </c>
      <c r="G23" s="20">
        <v>19599.699144</v>
      </c>
      <c r="H23" s="20">
        <v>27888.709144</v>
      </c>
      <c r="I23" s="8">
        <v>20125</v>
      </c>
      <c r="J23" s="27">
        <f t="shared" si="1"/>
        <v>0.721618196671885</v>
      </c>
    </row>
    <row r="24" s="1" customFormat="1" spans="1:10">
      <c r="A24" s="15" t="s">
        <v>285</v>
      </c>
      <c r="B24" s="23">
        <v>4600</v>
      </c>
      <c r="C24" s="23">
        <v>4600</v>
      </c>
      <c r="D24" s="8">
        <v>4480</v>
      </c>
      <c r="E24" s="18">
        <f t="shared" si="0"/>
        <v>0.973913043478261</v>
      </c>
      <c r="F24" s="15" t="s">
        <v>286</v>
      </c>
      <c r="G24" s="20">
        <v>20</v>
      </c>
      <c r="H24" s="20">
        <v>939</v>
      </c>
      <c r="I24" s="8">
        <v>1739</v>
      </c>
      <c r="J24" s="27">
        <f t="shared" si="1"/>
        <v>1.85197018104366</v>
      </c>
    </row>
    <row r="25" s="1" customFormat="1" spans="1:10">
      <c r="A25" s="15" t="s">
        <v>287</v>
      </c>
      <c r="B25" s="23">
        <v>0</v>
      </c>
      <c r="C25" s="23">
        <v>1000</v>
      </c>
      <c r="D25" s="8">
        <v>988</v>
      </c>
      <c r="E25" s="18">
        <f t="shared" si="0"/>
        <v>0.988</v>
      </c>
      <c r="F25" s="15" t="s">
        <v>288</v>
      </c>
      <c r="G25" s="20">
        <v>1883</v>
      </c>
      <c r="H25" s="20">
        <v>2187.746385</v>
      </c>
      <c r="I25" s="8">
        <v>2456</v>
      </c>
      <c r="J25" s="27">
        <f t="shared" si="1"/>
        <v>1.122616413328</v>
      </c>
    </row>
    <row r="26" s="1" customFormat="1" spans="1:10">
      <c r="A26" s="15" t="s">
        <v>289</v>
      </c>
      <c r="B26" s="23">
        <v>13953</v>
      </c>
      <c r="C26" s="23">
        <v>23030</v>
      </c>
      <c r="D26" s="8">
        <v>28846</v>
      </c>
      <c r="E26" s="18">
        <f t="shared" si="0"/>
        <v>1.25254016500217</v>
      </c>
      <c r="F26" s="15" t="s">
        <v>290</v>
      </c>
      <c r="G26" s="15">
        <v>3000</v>
      </c>
      <c r="H26" s="15">
        <v>2830</v>
      </c>
      <c r="I26" s="8">
        <v>412</v>
      </c>
      <c r="J26" s="27">
        <f t="shared" si="1"/>
        <v>0.145583038869258</v>
      </c>
    </row>
    <row r="27" s="1" customFormat="1" spans="1:10">
      <c r="A27" s="24" t="s">
        <v>291</v>
      </c>
      <c r="B27" s="23">
        <v>50</v>
      </c>
      <c r="C27" s="23">
        <v>50</v>
      </c>
      <c r="D27" s="8">
        <v>1082</v>
      </c>
      <c r="E27" s="18">
        <f t="shared" si="0"/>
        <v>21.64</v>
      </c>
      <c r="F27" s="15" t="s">
        <v>292</v>
      </c>
      <c r="G27" s="15">
        <v>12735</v>
      </c>
      <c r="H27" s="15">
        <v>11745</v>
      </c>
      <c r="I27" s="8">
        <v>10099</v>
      </c>
      <c r="J27" s="27">
        <f t="shared" si="1"/>
        <v>0.859855257556407</v>
      </c>
    </row>
    <row r="28" s="1" customFormat="1" ht="14.25" spans="1:10">
      <c r="A28" s="24" t="s">
        <v>293</v>
      </c>
      <c r="B28" s="21">
        <v>970</v>
      </c>
      <c r="C28" s="21">
        <v>300</v>
      </c>
      <c r="D28" s="25"/>
      <c r="E28" s="18">
        <f t="shared" si="0"/>
        <v>0</v>
      </c>
      <c r="F28" s="15" t="s">
        <v>294</v>
      </c>
      <c r="G28" s="15"/>
      <c r="H28" s="15"/>
      <c r="I28" s="8">
        <v>10091</v>
      </c>
      <c r="J28" s="27"/>
    </row>
    <row r="29" s="1" customFormat="1" spans="1:10">
      <c r="A29" s="24" t="s">
        <v>117</v>
      </c>
      <c r="B29" s="21">
        <v>110</v>
      </c>
      <c r="C29" s="21">
        <v>110</v>
      </c>
      <c r="D29" s="8"/>
      <c r="E29" s="18">
        <f t="shared" si="0"/>
        <v>0</v>
      </c>
      <c r="F29" s="15" t="s">
        <v>295</v>
      </c>
      <c r="G29" s="15"/>
      <c r="H29" s="15"/>
      <c r="I29" s="8">
        <v>51</v>
      </c>
      <c r="J29" s="27"/>
    </row>
    <row r="30" s="1" customFormat="1" spans="1:10">
      <c r="A30" s="24"/>
      <c r="B30" s="24"/>
      <c r="C30" s="21"/>
      <c r="D30" s="8"/>
      <c r="E30" s="18"/>
      <c r="F30" s="15" t="s">
        <v>296</v>
      </c>
      <c r="G30" s="15">
        <v>5000</v>
      </c>
      <c r="H30" s="15"/>
      <c r="I30" s="8"/>
      <c r="J30" s="27"/>
    </row>
    <row r="31" s="1" customFormat="1" spans="1:10">
      <c r="A31" s="7" t="s">
        <v>297</v>
      </c>
      <c r="B31" s="7">
        <v>89540</v>
      </c>
      <c r="C31" s="7">
        <v>89540</v>
      </c>
      <c r="D31" s="8">
        <v>90104</v>
      </c>
      <c r="E31" s="18">
        <f t="shared" si="0"/>
        <v>1.00629886084432</v>
      </c>
      <c r="F31" s="7" t="s">
        <v>298</v>
      </c>
      <c r="G31" s="7">
        <v>251956</v>
      </c>
      <c r="H31" s="7">
        <v>335432</v>
      </c>
      <c r="I31" s="8">
        <f>SUM(I5:I27,I29)</f>
        <v>337023</v>
      </c>
      <c r="J31" s="27">
        <f t="shared" si="1"/>
        <v>1.00474313720814</v>
      </c>
    </row>
  </sheetData>
  <mergeCells count="1">
    <mergeCell ref="A2:I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E13" sqref="E13"/>
    </sheetView>
  </sheetViews>
  <sheetFormatPr defaultColWidth="9" defaultRowHeight="13.5" outlineLevelCol="4"/>
  <cols>
    <col min="1" max="1" width="10.375" customWidth="1"/>
    <col min="2" max="2" width="34" customWidth="1"/>
    <col min="3" max="3" width="9.375" customWidth="1"/>
    <col min="4" max="4" width="10.875" style="10" customWidth="1"/>
    <col min="5" max="5" width="11.125" customWidth="1"/>
  </cols>
  <sheetData>
    <row r="1" spans="1:1">
      <c r="A1" t="s">
        <v>299</v>
      </c>
    </row>
    <row r="2" s="1" customFormat="1" ht="22.5" spans="1:4">
      <c r="A2" s="2" t="s">
        <v>300</v>
      </c>
      <c r="B2" s="2"/>
      <c r="C2" s="2"/>
      <c r="D2" s="2"/>
    </row>
    <row r="3" s="1" customFormat="1" ht="19.8" customHeight="1" spans="1:4">
      <c r="A3" s="11"/>
      <c r="B3" s="4"/>
      <c r="C3" s="4"/>
      <c r="D3" s="4" t="s">
        <v>2</v>
      </c>
    </row>
    <row r="4" s="1" customFormat="1" ht="29" customHeight="1" spans="1:5">
      <c r="A4" s="5" t="s">
        <v>301</v>
      </c>
      <c r="B4" s="5" t="s">
        <v>302</v>
      </c>
      <c r="C4" s="5" t="s">
        <v>244</v>
      </c>
      <c r="D4" s="5" t="s">
        <v>185</v>
      </c>
      <c r="E4" s="6" t="s">
        <v>303</v>
      </c>
    </row>
    <row r="5" s="1" customFormat="1" spans="1:5">
      <c r="A5" s="12"/>
      <c r="B5" s="5" t="s">
        <v>186</v>
      </c>
      <c r="C5" s="5">
        <v>152480</v>
      </c>
      <c r="D5" s="8">
        <f>D6</f>
        <v>79656</v>
      </c>
      <c r="E5" s="13">
        <f>D5/C5</f>
        <v>0.522402938090241</v>
      </c>
    </row>
    <row r="6" s="1" customFormat="1" spans="1:5">
      <c r="A6" s="12">
        <v>10301</v>
      </c>
      <c r="B6" s="14" t="s">
        <v>304</v>
      </c>
      <c r="C6" s="14">
        <v>152480</v>
      </c>
      <c r="D6" s="8">
        <f>SUM(D7,D10:D18,D24:D25,D28:D31,D34:D36,D39:D43,D46:D47,D55)</f>
        <v>79656</v>
      </c>
      <c r="E6" s="13">
        <f>D6/C6</f>
        <v>0.522402938090241</v>
      </c>
    </row>
    <row r="7" s="1" customFormat="1" spans="1:5">
      <c r="A7" s="12">
        <v>1030102</v>
      </c>
      <c r="B7" s="14" t="s">
        <v>305</v>
      </c>
      <c r="C7" s="14"/>
      <c r="D7" s="8">
        <f>SUM(D8:D9)</f>
        <v>0</v>
      </c>
      <c r="E7" s="13"/>
    </row>
    <row r="8" s="1" customFormat="1" spans="1:5">
      <c r="A8" s="12">
        <v>103010201</v>
      </c>
      <c r="B8" s="15" t="s">
        <v>306</v>
      </c>
      <c r="C8" s="15"/>
      <c r="D8" s="8">
        <v>0</v>
      </c>
      <c r="E8" s="13"/>
    </row>
    <row r="9" s="1" customFormat="1" spans="1:5">
      <c r="A9" s="12">
        <v>103010202</v>
      </c>
      <c r="B9" s="15" t="s">
        <v>307</v>
      </c>
      <c r="C9" s="15"/>
      <c r="D9" s="8">
        <v>0</v>
      </c>
      <c r="E9" s="13"/>
    </row>
    <row r="10" s="1" customFormat="1" spans="1:5">
      <c r="A10" s="12">
        <v>1030106</v>
      </c>
      <c r="B10" s="14" t="s">
        <v>308</v>
      </c>
      <c r="C10" s="14"/>
      <c r="D10" s="8">
        <v>0</v>
      </c>
      <c r="E10" s="13"/>
    </row>
    <row r="11" s="1" customFormat="1" spans="1:5">
      <c r="A11" s="12">
        <v>1030110</v>
      </c>
      <c r="B11" s="14" t="s">
        <v>309</v>
      </c>
      <c r="C11" s="14"/>
      <c r="D11" s="8">
        <v>0</v>
      </c>
      <c r="E11" s="13"/>
    </row>
    <row r="12" s="1" customFormat="1" spans="1:5">
      <c r="A12" s="12">
        <v>1030112</v>
      </c>
      <c r="B12" s="14" t="s">
        <v>310</v>
      </c>
      <c r="C12" s="14"/>
      <c r="D12" s="8">
        <v>0</v>
      </c>
      <c r="E12" s="13"/>
    </row>
    <row r="13" s="1" customFormat="1" spans="1:5">
      <c r="A13" s="12">
        <v>1030115</v>
      </c>
      <c r="B13" s="14" t="s">
        <v>311</v>
      </c>
      <c r="C13" s="14"/>
      <c r="D13" s="8">
        <v>0</v>
      </c>
      <c r="E13" s="13"/>
    </row>
    <row r="14" s="1" customFormat="1" spans="1:5">
      <c r="A14" s="12">
        <v>1030121</v>
      </c>
      <c r="B14" s="14" t="s">
        <v>312</v>
      </c>
      <c r="C14" s="14"/>
      <c r="D14" s="8">
        <v>0</v>
      </c>
      <c r="E14" s="13"/>
    </row>
    <row r="15" s="1" customFormat="1" spans="1:5">
      <c r="A15" s="12">
        <v>1030129</v>
      </c>
      <c r="B15" s="14" t="s">
        <v>313</v>
      </c>
      <c r="C15" s="14"/>
      <c r="D15" s="8">
        <v>0</v>
      </c>
      <c r="E15" s="13"/>
    </row>
    <row r="16" s="1" customFormat="1" spans="1:5">
      <c r="A16" s="12">
        <v>1030146</v>
      </c>
      <c r="B16" s="14" t="s">
        <v>314</v>
      </c>
      <c r="C16" s="14">
        <v>400</v>
      </c>
      <c r="D16" s="8">
        <v>17</v>
      </c>
      <c r="E16" s="13">
        <f>D16/C16</f>
        <v>0.0425</v>
      </c>
    </row>
    <row r="17" s="1" customFormat="1" spans="1:5">
      <c r="A17" s="12">
        <v>1030147</v>
      </c>
      <c r="B17" s="14" t="s">
        <v>315</v>
      </c>
      <c r="C17" s="14">
        <v>100</v>
      </c>
      <c r="D17" s="8">
        <v>1</v>
      </c>
      <c r="E17" s="13">
        <f>D17/C17</f>
        <v>0.01</v>
      </c>
    </row>
    <row r="18" s="1" customFormat="1" spans="1:5">
      <c r="A18" s="12">
        <v>1030148</v>
      </c>
      <c r="B18" s="14" t="s">
        <v>316</v>
      </c>
      <c r="C18" s="14">
        <v>15100</v>
      </c>
      <c r="D18" s="8">
        <f>SUM(D19:D23)</f>
        <v>52384</v>
      </c>
      <c r="E18" s="13">
        <f>D18/C18</f>
        <v>3.46913907284768</v>
      </c>
    </row>
    <row r="19" s="1" customFormat="1" spans="1:5">
      <c r="A19" s="12">
        <v>103014801</v>
      </c>
      <c r="B19" s="15" t="s">
        <v>317</v>
      </c>
      <c r="C19" s="15">
        <v>15100</v>
      </c>
      <c r="D19" s="8">
        <v>47284</v>
      </c>
      <c r="E19" s="13">
        <f>D19/C19</f>
        <v>3.13139072847682</v>
      </c>
    </row>
    <row r="20" s="1" customFormat="1" spans="1:5">
      <c r="A20" s="12">
        <v>103014802</v>
      </c>
      <c r="B20" s="15" t="s">
        <v>318</v>
      </c>
      <c r="C20" s="15"/>
      <c r="D20" s="8">
        <v>1093</v>
      </c>
      <c r="E20" s="13"/>
    </row>
    <row r="21" s="1" customFormat="1" spans="1:5">
      <c r="A21" s="12">
        <v>103014803</v>
      </c>
      <c r="B21" s="15" t="s">
        <v>319</v>
      </c>
      <c r="C21" s="15"/>
      <c r="D21" s="8">
        <v>4250</v>
      </c>
      <c r="E21" s="13"/>
    </row>
    <row r="22" s="1" customFormat="1" spans="1:5">
      <c r="A22" s="12">
        <v>103014898</v>
      </c>
      <c r="B22" s="15" t="s">
        <v>320</v>
      </c>
      <c r="C22" s="15"/>
      <c r="D22" s="8">
        <v>-243</v>
      </c>
      <c r="E22" s="13"/>
    </row>
    <row r="23" s="1" customFormat="1" spans="1:5">
      <c r="A23" s="12">
        <v>103014899</v>
      </c>
      <c r="B23" s="15" t="s">
        <v>321</v>
      </c>
      <c r="C23" s="15"/>
      <c r="D23" s="8">
        <v>0</v>
      </c>
      <c r="E23" s="13"/>
    </row>
    <row r="24" s="1" customFormat="1" spans="1:5">
      <c r="A24" s="12">
        <v>1030149</v>
      </c>
      <c r="B24" s="14" t="s">
        <v>322</v>
      </c>
      <c r="C24" s="14"/>
      <c r="D24" s="8">
        <v>0</v>
      </c>
      <c r="E24" s="13"/>
    </row>
    <row r="25" s="1" customFormat="1" spans="1:5">
      <c r="A25" s="12">
        <v>1030150</v>
      </c>
      <c r="B25" s="14" t="s">
        <v>323</v>
      </c>
      <c r="C25" s="14"/>
      <c r="D25" s="8">
        <f>SUM(D26:D27)</f>
        <v>0</v>
      </c>
      <c r="E25" s="13"/>
    </row>
    <row r="26" s="1" customFormat="1" spans="1:5">
      <c r="A26" s="12">
        <v>103015001</v>
      </c>
      <c r="B26" s="15" t="s">
        <v>324</v>
      </c>
      <c r="C26" s="15"/>
      <c r="D26" s="8">
        <v>0</v>
      </c>
      <c r="E26" s="13"/>
    </row>
    <row r="27" s="1" customFormat="1" spans="1:5">
      <c r="A27" s="12">
        <v>103015002</v>
      </c>
      <c r="B27" s="15" t="s">
        <v>325</v>
      </c>
      <c r="C27" s="15"/>
      <c r="D27" s="8">
        <v>0</v>
      </c>
      <c r="E27" s="13"/>
    </row>
    <row r="28" s="1" customFormat="1" spans="1:5">
      <c r="A28" s="12">
        <v>1030152</v>
      </c>
      <c r="B28" s="14" t="s">
        <v>326</v>
      </c>
      <c r="C28" s="14"/>
      <c r="D28" s="8">
        <v>0</v>
      </c>
      <c r="E28" s="13"/>
    </row>
    <row r="29" s="1" customFormat="1" spans="1:5">
      <c r="A29" s="12">
        <v>1030153</v>
      </c>
      <c r="B29" s="14" t="s">
        <v>327</v>
      </c>
      <c r="C29" s="14"/>
      <c r="D29" s="8">
        <v>0</v>
      </c>
      <c r="E29" s="13"/>
    </row>
    <row r="30" s="1" customFormat="1" spans="1:5">
      <c r="A30" s="12">
        <v>1030154</v>
      </c>
      <c r="B30" s="14" t="s">
        <v>328</v>
      </c>
      <c r="C30" s="14"/>
      <c r="D30" s="8">
        <v>0</v>
      </c>
      <c r="E30" s="13"/>
    </row>
    <row r="31" s="1" customFormat="1" spans="1:5">
      <c r="A31" s="12">
        <v>1030155</v>
      </c>
      <c r="B31" s="14" t="s">
        <v>329</v>
      </c>
      <c r="C31" s="14"/>
      <c r="D31" s="8">
        <f>SUM(D32:D33)</f>
        <v>0</v>
      </c>
      <c r="E31" s="13"/>
    </row>
    <row r="32" s="1" customFormat="1" spans="1:5">
      <c r="A32" s="12">
        <v>103015501</v>
      </c>
      <c r="B32" s="15" t="s">
        <v>330</v>
      </c>
      <c r="C32" s="15"/>
      <c r="D32" s="8">
        <v>0</v>
      </c>
      <c r="E32" s="13"/>
    </row>
    <row r="33" s="1" customFormat="1" spans="1:5">
      <c r="A33" s="12">
        <v>103015502</v>
      </c>
      <c r="B33" s="15" t="s">
        <v>331</v>
      </c>
      <c r="C33" s="15"/>
      <c r="D33" s="8">
        <v>0</v>
      </c>
      <c r="E33" s="13"/>
    </row>
    <row r="34" s="1" customFormat="1" spans="1:5">
      <c r="A34" s="12">
        <v>1030156</v>
      </c>
      <c r="B34" s="14" t="s">
        <v>332</v>
      </c>
      <c r="C34" s="14">
        <v>300</v>
      </c>
      <c r="D34" s="8">
        <v>239</v>
      </c>
      <c r="E34" s="13">
        <f>D34/C34</f>
        <v>0.796666666666667</v>
      </c>
    </row>
    <row r="35" s="1" customFormat="1" spans="1:5">
      <c r="A35" s="12">
        <v>1030157</v>
      </c>
      <c r="B35" s="14" t="s">
        <v>333</v>
      </c>
      <c r="C35" s="14"/>
      <c r="D35" s="8">
        <v>0</v>
      </c>
      <c r="E35" s="13"/>
    </row>
    <row r="36" s="1" customFormat="1" spans="1:5">
      <c r="A36" s="12">
        <v>1030158</v>
      </c>
      <c r="B36" s="14" t="s">
        <v>334</v>
      </c>
      <c r="C36" s="14"/>
      <c r="D36" s="8">
        <f>SUM(D37:D38)</f>
        <v>0</v>
      </c>
      <c r="E36" s="13"/>
    </row>
    <row r="37" s="1" customFormat="1" spans="1:5">
      <c r="A37" s="12">
        <v>103015801</v>
      </c>
      <c r="B37" s="15" t="s">
        <v>335</v>
      </c>
      <c r="C37" s="15"/>
      <c r="D37" s="8">
        <v>0</v>
      </c>
      <c r="E37" s="13"/>
    </row>
    <row r="38" s="1" customFormat="1" spans="1:5">
      <c r="A38" s="12">
        <v>103015803</v>
      </c>
      <c r="B38" s="15" t="s">
        <v>336</v>
      </c>
      <c r="C38" s="15"/>
      <c r="D38" s="8">
        <v>0</v>
      </c>
      <c r="E38" s="13"/>
    </row>
    <row r="39" s="1" customFormat="1" spans="1:5">
      <c r="A39" s="12">
        <v>1030159</v>
      </c>
      <c r="B39" s="14" t="s">
        <v>337</v>
      </c>
      <c r="C39" s="14"/>
      <c r="D39" s="8">
        <v>0</v>
      </c>
      <c r="E39" s="13"/>
    </row>
    <row r="40" s="1" customFormat="1" spans="1:5">
      <c r="A40" s="12">
        <v>1030166</v>
      </c>
      <c r="B40" s="14" t="s">
        <v>338</v>
      </c>
      <c r="C40" s="14"/>
      <c r="D40" s="8">
        <v>0</v>
      </c>
      <c r="E40" s="13"/>
    </row>
    <row r="41" s="1" customFormat="1" spans="1:5">
      <c r="A41" s="12">
        <v>1030168</v>
      </c>
      <c r="B41" s="14" t="s">
        <v>339</v>
      </c>
      <c r="C41" s="14"/>
      <c r="D41" s="8">
        <v>0</v>
      </c>
      <c r="E41" s="13"/>
    </row>
    <row r="42" s="1" customFormat="1" spans="1:5">
      <c r="A42" s="12">
        <v>1030171</v>
      </c>
      <c r="B42" s="14" t="s">
        <v>340</v>
      </c>
      <c r="C42" s="14"/>
      <c r="D42" s="8">
        <v>0</v>
      </c>
      <c r="E42" s="13"/>
    </row>
    <row r="43" s="1" customFormat="1" spans="1:5">
      <c r="A43" s="12">
        <v>1030175</v>
      </c>
      <c r="B43" s="14" t="s">
        <v>341</v>
      </c>
      <c r="C43" s="14"/>
      <c r="D43" s="8">
        <f>SUM(D44:D45)</f>
        <v>0</v>
      </c>
      <c r="E43" s="13"/>
    </row>
    <row r="44" s="1" customFormat="1" spans="1:5">
      <c r="A44" s="12">
        <v>103017501</v>
      </c>
      <c r="B44" s="15" t="s">
        <v>342</v>
      </c>
      <c r="C44" s="15"/>
      <c r="D44" s="8">
        <v>0</v>
      </c>
      <c r="E44" s="13"/>
    </row>
    <row r="45" s="1" customFormat="1" spans="1:5">
      <c r="A45" s="12">
        <v>103017502</v>
      </c>
      <c r="B45" s="15" t="s">
        <v>343</v>
      </c>
      <c r="C45" s="15"/>
      <c r="D45" s="8">
        <v>0</v>
      </c>
      <c r="E45" s="13"/>
    </row>
    <row r="46" s="1" customFormat="1" spans="1:5">
      <c r="A46" s="12">
        <v>1030178</v>
      </c>
      <c r="B46" s="14" t="s">
        <v>344</v>
      </c>
      <c r="C46" s="14">
        <v>680</v>
      </c>
      <c r="D46" s="8">
        <v>280</v>
      </c>
      <c r="E46" s="13">
        <f>D46/C46</f>
        <v>0.411764705882353</v>
      </c>
    </row>
    <row r="47" s="1" customFormat="1" spans="1:5">
      <c r="A47" s="12">
        <v>1030180</v>
      </c>
      <c r="B47" s="14" t="s">
        <v>345</v>
      </c>
      <c r="C47" s="14"/>
      <c r="D47" s="8">
        <f>SUM(D48:D54)</f>
        <v>0</v>
      </c>
      <c r="E47" s="13"/>
    </row>
    <row r="48" s="1" customFormat="1" spans="1:5">
      <c r="A48" s="12">
        <v>103018001</v>
      </c>
      <c r="B48" s="15" t="s">
        <v>346</v>
      </c>
      <c r="C48" s="15"/>
      <c r="D48" s="8">
        <v>0</v>
      </c>
      <c r="E48" s="13"/>
    </row>
    <row r="49" s="1" customFormat="1" spans="1:5">
      <c r="A49" s="12">
        <v>103018002</v>
      </c>
      <c r="B49" s="15" t="s">
        <v>347</v>
      </c>
      <c r="C49" s="15"/>
      <c r="D49" s="8">
        <v>0</v>
      </c>
      <c r="E49" s="13"/>
    </row>
    <row r="50" s="1" customFormat="1" spans="1:5">
      <c r="A50" s="12">
        <v>103018003</v>
      </c>
      <c r="B50" s="15" t="s">
        <v>348</v>
      </c>
      <c r="C50" s="15"/>
      <c r="D50" s="8">
        <v>0</v>
      </c>
      <c r="E50" s="13"/>
    </row>
    <row r="51" s="1" customFormat="1" spans="1:5">
      <c r="A51" s="12">
        <v>103018004</v>
      </c>
      <c r="B51" s="15" t="s">
        <v>349</v>
      </c>
      <c r="C51" s="15"/>
      <c r="D51" s="8">
        <v>0</v>
      </c>
      <c r="E51" s="13"/>
    </row>
    <row r="52" s="1" customFormat="1" spans="1:5">
      <c r="A52" s="12">
        <v>103018005</v>
      </c>
      <c r="B52" s="15" t="s">
        <v>350</v>
      </c>
      <c r="C52" s="15"/>
      <c r="D52" s="8">
        <v>0</v>
      </c>
      <c r="E52" s="13"/>
    </row>
    <row r="53" s="1" customFormat="1" spans="1:5">
      <c r="A53" s="12">
        <v>103018006</v>
      </c>
      <c r="B53" s="15" t="s">
        <v>351</v>
      </c>
      <c r="C53" s="15"/>
      <c r="D53" s="8">
        <v>0</v>
      </c>
      <c r="E53" s="13"/>
    </row>
    <row r="54" s="1" customFormat="1" spans="1:5">
      <c r="A54" s="12">
        <v>103018007</v>
      </c>
      <c r="B54" s="15" t="s">
        <v>352</v>
      </c>
      <c r="C54" s="15"/>
      <c r="D54" s="8">
        <v>0</v>
      </c>
      <c r="E54" s="13"/>
    </row>
    <row r="55" s="1" customFormat="1" spans="1:5">
      <c r="A55" s="12">
        <v>1030199</v>
      </c>
      <c r="B55" s="14" t="s">
        <v>353</v>
      </c>
      <c r="C55" s="14"/>
      <c r="D55" s="8">
        <v>26735</v>
      </c>
      <c r="E55" s="13"/>
    </row>
  </sheetData>
  <mergeCells count="1">
    <mergeCell ref="A2:D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7" sqref="E7"/>
    </sheetView>
  </sheetViews>
  <sheetFormatPr defaultColWidth="9" defaultRowHeight="13.5" outlineLevelCol="3"/>
  <cols>
    <col min="1" max="1" width="38.5583333333333" customWidth="1"/>
    <col min="2" max="2" width="12.125" customWidth="1"/>
    <col min="3" max="3" width="15.875" customWidth="1"/>
    <col min="4" max="4" width="12.125" customWidth="1"/>
  </cols>
  <sheetData>
    <row r="1" spans="1:1">
      <c r="A1" t="s">
        <v>354</v>
      </c>
    </row>
    <row r="2" s="1" customFormat="1" ht="28.2" customHeight="1" spans="1:3">
      <c r="A2" s="2" t="s">
        <v>355</v>
      </c>
      <c r="B2" s="2"/>
      <c r="C2" s="2"/>
    </row>
    <row r="3" s="1" customFormat="1" ht="27.6" customHeight="1" spans="1:3">
      <c r="A3" s="3"/>
      <c r="B3" s="3"/>
      <c r="C3" s="4" t="s">
        <v>2</v>
      </c>
    </row>
    <row r="4" s="1" customFormat="1" ht="28.2" customHeight="1" spans="1:4">
      <c r="A4" s="5" t="s">
        <v>302</v>
      </c>
      <c r="B4" s="5" t="s">
        <v>244</v>
      </c>
      <c r="C4" s="5" t="s">
        <v>185</v>
      </c>
      <c r="D4" s="6" t="s">
        <v>303</v>
      </c>
    </row>
    <row r="5" s="1" customFormat="1" ht="28.2" customHeight="1" spans="1:4">
      <c r="A5" s="7" t="s">
        <v>356</v>
      </c>
      <c r="B5" s="7"/>
      <c r="C5" s="8">
        <v>0</v>
      </c>
      <c r="D5" s="9"/>
    </row>
    <row r="6" s="1" customFormat="1" ht="28.2" customHeight="1" spans="1:4">
      <c r="A6" s="7" t="s">
        <v>357</v>
      </c>
      <c r="B6" s="7">
        <v>65</v>
      </c>
      <c r="C6" s="8">
        <v>2</v>
      </c>
      <c r="D6" s="9">
        <f>C6/B6</f>
        <v>0.0307692307692308</v>
      </c>
    </row>
    <row r="7" s="1" customFormat="1" ht="28.2" customHeight="1" spans="1:4">
      <c r="A7" s="7" t="s">
        <v>358</v>
      </c>
      <c r="B7" s="7">
        <v>507</v>
      </c>
      <c r="C7" s="8">
        <v>542</v>
      </c>
      <c r="D7" s="9">
        <f>C7/B7</f>
        <v>1.06903353057199</v>
      </c>
    </row>
    <row r="8" s="1" customFormat="1" ht="28.2" customHeight="1" spans="1:4">
      <c r="A8" s="7" t="s">
        <v>359</v>
      </c>
      <c r="B8" s="7"/>
      <c r="C8" s="8">
        <v>0</v>
      </c>
      <c r="D8" s="9"/>
    </row>
    <row r="9" s="1" customFormat="1" ht="28.2" customHeight="1" spans="1:4">
      <c r="A9" s="7" t="s">
        <v>360</v>
      </c>
      <c r="B9" s="7">
        <v>9803</v>
      </c>
      <c r="C9" s="8">
        <v>9356</v>
      </c>
      <c r="D9" s="9">
        <f>C9/B9</f>
        <v>0.954401713761094</v>
      </c>
    </row>
    <row r="10" s="1" customFormat="1" ht="28.2" customHeight="1" spans="1:4">
      <c r="A10" s="7" t="s">
        <v>361</v>
      </c>
      <c r="B10" s="7">
        <v>208</v>
      </c>
      <c r="C10" s="8">
        <v>177</v>
      </c>
      <c r="D10" s="9">
        <f t="shared" ref="D10:D16" si="0">C10/B10</f>
        <v>0.850961538461538</v>
      </c>
    </row>
    <row r="11" s="1" customFormat="1" ht="28.2" customHeight="1" spans="1:4">
      <c r="A11" s="7" t="s">
        <v>362</v>
      </c>
      <c r="B11" s="7"/>
      <c r="C11" s="8">
        <v>0</v>
      </c>
      <c r="D11" s="9"/>
    </row>
    <row r="12" s="1" customFormat="1" ht="28.2" customHeight="1" spans="1:4">
      <c r="A12" s="7" t="s">
        <v>363</v>
      </c>
      <c r="B12" s="7"/>
      <c r="C12" s="8">
        <v>0</v>
      </c>
      <c r="D12" s="9"/>
    </row>
    <row r="13" s="1" customFormat="1" ht="28.2" customHeight="1" spans="1:4">
      <c r="A13" s="7" t="s">
        <v>364</v>
      </c>
      <c r="B13" s="7">
        <v>105222</v>
      </c>
      <c r="C13" s="8">
        <v>103416</v>
      </c>
      <c r="D13" s="9">
        <f t="shared" si="0"/>
        <v>0.982836288988995</v>
      </c>
    </row>
    <row r="14" s="1" customFormat="1" ht="28.2" customHeight="1" spans="1:4">
      <c r="A14" s="7" t="s">
        <v>365</v>
      </c>
      <c r="B14" s="7">
        <v>1651</v>
      </c>
      <c r="C14" s="8">
        <v>1651</v>
      </c>
      <c r="D14" s="9">
        <f t="shared" si="0"/>
        <v>1</v>
      </c>
    </row>
    <row r="15" s="1" customFormat="1" ht="28.2" customHeight="1" spans="1:4">
      <c r="A15" s="7" t="s">
        <v>366</v>
      </c>
      <c r="B15" s="7">
        <v>103</v>
      </c>
      <c r="C15" s="8">
        <v>103</v>
      </c>
      <c r="D15" s="9">
        <f t="shared" si="0"/>
        <v>1</v>
      </c>
    </row>
    <row r="16" s="1" customFormat="1" ht="28.2" customHeight="1" spans="1:4">
      <c r="A16" s="7" t="s">
        <v>367</v>
      </c>
      <c r="B16" s="7">
        <v>12424</v>
      </c>
      <c r="C16" s="8">
        <v>11992</v>
      </c>
      <c r="D16" s="9">
        <f t="shared" si="0"/>
        <v>0.965228589826143</v>
      </c>
    </row>
    <row r="17" s="1" customFormat="1" ht="28.2" customHeight="1" spans="1:4">
      <c r="A17" s="7" t="s">
        <v>298</v>
      </c>
      <c r="B17" s="7">
        <v>129983</v>
      </c>
      <c r="C17" s="8">
        <f>SUM(C5:C16)</f>
        <v>127239</v>
      </c>
      <c r="D17" s="9">
        <f>C17/B17</f>
        <v>0.97888954709462</v>
      </c>
    </row>
  </sheetData>
  <mergeCells count="1"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</vt:lpstr>
      <vt:lpstr>附件2</vt:lpstr>
      <vt:lpstr>附件3</vt:lpstr>
      <vt:lpstr>附件4</vt:lpstr>
      <vt:lpstr>附件5</vt:lpstr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胡贵林</cp:lastModifiedBy>
  <dcterms:created xsi:type="dcterms:W3CDTF">2006-09-13T11:21:00Z</dcterms:created>
  <dcterms:modified xsi:type="dcterms:W3CDTF">2021-06-20T08:26:30Z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D1288607B91B48E1BAD5C10041B4F45D</vt:lpwstr>
  </property>
  <property fmtid="{D5CDD505-2E9C-101B-9397-08002B2CF9AE}" pid="3" name="KSOProductBuildVer">
    <vt:lpwstr>2052-11.1.0.10577</vt:lpwstr>
  </property>
</Properties>
</file>