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30" firstSheet="7" activeTab="9"/>
  </bookViews>
  <sheets>
    <sheet name="2024年度开阳县一般公共预算收支平衡表" sheetId="1" r:id="rId1"/>
    <sheet name="2024年度开阳县政府性基金预算收支平衡表" sheetId="2" r:id="rId2"/>
    <sheet name="2024年度开阳县国有资本经营预算收支平衡表" sheetId="3" r:id="rId3"/>
    <sheet name="2024年度开阳县社会保险基金预算收支情况表" sheetId="4" r:id="rId4"/>
    <sheet name="2024年度开阳县一般公共预算收入明细表" sheetId="5" r:id="rId5"/>
    <sheet name="2024年度开阳县一般公共预算支出明细表" sheetId="10" r:id="rId6"/>
    <sheet name="2024年度开阳县一般公共预算支出经济分类明细表" sheetId="11" r:id="rId7"/>
    <sheet name="2024年度开阳县政府性基金预算收入明细表" sheetId="6" r:id="rId8"/>
    <sheet name="2024年度开阳县政府性基金支出明细表" sheetId="7" r:id="rId9"/>
    <sheet name="2024年度开阳县重点绩效评价结果汇总表" sheetId="8" r:id="rId10"/>
    <sheet name="2024年度开阳县新增地方政府专项债券基本情况表" sheetId="9" r:id="rId11"/>
  </sheets>
  <externalReferences>
    <externalReference r:id="rId12"/>
  </externalReferences>
  <definedNames>
    <definedName name="_xlnm._FilterDatabase" localSheetId="4" hidden="1">'2024年度开阳县一般公共预算收入明细表'!#REF!</definedName>
    <definedName name="_xlnm._FilterDatabase" localSheetId="5" hidden="1">'2024年度开阳县一般公共预算支出明细表'!$A$7:$J$229</definedName>
    <definedName name="_xlnm._FilterDatabase" localSheetId="6" hidden="1">'2024年度开阳县一般公共预算支出经济分类明细表'!$A$6:$H$78</definedName>
    <definedName name="_xlnm._FilterDatabase" localSheetId="7" hidden="1">'2024年度开阳县政府性基金预算收入明细表'!$A$7:$J$47</definedName>
    <definedName name="_xlnm._FilterDatabase" localSheetId="8" hidden="1">'2024年度开阳县政府性基金支出明细表'!$A$7:$J$83</definedName>
    <definedName name="_xlnm.Print_Titles" localSheetId="0">'2024年度开阳县一般公共预算收支平衡表'!$2:$4</definedName>
    <definedName name="_xlnm.Print_Titles" localSheetId="1">'2024年度开阳县政府性基金预算收支平衡表'!$2:$4</definedName>
    <definedName name="_xlnm.Print_Titles" localSheetId="5">'2024年度开阳县一般公共预算支出明细表'!$2:$5</definedName>
    <definedName name="_xlnm.Print_Titles" localSheetId="6">'2024年度开阳县一般公共预算支出经济分类明细表'!$2:$6</definedName>
    <definedName name="_xlnm.Print_Titles" localSheetId="8">'2024年度开阳县政府性基金支出明细表'!$2:$6</definedName>
    <definedName name="_xlnm.Print_Titles" localSheetId="9">'2024年度开阳县重点绩效评价结果汇总表'!$2:$3</definedName>
  </definedNames>
  <calcPr calcId="144525"/>
</workbook>
</file>

<file path=xl/sharedStrings.xml><?xml version="1.0" encoding="utf-8"?>
<sst xmlns="http://schemas.openxmlformats.org/spreadsheetml/2006/main" count="980" uniqueCount="805">
  <si>
    <t>附件1</t>
  </si>
  <si>
    <t>2024年度一般公共预算收支平衡表</t>
  </si>
  <si>
    <t>项目</t>
  </si>
  <si>
    <t>决 算 数</t>
  </si>
  <si>
    <t>一般公共预算收入</t>
  </si>
  <si>
    <t>一般公共预算支出</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</si>
  <si>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</si>
  <si>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</si>
  <si>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</si>
  <si>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</si>
  <si>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</si>
  <si>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</si>
  <si>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</si>
  <si>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</si>
  <si>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</si>
  <si>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</si>
  <si>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</si>
  <si>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</si>
  <si>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</si>
  <si>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</si>
  <si>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</si>
  <si>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</si>
  <si>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</si>
  <si>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</si>
  <si>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</si>
  <si>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</si>
  <si>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</si>
  <si>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</si>
  <si>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</si>
  <si>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</si>
  <si>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</si>
  <si>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</si>
  <si>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</si>
  <si>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</si>
  <si>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</si>
  <si>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</si>
  <si>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</si>
  <si>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</si>
  <si>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</si>
  <si>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</si>
  <si>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</si>
  <si>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</si>
  <si>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</si>
  <si>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</si>
  <si>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</si>
  <si>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</si>
  <si>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</si>
  <si>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</si>
  <si>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</si>
  <si>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</si>
  <si>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</si>
  <si>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</si>
  <si>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</si>
  <si>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</si>
  <si>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</si>
  <si>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</si>
  <si>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</si>
  <si>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</si>
  <si>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</si>
  <si>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</si>
  <si>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</si>
  <si>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</si>
  <si>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</si>
  <si>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</si>
  <si>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</si>
  <si>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</si>
  <si>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</si>
  <si>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</si>
  <si>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</si>
  <si>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</si>
  <si>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</si>
  <si>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</si>
  <si>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</si>
  <si>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</si>
  <si>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</si>
  <si>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</si>
  <si>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</si>
  <si>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</si>
  <si>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</si>
  <si>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</si>
  <si>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</si>
  <si>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</si>
  <si>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</si>
  <si>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</si>
  <si>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</si>
  <si>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</si>
  <si>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</si>
  <si>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</si>
  <si>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</si>
  <si>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</si>
  <si>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</si>
  <si>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</si>
  <si>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</si>
  <si>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</si>
  <si>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</si>
  <si>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</si>
  <si>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</si>
  <si>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</si>
  <si>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</si>
  <si>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</si>
  <si>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</si>
  <si>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</si>
  <si>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</si>
  <si>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</si>
  <si>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</si>
  <si>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</si>
  <si>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</si>
  <si>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</si>
  <si>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</si>
  <si>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</si>
  <si>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</si>
  <si>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</si>
  <si>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</si>
  <si>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</si>
  <si>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</si>
  <si>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</si>
  <si>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</si>
  <si>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其他支出</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</si>
  <si>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</si>
  <si>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</si>
  <si>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</si>
  <si>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</si>
  <si>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</si>
  <si>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</si>
  <si>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</si>
  <si>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</si>
  <si>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</si>
  <si>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</si>
  <si>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</si>
  <si>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</si>
  <si>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</si>
  <si>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</si>
  <si>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</si>
  <si>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</si>
  <si>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</si>
  <si>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</si>
  <si>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</si>
  <si>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</si>
  <si>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</si>
  <si>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</si>
  <si>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</si>
  <si>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</si>
  <si>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</si>
  <si>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</si>
  <si>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</si>
  <si>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</si>
  <si>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</si>
  <si>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</si>
  <si>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</si>
  <si>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</si>
  <si>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</si>
  <si>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</si>
  <si>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</si>
  <si>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</si>
  <si>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</si>
  <si>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</si>
  <si>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</si>
  <si>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</si>
  <si>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</si>
  <si>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</si>
  <si>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</si>
  <si>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</si>
  <si>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</si>
  <si>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</si>
  <si>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</si>
  <si>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</si>
  <si>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</si>
  <si>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</si>
  <si>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</si>
  <si>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</si>
  <si>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</si>
  <si>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</si>
  <si>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</si>
  <si>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</si>
  <si>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</si>
  <si>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</si>
  <si>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</si>
  <si>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</si>
  <si>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</si>
  <si>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</si>
  <si>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</si>
  <si>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</si>
  <si>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</si>
  <si>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</si>
  <si>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</si>
  <si>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</si>
  <si>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</si>
  <si>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</si>
  <si>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</si>
  <si>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</si>
  <si>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</si>
  <si>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</si>
  <si>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</si>
  <si>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</si>
  <si>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</si>
  <si>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</si>
  <si>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</si>
  <si>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</si>
  <si>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</si>
  <si>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</si>
  <si>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</si>
  <si>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</si>
  <si>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</si>
  <si>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</si>
  <si>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</si>
  <si>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</si>
  <si>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</si>
  <si>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</si>
  <si>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</si>
  <si>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</si>
  <si>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附件2</t>
  </si>
  <si>
    <t>2024年度开阳县政府性基金预算收支平衡表</t>
  </si>
  <si>
    <t>单位：万元</t>
  </si>
  <si>
    <t>决算数</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</si>
  <si>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</si>
  <si>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</si>
  <si>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</si>
  <si>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</si>
  <si>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</si>
  <si>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</si>
  <si>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</si>
  <si>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</si>
  <si>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</si>
  <si>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</si>
  <si>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</si>
  <si>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</si>
  <si>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</si>
  <si>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</si>
  <si>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</si>
  <si>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</si>
  <si>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</si>
  <si>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</si>
  <si>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</si>
  <si>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</si>
  <si>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</si>
  <si>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</si>
  <si>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</si>
  <si>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</si>
  <si>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</si>
  <si>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</si>
  <si>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</si>
  <si>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</si>
  <si>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</si>
  <si>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</si>
  <si>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</si>
  <si>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</si>
  <si>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</si>
  <si>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</si>
  <si>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</si>
  <si>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</si>
  <si>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</si>
  <si>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</si>
  <si>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</si>
  <si>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</si>
  <si>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</si>
  <si>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</si>
  <si>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</si>
  <si>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</si>
  <si>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</si>
  <si>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</si>
  <si>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</si>
  <si>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附件3</t>
  </si>
  <si>
    <t>2024年度开阳县国有资本经营预算收支平衡表</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</si>
  <si>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</si>
  <si>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</si>
  <si>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</si>
  <si>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</si>
  <si>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</si>
  <si>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</si>
  <si>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</si>
  <si>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</si>
  <si>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</si>
  <si>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</si>
  <si>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</si>
  <si>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</si>
  <si>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</si>
  <si>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</si>
  <si>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</si>
  <si>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附件4</t>
  </si>
  <si>
    <t>2024年度开阳县社会保险基金预算收支情况表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</si>
  <si>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</si>
  <si>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</si>
  <si>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</si>
  <si>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</si>
  <si>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</si>
  <si>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</si>
  <si>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</si>
  <si>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</si>
  <si>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</si>
  <si>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</si>
  <si>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</si>
  <si>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</si>
  <si>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</si>
  <si>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</si>
  <si>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</si>
  <si>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</si>
  <si>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</si>
  <si>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</si>
  <si>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</si>
  <si>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</si>
  <si>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</si>
  <si>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</si>
  <si>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</si>
  <si>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</si>
  <si>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注：企业职工基本养老保险基金、城乡居民基本养老保险基金、职工基本医疗保险（含生育保险）基金、城乡居民基本医疗保险基金、工伤保险基金、失业保险基金等六项由市级财政部门统筹使用并做决算，不在县级做决算，因此该六项无数据。</t>
  </si>
  <si>
    <t>附件5</t>
  </si>
  <si>
    <t>2024年度开阳县一般公共预算收入明细表</t>
  </si>
  <si>
    <t>序号</t>
  </si>
  <si>
    <t>科目编码</t>
  </si>
  <si>
    <t>科目名称</t>
  </si>
  <si>
    <t>2023年完成数</t>
  </si>
  <si>
    <t>2024年年初预算数</t>
  </si>
  <si>
    <t>2024调增、调减数</t>
  </si>
  <si>
    <t>2024年调整数</t>
  </si>
  <si>
    <t>2024年决算数</t>
  </si>
  <si>
    <t>2024年完成数同2023年完成数相比</t>
  </si>
  <si>
    <t>2024年完成数占年初预算数比重</t>
  </si>
  <si>
    <t>同比增减率（%）</t>
  </si>
  <si>
    <t>同比增减金额</t>
  </si>
  <si>
    <t>栏次</t>
  </si>
  <si>
    <t>5=3+4</t>
  </si>
  <si>
    <t>7=8/2</t>
  </si>
  <si>
    <t>8=6-2</t>
  </si>
  <si>
    <t>9=6/3</t>
  </si>
  <si>
    <t>一般公共预算收入合计</t>
  </si>
  <si>
    <t>101</t>
  </si>
  <si>
    <t xml:space="preserve">  税收收入</t>
  </si>
  <si>
    <t xml:space="preserve">    增值税</t>
  </si>
  <si>
    <t>10104</t>
  </si>
  <si>
    <t xml:space="preserve">    企业所得税</t>
  </si>
  <si>
    <t>10106</t>
  </si>
  <si>
    <t xml:space="preserve">    个人所得税</t>
  </si>
  <si>
    <t>10107</t>
  </si>
  <si>
    <t xml:space="preserve">    资源税</t>
  </si>
  <si>
    <t>10109</t>
  </si>
  <si>
    <t xml:space="preserve">    城市维护建设税</t>
  </si>
  <si>
    <t xml:space="preserve">    房产税</t>
  </si>
  <si>
    <t>10111</t>
  </si>
  <si>
    <t xml:space="preserve">    印花税</t>
  </si>
  <si>
    <t>10112</t>
  </si>
  <si>
    <t xml:space="preserve">    城镇土地使用税</t>
  </si>
  <si>
    <t>10113</t>
  </si>
  <si>
    <t xml:space="preserve">    土地增值税</t>
  </si>
  <si>
    <t xml:space="preserve">    车船税</t>
  </si>
  <si>
    <t>10118</t>
  </si>
  <si>
    <t xml:space="preserve">    耕地占用税</t>
  </si>
  <si>
    <t>10119</t>
  </si>
  <si>
    <t xml:space="preserve">    契税</t>
  </si>
  <si>
    <t>10120</t>
  </si>
  <si>
    <t xml:space="preserve">    烟叶税</t>
  </si>
  <si>
    <t xml:space="preserve">    环保税</t>
  </si>
  <si>
    <t xml:space="preserve">    其他税收收入</t>
  </si>
  <si>
    <t>103</t>
  </si>
  <si>
    <t xml:space="preserve">  非税收入</t>
  </si>
  <si>
    <t>10302</t>
  </si>
  <si>
    <t xml:space="preserve">    专项收入</t>
  </si>
  <si>
    <t xml:space="preserve">      教育费附加收入</t>
  </si>
  <si>
    <t xml:space="preserve">      地方教育附加收入</t>
  </si>
  <si>
    <t xml:space="preserve">      残疾人就业保障金收入</t>
  </si>
  <si>
    <t xml:space="preserve">      森林植被恢复费</t>
  </si>
  <si>
    <t>10304</t>
  </si>
  <si>
    <t xml:space="preserve">    行政事业性收费收入</t>
  </si>
  <si>
    <t>10305</t>
  </si>
  <si>
    <t xml:space="preserve">    罚没收入</t>
  </si>
  <si>
    <t xml:space="preserve">    国有资本经营收入</t>
  </si>
  <si>
    <t>10307</t>
  </si>
  <si>
    <t xml:space="preserve">     国有资源(资产)有偿使用收入</t>
  </si>
  <si>
    <t xml:space="preserve">      矿业权出让收益</t>
  </si>
  <si>
    <t xml:space="preserve">   捐赠收入</t>
  </si>
  <si>
    <t xml:space="preserve">   国内捐赠收入</t>
  </si>
  <si>
    <t xml:space="preserve">   政府住房基金收入</t>
  </si>
  <si>
    <t>10399</t>
  </si>
  <si>
    <t xml:space="preserve">   其他收入</t>
  </si>
  <si>
    <t>附件6</t>
  </si>
  <si>
    <t>2024年度开阳县一般公共预算支出明细表</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</si>
  <si>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</si>
  <si>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</si>
  <si>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</si>
  <si>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</si>
  <si>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</si>
  <si>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</si>
  <si>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</si>
  <si>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</si>
  <si>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</si>
  <si>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</si>
  <si>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</si>
  <si>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</si>
  <si>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</si>
  <si>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</si>
  <si>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</si>
  <si>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</si>
  <si>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</si>
  <si>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</si>
  <si>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</si>
  <si>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</si>
  <si>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</si>
  <si>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</si>
  <si>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</si>
  <si>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其他共产党事务支出(款)</t>
  </si>
  <si>
    <t xml:space="preserve">  网信事务</t>
  </si>
  <si>
    <t xml:space="preserve">  市场监督管理事务</t>
  </si>
  <si>
    <t xml:space="preserve">  社会工作事务</t>
  </si>
  <si>
    <t xml:space="preserve">  信访事务</t>
  </si>
  <si>
    <t xml:space="preserve">  其他一般公共服务支出(款)</t>
  </si>
  <si>
    <t>外交支出</t>
  </si>
  <si>
    <t xml:space="preserve">  外交管理事务</t>
  </si>
  <si>
    <t xml:space="preserve">  驻外机构</t>
  </si>
  <si>
    <t xml:space="preserve">  对外援助</t>
  </si>
  <si>
    <t xml:space="preserve">  国际组织</t>
  </si>
  <si>
    <t xml:space="preserve">  对外合作与交流</t>
  </si>
  <si>
    <t xml:space="preserve">  对外宣传(款)</t>
  </si>
  <si>
    <t xml:space="preserve">  边界勘界联检</t>
  </si>
  <si>
    <t xml:space="preserve">  国际发展合作</t>
  </si>
  <si>
    <t xml:space="preserve">  其他外交支出(款)</t>
  </si>
  <si>
    <t>国防支出</t>
  </si>
  <si>
    <t xml:space="preserve">  军费</t>
  </si>
  <si>
    <t xml:space="preserve">  国防科研事业(款)</t>
  </si>
  <si>
    <t xml:space="preserve">  专项工程(款)</t>
  </si>
  <si>
    <t xml:space="preserve">  国防动员</t>
  </si>
  <si>
    <t xml:space="preserve">  其他国防支出(款)</t>
  </si>
  <si>
    <t>公共安全支出</t>
  </si>
  <si>
    <t xml:space="preserve">  武装警察部队(款)</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</si>
  <si>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</si>
  <si>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</si>
  <si>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</si>
  <si>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</si>
  <si>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</si>
  <si>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</si>
  <si>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</si>
  <si>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</si>
  <si>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</si>
  <si>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其他公共安全支出(款)</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</si>
  <si>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</si>
  <si>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</si>
  <si>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</si>
  <si>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</si>
  <si>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</si>
  <si>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</si>
  <si>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</si>
  <si>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</si>
  <si>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</si>
  <si>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</si>
  <si>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其他教育支出(款)</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</si>
  <si>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</si>
  <si>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</si>
  <si>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</si>
  <si>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</si>
  <si>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</si>
  <si>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</si>
  <si>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</si>
  <si>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</si>
  <si>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</si>
  <si>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</si>
  <si>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其他科学技术支出(款)</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</si>
  <si>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</si>
  <si>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</si>
  <si>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</si>
  <si>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</si>
  <si>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</si>
  <si>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</si>
  <si>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其他文化旅游体育与传媒支出(款)</t>
  </si>
  <si>
    <t>社会保障和就业支出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</si>
  <si>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</si>
  <si>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</si>
  <si>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</si>
  <si>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</si>
  <si>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</si>
  <si>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</si>
  <si>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</si>
  <si>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</si>
  <si>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</si>
  <si>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</si>
  <si>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</si>
  <si>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</si>
  <si>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</si>
  <si>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</si>
  <si>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</si>
  <si>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</si>
  <si>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</si>
  <si>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</si>
  <si>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</si>
  <si>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</si>
  <si>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其他社会保障和就业支出(款)</t>
  </si>
  <si>
    <t>卫生健康支出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</si>
  <si>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</si>
  <si>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</si>
  <si>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</si>
  <si>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</si>
  <si>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</si>
  <si>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</si>
  <si>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</si>
  <si>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</si>
  <si>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</si>
  <si>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</si>
  <si>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</si>
  <si>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老龄卫生健康事务(款)</t>
  </si>
  <si>
    <t xml:space="preserve">  中医药事务</t>
  </si>
  <si>
    <t xml:space="preserve">  疾病预防控制事务</t>
  </si>
  <si>
    <t xml:space="preserve">  其他卫生健康支出(款)</t>
  </si>
  <si>
    <t>节能环保支出</t>
  </si>
  <si>
    <t xml:space="preserve">  环境保护管理事务</t>
  </si>
  <si>
    <t xml:space="preserve">  环境监测与监察</t>
  </si>
  <si>
    <t xml:space="preserve">  污染防治</t>
  </si>
  <si>
    <t xml:space="preserve">  自然生态保护</t>
  </si>
  <si>
    <t xml:space="preserve">  森林保护修复</t>
  </si>
  <si>
    <t xml:space="preserve">  退耕还林还草</t>
  </si>
  <si>
    <t xml:space="preserve">  风沙荒漠治理</t>
  </si>
  <si>
    <t xml:space="preserve">  退牧还草</t>
  </si>
  <si>
    <t xml:space="preserve">  已垦草原退耕还草(款)</t>
  </si>
  <si>
    <t xml:space="preserve">  能源节约利用(款)</t>
  </si>
  <si>
    <t xml:space="preserve">  污染减排</t>
  </si>
  <si>
    <t xml:space="preserve">  可再生能源(款)</t>
  </si>
  <si>
    <t xml:space="preserve">  循环经济(款)</t>
  </si>
  <si>
    <t xml:space="preserve">  能源管理事务</t>
  </si>
  <si>
    <t xml:space="preserve">  其他节能环保支出(款)</t>
  </si>
  <si>
    <t>城乡社区支出</t>
  </si>
  <si>
    <t xml:space="preserve">  城乡社区管理事务</t>
  </si>
  <si>
    <t xml:space="preserve">  城乡社区规划与管理(款)</t>
  </si>
  <si>
    <t xml:space="preserve">  城乡社区公共设施</t>
  </si>
  <si>
    <t xml:space="preserve">  城乡社区环境卫生(款)</t>
  </si>
  <si>
    <t xml:space="preserve">  建设市场管理与监督(款)</t>
  </si>
  <si>
    <t xml:space="preserve">  其他城乡社区支出(款)</t>
  </si>
  <si>
    <t>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</si>
  <si>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</si>
  <si>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</si>
  <si>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</si>
  <si>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</si>
  <si>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</si>
  <si>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</si>
  <si>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</si>
  <si>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其他农林水支出(款)</t>
  </si>
  <si>
    <t>交通运输支出</t>
  </si>
  <si>
    <t xml:space="preserve">  公路水路运输</t>
  </si>
  <si>
    <t xml:space="preserve">  铁路运输</t>
  </si>
  <si>
    <t xml:space="preserve">  民用航空运输</t>
  </si>
  <si>
    <t xml:space="preserve">  邮政业支出</t>
  </si>
  <si>
    <t xml:space="preserve">  其他交通运输支出(款)</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</si>
  <si>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</si>
  <si>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</si>
  <si>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</si>
  <si>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</si>
  <si>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</si>
  <si>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</si>
  <si>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</si>
  <si>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其他资源勘探工业信息等支出(款)</t>
  </si>
  <si>
    <t>商业服务业等支出</t>
  </si>
  <si>
    <t xml:space="preserve">  商业流通事务</t>
  </si>
  <si>
    <t xml:space="preserve">  涉外发展服务支出</t>
  </si>
  <si>
    <t xml:space="preserve">  其他商业服务业等支出(款)</t>
  </si>
  <si>
    <t>金融支出</t>
  </si>
  <si>
    <t xml:space="preserve">  金融部门行政支出</t>
  </si>
  <si>
    <t xml:space="preserve">  金融部门监管支出</t>
  </si>
  <si>
    <t xml:space="preserve">  金融发展支出</t>
  </si>
  <si>
    <t xml:space="preserve">  金融调控支出</t>
  </si>
  <si>
    <t xml:space="preserve">  其他金融支出(款)</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</si>
  <si>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</si>
  <si>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</si>
  <si>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</si>
  <si>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</si>
  <si>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</si>
  <si>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</si>
  <si>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</si>
  <si>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</si>
  <si>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</si>
  <si>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</si>
  <si>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</si>
  <si>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气象事务</t>
  </si>
  <si>
    <t xml:space="preserve">  其他自然资源海洋气象等支出(款)</t>
  </si>
  <si>
    <t>住房保障支出</t>
  </si>
  <si>
    <t xml:space="preserve">  保障性安居工程支出</t>
  </si>
  <si>
    <t xml:space="preserve">  住房改革支出</t>
  </si>
  <si>
    <t xml:space="preserve">  城乡社区住宅</t>
  </si>
  <si>
    <t>粮油物资储备支出</t>
  </si>
  <si>
    <t xml:space="preserve">  粮油物资事务</t>
  </si>
  <si>
    <t xml:space="preserve">  能源储备</t>
  </si>
  <si>
    <t xml:space="preserve">  粮油储备</t>
  </si>
  <si>
    <t xml:space="preserve">  重要商品储备</t>
  </si>
  <si>
    <t>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</si>
  <si>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</si>
  <si>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</si>
  <si>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</si>
  <si>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</si>
  <si>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</si>
  <si>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</si>
  <si>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其他灾害防治及应急管理支出(款)</t>
  </si>
  <si>
    <t>预备费</t>
  </si>
  <si>
    <t>其他支出(类)</t>
  </si>
  <si>
    <t xml:space="preserve">  其他支出(款)</t>
  </si>
  <si>
    <t>债务付息支出</t>
  </si>
  <si>
    <t xml:space="preserve">  中央政府国内债务付息支出(款)</t>
  </si>
  <si>
    <t xml:space="preserve">  中央政府国外债务付息支出</t>
  </si>
  <si>
    <t xml:space="preserve">  地方政府一般债务付息支出</t>
  </si>
  <si>
    <t>债务发行费用支出</t>
  </si>
  <si>
    <t xml:space="preserve">  中央政府国内债务发行费用支出(款)</t>
  </si>
  <si>
    <t xml:space="preserve">  中央政府国外债务发行费用支出(款)</t>
  </si>
  <si>
    <t xml:space="preserve">  地方政府一般债务发行费用支出(款)</t>
  </si>
  <si>
    <t>附件7</t>
  </si>
  <si>
    <t>2024年度开阳县一般公共预算政府支出经济分类明细表</t>
  </si>
  <si>
    <t>5=6/2</t>
  </si>
  <si>
    <t>6=4-2</t>
  </si>
  <si>
    <t>7=4/3</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</si>
  <si>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</si>
  <si>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</si>
  <si>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</si>
  <si>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</si>
  <si>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</si>
  <si>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</si>
  <si>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</si>
  <si>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</si>
  <si>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</si>
  <si>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</si>
  <si>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</si>
  <si>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</si>
  <si>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</si>
  <si>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</si>
  <si>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</si>
  <si>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</si>
  <si>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</si>
  <si>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</si>
  <si>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</si>
  <si>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</si>
  <si>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</si>
  <si>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</si>
  <si>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</si>
  <si>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</si>
  <si>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</si>
  <si>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</si>
  <si>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</si>
  <si>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</si>
  <si>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</si>
  <si>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</si>
  <si>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</si>
  <si>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</si>
  <si>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</si>
  <si>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</si>
  <si>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</si>
  <si>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</si>
  <si>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</si>
  <si>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</si>
  <si>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</si>
  <si>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</si>
  <si>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</si>
  <si>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</si>
  <si>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</si>
  <si>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</si>
  <si>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</si>
  <si>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</si>
  <si>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</si>
  <si>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</si>
  <si>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</si>
  <si>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</si>
  <si>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</si>
  <si>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</si>
  <si>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</si>
  <si>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</si>
  <si>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</si>
  <si>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</si>
  <si>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</si>
  <si>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</si>
  <si>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</si>
  <si>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</si>
  <si>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</si>
  <si>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</si>
  <si>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</si>
  <si>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附件8</t>
  </si>
  <si>
    <t>2024年度开阳县政府性基金预算收入明细表</t>
  </si>
  <si>
    <t>农网还贷资金收入</t>
  </si>
  <si>
    <t>铁路建设基金收入</t>
  </si>
  <si>
    <t>民航发展基金收入</t>
  </si>
  <si>
    <t>海南省高等级公路车辆通行附加费收入</t>
  </si>
  <si>
    <t>旅游发展基金收入</t>
  </si>
  <si>
    <t>国家电影事业发展专项资金收入</t>
  </si>
  <si>
    <t>国有土地收益基金收入</t>
  </si>
  <si>
    <t>农业土地开发资金收入</t>
  </si>
  <si>
    <t>国有土地使用权出让收入</t>
  </si>
  <si>
    <t>大中型水库移民后期扶持基金收入</t>
  </si>
  <si>
    <t>大中型水库库区基金收入</t>
  </si>
  <si>
    <t>三峡水库库区基金收入</t>
  </si>
  <si>
    <t>中央特别国债经营基金收入</t>
  </si>
  <si>
    <t>中央特别国债经营基金财务收入</t>
  </si>
  <si>
    <t>彩票公益金收入</t>
  </si>
  <si>
    <t>城市基础设施配套费收入</t>
  </si>
  <si>
    <t>小型水库移民扶助基金收入</t>
  </si>
  <si>
    <t>国家重大水利工程建设基金收入</t>
  </si>
  <si>
    <t>车辆通行费</t>
  </si>
  <si>
    <t>核电站乏燃料处理处置基金收入</t>
  </si>
  <si>
    <t>可再生能源电价附加收入</t>
  </si>
  <si>
    <t>船舶油污损害赔偿基金收入</t>
  </si>
  <si>
    <t>废弃电器电子产品处理基金收入</t>
  </si>
  <si>
    <t>污水处理费收入</t>
  </si>
  <si>
    <t>彩票发行机构和彩票销售机构的业务费用</t>
  </si>
  <si>
    <t>抗疫特别国债财务基金收入</t>
  </si>
  <si>
    <t>耕地保护考核奖惩基金收入</t>
  </si>
  <si>
    <t>超长期特别国债财务基金收入</t>
  </si>
  <si>
    <t>其他政府性基金收入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</si>
  <si>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</si>
  <si>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</si>
  <si>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</si>
  <si>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</si>
  <si>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</si>
  <si>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</si>
  <si>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</si>
  <si>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</si>
  <si>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</si>
  <si>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</si>
  <si>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</si>
  <si>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附件9</t>
  </si>
  <si>
    <t>2024年度开阳县政府性基金支出明细表</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</si>
  <si>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</si>
  <si>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</si>
  <si>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</si>
  <si>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</si>
  <si>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</si>
  <si>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</si>
  <si>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废弃电器电子产品处理基金支出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</si>
  <si>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</si>
  <si>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</si>
  <si>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</si>
  <si>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</si>
  <si>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</si>
  <si>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</si>
  <si>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</si>
  <si>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</si>
  <si>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</si>
  <si>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</si>
  <si>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</si>
  <si>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</si>
  <si>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</si>
  <si>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</si>
  <si>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</si>
  <si>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大中型水库移民后期扶持基金支出</t>
  </si>
  <si>
    <t xml:space="preserve">  小型水库移民扶助基金安排的支出</t>
  </si>
  <si>
    <t xml:space="preserve">  小型水库移民扶助基金对应专项债务收入安排的支出</t>
  </si>
  <si>
    <t xml:space="preserve">  海南省高等级公路车辆通行附加费安排的支出</t>
  </si>
  <si>
    <t xml:space="preserve">  车辆通行费安排的支出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</si>
  <si>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</si>
  <si>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</si>
  <si>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</si>
  <si>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</si>
  <si>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</si>
  <si>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</si>
  <si>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</si>
  <si>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耕地保护考核奖惩基金支出</t>
  </si>
  <si>
    <t xml:space="preserve">  用超长期特别国债收入安排的支出</t>
  </si>
  <si>
    <t xml:space="preserve">  其他政府性基金及对应专项债务收入安排的支出</t>
  </si>
  <si>
    <t xml:space="preserve">  彩票发行销售机构业务费安排的支出</t>
  </si>
  <si>
    <t xml:space="preserve">  抗疫特别国债财务基金支出</t>
  </si>
  <si>
    <t xml:space="preserve">  超长期特别国债财务基金支出(款)</t>
  </si>
  <si>
    <t xml:space="preserve">  彩票公益金安排的支出</t>
  </si>
  <si>
    <t xml:space="preserve">  超长期特别国债安排的其他支出</t>
  </si>
  <si>
    <t xml:space="preserve">  地方政府专项债务付息支出</t>
  </si>
  <si>
    <t xml:space="preserve">  地方政府专项债务发行费用支出</t>
  </si>
  <si>
    <t>抗疫特别国债安排的支出</t>
  </si>
  <si>
    <t xml:space="preserve">  抗疫相关支出</t>
  </si>
  <si>
    <t>附件10</t>
  </si>
  <si>
    <t>2024年度开阳县重点绩效评价结果汇总表</t>
  </si>
  <si>
    <t>主管部门</t>
  </si>
  <si>
    <t>项目名称</t>
  </si>
  <si>
    <t>项目涉及金额（万元）</t>
  </si>
  <si>
    <t>评价得分</t>
  </si>
  <si>
    <t>备注</t>
  </si>
  <si>
    <t>开阳县卫生健康局</t>
  </si>
  <si>
    <t>2023年基本公共卫生项目</t>
  </si>
  <si>
    <t>2023年计划生育奖励扶助项目</t>
  </si>
  <si>
    <t>开阳县住建局</t>
  </si>
  <si>
    <t>开阳县2022年老旧小区及配套基础设施建设项目</t>
  </si>
  <si>
    <t>农村危房改造项目</t>
  </si>
  <si>
    <t>2018年楠木渡镇棚户区改造配套（三期）项目</t>
  </si>
  <si>
    <t>开阳县农业农村局</t>
  </si>
  <si>
    <t>2021-2022年度农村厕所革命</t>
  </si>
  <si>
    <t>2023年耕地轮作项目</t>
  </si>
  <si>
    <t>2023年开阳县高标准农田建设项目</t>
  </si>
  <si>
    <t>开阳县自然资源局</t>
  </si>
  <si>
    <t>开阳县林业资源综合开发利用产业园区配套设施建设项目</t>
  </si>
  <si>
    <t>开阳县人社局</t>
  </si>
  <si>
    <t>2023年就业补助项目</t>
  </si>
  <si>
    <t>开阳县水务管理局</t>
  </si>
  <si>
    <t>开阳县2023年市级农村供水保障工程项目</t>
  </si>
  <si>
    <t>开阳县综合行政执法局</t>
  </si>
  <si>
    <t>城区路灯电费（东湖公园喷泉、填埋场电费）</t>
  </si>
  <si>
    <t>开阳县残疾人联合会</t>
  </si>
  <si>
    <t>残疾人及残疾人子女就读补膈</t>
  </si>
  <si>
    <t>开阳县楠木渡镇人民政府</t>
  </si>
  <si>
    <t>楠木渡镇胜利村红色美丽村庄试点</t>
  </si>
  <si>
    <t>开阳县工业园区建设开发管理委员会</t>
  </si>
  <si>
    <t>2023年-2024年开阳钛-磷-硫-铁-钙循环利用产业园配套基础设施建设项目</t>
  </si>
  <si>
    <t>开阳县发改局</t>
  </si>
  <si>
    <t>县级粮油物资储备费用</t>
  </si>
  <si>
    <t>开阳县交通运输局</t>
  </si>
  <si>
    <t>2023年高峰至田坎公路项目</t>
  </si>
  <si>
    <t>2023年公路养护项目</t>
  </si>
  <si>
    <t>开阳教育局</t>
  </si>
  <si>
    <t>农村义务教育营养改善计划</t>
  </si>
  <si>
    <t>2023年高中生均公用经费</t>
  </si>
  <si>
    <t>附件11</t>
  </si>
  <si>
    <t>2024年度开阳县新增地方政府专项债券基本情况表</t>
  </si>
  <si>
    <t>金额</t>
  </si>
  <si>
    <t>项目单位</t>
  </si>
  <si>
    <t>施工单位</t>
  </si>
  <si>
    <t>项目总投金额</t>
  </si>
  <si>
    <t>项目主要建设内容和规模</t>
  </si>
  <si>
    <t>开阳县中西医结合医院迁建项目</t>
  </si>
  <si>
    <t>开阳县中西医结合医院</t>
  </si>
  <si>
    <t>贵州万泰建筑有限公司、贵州建工乌当建设工程有限责任公司</t>
  </si>
  <si>
    <t>项目总建筑面积87550.98平方米。其中500床综合医院建筑面积75198.21 ㎡，包括门诊楼建筑面积12134.65㎡，医技楼建筑面积为11925.18㎡，内科大楼建筑面积10451.43㎡，外科大楼建筑面积12790.76㎡，高压氧仓面积200.00 ㎡，地下室27696.19平方米；100床传染病区12352.77 平方米，包括医疗用房9153.20 ㎡，含约20床负压病房，地下工程3199.57 ㎡。</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</si>
</sst>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 #,##0_ ;_ * \-#,##0_ ;_ * &quot;-&quot;??_ ;_ @_ "/>
    <numFmt numFmtId="177" formatCode="0.00_ "/>
    <numFmt numFmtId="178" formatCode="#,##0_ "/>
    <numFmt numFmtId="179" formatCode="#,##0_ ;[Red]\-#,##0\ "/>
    <numFmt numFmtId="180" formatCode="0_ "/>
  </numFmts>
  <fonts count="40">
    <font>
      <sz val="11"/>
      <color theme="1"/>
      <name val="宋体"/>
      <charset val="134"/>
      <scheme val="minor"/>
    </font>
    <font>
      <sz val="16"/>
      <name val="黑体"/>
      <charset val="134"/>
    </font>
    <font>
      <sz val="20"/>
      <color rgb="FF000000"/>
      <name val="方正小标宋简体"/>
      <charset val="134"/>
    </font>
    <font>
      <sz val="20"/>
      <color theme="1"/>
      <name val="方正小标宋简体"/>
      <charset val="134"/>
    </font>
    <font>
      <sz val="14"/>
      <color theme="1"/>
      <name val="宋体"/>
      <charset val="134"/>
      <scheme val="minor"/>
    </font>
    <font>
      <sz val="12"/>
      <color theme="1"/>
      <name val="宋体"/>
      <charset val="134"/>
    </font>
    <font>
      <sz val="12"/>
      <name val="宋体"/>
      <charset val="134"/>
    </font>
    <font>
      <sz val="11"/>
      <color theme="1"/>
      <name val="楷体"/>
      <charset val="134"/>
    </font>
    <font>
      <sz val="11"/>
      <color rgb="FF000000"/>
      <name val="SimSun"/>
      <charset val="134"/>
    </font>
    <font>
      <sz val="11"/>
      <name val="SimSun"/>
      <charset val="134"/>
    </font>
    <font>
      <sz val="11"/>
      <color rgb="FF000000"/>
      <name val="宋体"/>
      <charset val="134"/>
      <scheme val="minor"/>
    </font>
    <font>
      <sz val="10"/>
      <name val="宋体"/>
      <charset val="134"/>
    </font>
    <font>
      <sz val="10"/>
      <color rgb="FF000000"/>
      <name val="宋体"/>
      <charset val="134"/>
    </font>
    <font>
      <b/>
      <sz val="10"/>
      <name val="宋体"/>
      <charset val="134"/>
    </font>
    <font>
      <b/>
      <sz val="11"/>
      <color theme="1"/>
      <name val="宋体"/>
      <charset val="134"/>
      <scheme val="minor"/>
    </font>
    <font>
      <b/>
      <sz val="20"/>
      <color rgb="FF000000"/>
      <name val="宋体"/>
      <charset val="134"/>
    </font>
    <font>
      <sz val="11"/>
      <name val="宋体"/>
      <charset val="134"/>
      <scheme val="minor"/>
    </font>
    <font>
      <sz val="20"/>
      <name val="方正小标宋简体"/>
      <charset val="134"/>
    </font>
    <font>
      <sz val="18"/>
      <name val="方正小标宋简体"/>
      <charset val="134"/>
    </font>
    <font>
      <sz val="11"/>
      <name val="宋体"/>
      <charset val="134"/>
    </font>
    <font>
      <sz val="11"/>
      <color rgb="FFFF0000"/>
      <name val="宋体"/>
      <charset val="0"/>
      <scheme val="minor"/>
    </font>
    <font>
      <b/>
      <sz val="18"/>
      <color theme="3"/>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0"/>
      <color indexed="8"/>
      <name val="Arial"/>
      <charset val="0"/>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0"/>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15" borderId="0" applyNumberFormat="0" applyBorder="0" applyAlignment="0" applyProtection="0">
      <alignment vertical="center"/>
    </xf>
    <xf numFmtId="0" fontId="27" fillId="10"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20"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2" borderId="17" applyNumberFormat="0" applyFont="0" applyAlignment="0" applyProtection="0">
      <alignment vertical="center"/>
    </xf>
    <xf numFmtId="0" fontId="26" fillId="19"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lignment vertical="top"/>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21" applyNumberFormat="0" applyFill="0" applyAlignment="0" applyProtection="0">
      <alignment vertical="center"/>
    </xf>
    <xf numFmtId="0" fontId="36" fillId="0" borderId="21" applyNumberFormat="0" applyFill="0" applyAlignment="0" applyProtection="0">
      <alignment vertical="center"/>
    </xf>
    <xf numFmtId="0" fontId="26" fillId="9" borderId="0" applyNumberFormat="0" applyBorder="0" applyAlignment="0" applyProtection="0">
      <alignment vertical="center"/>
    </xf>
    <xf numFmtId="0" fontId="24" fillId="0" borderId="19" applyNumberFormat="0" applyFill="0" applyAlignment="0" applyProtection="0">
      <alignment vertical="center"/>
    </xf>
    <xf numFmtId="0" fontId="26" fillId="8" borderId="0" applyNumberFormat="0" applyBorder="0" applyAlignment="0" applyProtection="0">
      <alignment vertical="center"/>
    </xf>
    <xf numFmtId="0" fontId="37" fillId="27" borderId="23" applyNumberFormat="0" applyAlignment="0" applyProtection="0">
      <alignment vertical="center"/>
    </xf>
    <xf numFmtId="0" fontId="38" fillId="27" borderId="18" applyNumberFormat="0" applyAlignment="0" applyProtection="0">
      <alignment vertical="center"/>
    </xf>
    <xf numFmtId="0" fontId="39" fillId="32" borderId="24" applyNumberFormat="0" applyAlignment="0" applyProtection="0">
      <alignment vertical="center"/>
    </xf>
    <xf numFmtId="0" fontId="22" fillId="14" borderId="0" applyNumberFormat="0" applyBorder="0" applyAlignment="0" applyProtection="0">
      <alignment vertical="center"/>
    </xf>
    <xf numFmtId="0" fontId="26" fillId="26" borderId="0" applyNumberFormat="0" applyBorder="0" applyAlignment="0" applyProtection="0">
      <alignment vertical="center"/>
    </xf>
    <xf numFmtId="0" fontId="31" fillId="0" borderId="20" applyNumberFormat="0" applyFill="0" applyAlignment="0" applyProtection="0">
      <alignment vertical="center"/>
    </xf>
    <xf numFmtId="0" fontId="35" fillId="0" borderId="22" applyNumberFormat="0" applyFill="0" applyAlignment="0" applyProtection="0">
      <alignment vertical="center"/>
    </xf>
    <xf numFmtId="0" fontId="28" fillId="13" borderId="0" applyNumberFormat="0" applyBorder="0" applyAlignment="0" applyProtection="0">
      <alignment vertical="center"/>
    </xf>
    <xf numFmtId="0" fontId="30" fillId="18" borderId="0" applyNumberFormat="0" applyBorder="0" applyAlignment="0" applyProtection="0">
      <alignment vertical="center"/>
    </xf>
    <xf numFmtId="0" fontId="22" fillId="29" borderId="0" applyNumberFormat="0" applyBorder="0" applyAlignment="0" applyProtection="0">
      <alignment vertical="center"/>
    </xf>
    <xf numFmtId="0" fontId="26" fillId="24" borderId="0" applyNumberFormat="0" applyBorder="0" applyAlignment="0" applyProtection="0">
      <alignment vertical="center"/>
    </xf>
    <xf numFmtId="0" fontId="22" fillId="12" borderId="0" applyNumberFormat="0" applyBorder="0" applyAlignment="0" applyProtection="0">
      <alignment vertical="center"/>
    </xf>
    <xf numFmtId="0" fontId="22" fillId="5" borderId="0" applyNumberFormat="0" applyBorder="0" applyAlignment="0" applyProtection="0">
      <alignment vertical="center"/>
    </xf>
    <xf numFmtId="0" fontId="22" fillId="28" borderId="0" applyNumberFormat="0" applyBorder="0" applyAlignment="0" applyProtection="0">
      <alignment vertical="center"/>
    </xf>
    <xf numFmtId="0" fontId="22" fillId="31" borderId="0" applyNumberFormat="0" applyBorder="0" applyAlignment="0" applyProtection="0">
      <alignment vertical="center"/>
    </xf>
    <xf numFmtId="0" fontId="26" fillId="23" borderId="0" applyNumberFormat="0" applyBorder="0" applyAlignment="0" applyProtection="0">
      <alignment vertical="center"/>
    </xf>
    <xf numFmtId="0" fontId="26" fillId="22" borderId="0" applyNumberFormat="0" applyBorder="0" applyAlignment="0" applyProtection="0">
      <alignment vertical="center"/>
    </xf>
    <xf numFmtId="0" fontId="22" fillId="11" borderId="0" applyNumberFormat="0" applyBorder="0" applyAlignment="0" applyProtection="0">
      <alignment vertical="center"/>
    </xf>
    <xf numFmtId="0" fontId="22" fillId="4" borderId="0" applyNumberFormat="0" applyBorder="0" applyAlignment="0" applyProtection="0">
      <alignment vertical="center"/>
    </xf>
    <xf numFmtId="0" fontId="26" fillId="25" borderId="0" applyNumberFormat="0" applyBorder="0" applyAlignment="0" applyProtection="0">
      <alignment vertical="center"/>
    </xf>
    <xf numFmtId="0" fontId="22" fillId="30" borderId="0" applyNumberFormat="0" applyBorder="0" applyAlignment="0" applyProtection="0">
      <alignment vertical="center"/>
    </xf>
    <xf numFmtId="0" fontId="26" fillId="17" borderId="0" applyNumberFormat="0" applyBorder="0" applyAlignment="0" applyProtection="0">
      <alignment vertical="center"/>
    </xf>
    <xf numFmtId="0" fontId="26" fillId="21" borderId="0" applyNumberFormat="0" applyBorder="0" applyAlignment="0" applyProtection="0">
      <alignment vertical="center"/>
    </xf>
    <xf numFmtId="0" fontId="22" fillId="3" borderId="0" applyNumberFormat="0" applyBorder="0" applyAlignment="0" applyProtection="0">
      <alignment vertical="center"/>
    </xf>
    <xf numFmtId="0" fontId="26" fillId="16" borderId="0" applyNumberFormat="0" applyBorder="0" applyAlignment="0" applyProtection="0">
      <alignment vertical="center"/>
    </xf>
    <xf numFmtId="43" fontId="6" fillId="0" borderId="0" applyFont="0" applyFill="0" applyBorder="0" applyAlignment="0" applyProtection="0">
      <alignment vertical="center"/>
    </xf>
  </cellStyleXfs>
  <cellXfs count="125">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3" fillId="0" borderId="0" xfId="0" applyFont="1" applyAlignment="1">
      <alignment horizontal="center" vertical="center"/>
    </xf>
    <xf numFmtId="0" fontId="4" fillId="0" borderId="0" xfId="0" applyNumberFormat="1" applyFont="1" applyBorder="1" applyAlignment="1">
      <alignment horizontal="right" vertical="center"/>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0" xfId="0" applyFont="1" applyFill="1" applyBorder="1" applyAlignment="1">
      <alignment horizontal="center"/>
    </xf>
    <xf numFmtId="0" fontId="0" fillId="0" borderId="0" xfId="0"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178" fontId="8"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8" fontId="8"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77" fontId="10" fillId="0" borderId="1" xfId="0" applyNumberFormat="1" applyFont="1" applyFill="1" applyBorder="1" applyAlignment="1">
      <alignment horizontal="center" vertical="center"/>
    </xf>
    <xf numFmtId="0" fontId="0" fillId="0" borderId="0" xfId="0" applyFill="1">
      <alignment vertical="center"/>
    </xf>
    <xf numFmtId="0" fontId="0" fillId="0" borderId="0" xfId="0" applyFill="1" applyAlignment="1">
      <alignment horizontal="right" vertical="center"/>
    </xf>
    <xf numFmtId="0" fontId="13" fillId="0" borderId="4" xfId="0" applyNumberFormat="1" applyFont="1" applyFill="1" applyBorder="1" applyAlignment="1">
      <alignment horizontal="center" vertical="center"/>
    </xf>
    <xf numFmtId="0" fontId="13" fillId="0" borderId="1" xfId="17" applyNumberFormat="1" applyFont="1" applyFill="1" applyBorder="1" applyAlignment="1" applyProtection="1">
      <alignment horizontal="center" vertical="center" wrapText="1"/>
    </xf>
    <xf numFmtId="176" fontId="13" fillId="0" borderId="1" xfId="50" applyNumberFormat="1" applyFont="1" applyFill="1" applyBorder="1" applyAlignment="1" applyProtection="1">
      <alignment horizontal="center" vertical="center" wrapText="1"/>
    </xf>
    <xf numFmtId="0" fontId="13" fillId="0" borderId="2" xfId="0" applyNumberFormat="1" applyFont="1" applyFill="1" applyBorder="1" applyAlignment="1">
      <alignment horizontal="center" vertical="center"/>
    </xf>
    <xf numFmtId="177" fontId="13" fillId="0" borderId="1" xfId="17" applyNumberFormat="1" applyFont="1" applyFill="1" applyBorder="1" applyAlignment="1" applyProtection="1">
      <alignment horizontal="center" vertical="center" wrapText="1"/>
    </xf>
    <xf numFmtId="0" fontId="13" fillId="0" borderId="5" xfId="0" applyNumberFormat="1" applyFont="1" applyFill="1" applyBorder="1" applyAlignment="1">
      <alignment horizontal="center" vertical="center"/>
    </xf>
    <xf numFmtId="0" fontId="13" fillId="0" borderId="1" xfId="17" applyNumberFormat="1" applyFont="1" applyFill="1" applyBorder="1" applyAlignment="1" applyProtection="1">
      <alignment horizontal="center" vertical="center" shrinkToFit="1"/>
    </xf>
    <xf numFmtId="0" fontId="13" fillId="0" borderId="3" xfId="0" applyNumberFormat="1" applyFont="1" applyFill="1" applyBorder="1" applyAlignment="1">
      <alignment horizontal="left" vertical="center"/>
    </xf>
    <xf numFmtId="0" fontId="13" fillId="0" borderId="3" xfId="0" applyNumberFormat="1" applyFont="1" applyFill="1" applyBorder="1" applyAlignment="1">
      <alignment horizontal="center" vertical="center"/>
    </xf>
    <xf numFmtId="3" fontId="13" fillId="0" borderId="3" xfId="0" applyNumberFormat="1" applyFont="1" applyFill="1" applyBorder="1" applyAlignment="1">
      <alignment horizontal="right" vertical="center"/>
    </xf>
    <xf numFmtId="10" fontId="13" fillId="0" borderId="1" xfId="17" applyNumberFormat="1" applyFont="1" applyFill="1" applyBorder="1" applyAlignment="1">
      <alignment vertical="center"/>
    </xf>
    <xf numFmtId="0" fontId="11" fillId="0" borderId="3" xfId="0" applyNumberFormat="1" applyFont="1" applyFill="1" applyBorder="1" applyAlignment="1">
      <alignment horizontal="left" vertical="center"/>
    </xf>
    <xf numFmtId="3" fontId="11" fillId="0" borderId="3" xfId="0" applyNumberFormat="1" applyFont="1" applyFill="1" applyBorder="1" applyAlignment="1">
      <alignment horizontal="right" vertical="center"/>
    </xf>
    <xf numFmtId="10" fontId="11" fillId="0" borderId="1" xfId="17" applyNumberFormat="1" applyFont="1" applyFill="1" applyBorder="1" applyAlignment="1">
      <alignment vertical="center"/>
    </xf>
    <xf numFmtId="0" fontId="13" fillId="0" borderId="3" xfId="0" applyNumberFormat="1" applyFont="1" applyFill="1" applyBorder="1" applyAlignment="1">
      <alignment vertical="center"/>
    </xf>
    <xf numFmtId="0" fontId="11" fillId="0" borderId="3" xfId="0" applyNumberFormat="1" applyFont="1" applyFill="1" applyBorder="1" applyAlignment="1">
      <alignment vertical="center"/>
    </xf>
    <xf numFmtId="3" fontId="11" fillId="0" borderId="1" xfId="0" applyNumberFormat="1" applyFont="1" applyFill="1" applyBorder="1" applyAlignment="1" applyProtection="1">
      <alignment horizontal="right" vertical="center"/>
    </xf>
    <xf numFmtId="179" fontId="13" fillId="0" borderId="1" xfId="0" applyNumberFormat="1" applyFont="1" applyFill="1" applyBorder="1" applyAlignment="1">
      <alignment vertical="center"/>
    </xf>
    <xf numFmtId="10" fontId="13" fillId="0" borderId="1" xfId="50" applyNumberFormat="1" applyFont="1" applyFill="1" applyBorder="1" applyAlignment="1">
      <alignment vertical="center"/>
    </xf>
    <xf numFmtId="179" fontId="11" fillId="0" borderId="1" xfId="0" applyNumberFormat="1" applyFont="1" applyFill="1" applyBorder="1" applyAlignment="1">
      <alignment vertical="center"/>
    </xf>
    <xf numFmtId="10" fontId="11" fillId="0" borderId="1" xfId="50" applyNumberFormat="1" applyFont="1" applyFill="1" applyBorder="1" applyAlignment="1">
      <alignment vertical="center"/>
    </xf>
    <xf numFmtId="0" fontId="0" fillId="0" borderId="0" xfId="0" applyFill="1" applyBorder="1">
      <alignment vertical="center"/>
    </xf>
    <xf numFmtId="0" fontId="0" fillId="0" borderId="0" xfId="0" applyFill="1" applyBorder="1" applyAlignment="1">
      <alignment vertical="center" wrapText="1"/>
    </xf>
    <xf numFmtId="0" fontId="2" fillId="0" borderId="0" xfId="0" applyFont="1" applyFill="1" applyAlignment="1">
      <alignment horizontal="center" vertical="center" wrapText="1"/>
    </xf>
    <xf numFmtId="0" fontId="13" fillId="0" borderId="6"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3" fillId="0" borderId="1" xfId="17" applyNumberFormat="1" applyFont="1" applyFill="1" applyBorder="1" applyAlignment="1" applyProtection="1">
      <alignment horizontal="center" vertical="center" wrapText="1" shrinkToFit="1"/>
    </xf>
    <xf numFmtId="0" fontId="13" fillId="0" borderId="7" xfId="0" applyNumberFormat="1" applyFont="1" applyFill="1" applyBorder="1" applyAlignment="1">
      <alignment horizontal="left" vertical="center"/>
    </xf>
    <xf numFmtId="0" fontId="13" fillId="0" borderId="8" xfId="0" applyNumberFormat="1" applyFont="1" applyFill="1" applyBorder="1" applyAlignment="1">
      <alignment horizontal="center" vertical="center" wrapText="1"/>
    </xf>
    <xf numFmtId="0" fontId="13" fillId="0" borderId="8" xfId="17" applyNumberFormat="1" applyFont="1" applyFill="1" applyBorder="1" applyAlignment="1" applyProtection="1">
      <alignment horizontal="center" vertical="center" wrapText="1"/>
    </xf>
    <xf numFmtId="0" fontId="13" fillId="0" borderId="9" xfId="17" applyNumberFormat="1" applyFont="1" applyFill="1" applyBorder="1" applyAlignment="1" applyProtection="1">
      <alignment horizontal="center" vertical="center" wrapText="1"/>
    </xf>
    <xf numFmtId="0" fontId="11" fillId="0" borderId="3" xfId="0" applyNumberFormat="1" applyFont="1" applyFill="1" applyBorder="1" applyAlignment="1">
      <alignment horizontal="left" vertical="center" wrapText="1"/>
    </xf>
    <xf numFmtId="0" fontId="0" fillId="0" borderId="10" xfId="0" applyFont="1" applyFill="1" applyBorder="1">
      <alignment vertical="center"/>
    </xf>
    <xf numFmtId="0" fontId="11" fillId="0" borderId="7" xfId="0" applyNumberFormat="1" applyFont="1" applyFill="1" applyBorder="1" applyAlignment="1">
      <alignment horizontal="left" vertical="center" wrapText="1"/>
    </xf>
    <xf numFmtId="0" fontId="11" fillId="0" borderId="7" xfId="0" applyNumberFormat="1" applyFont="1" applyFill="1" applyBorder="1" applyAlignment="1">
      <alignment horizontal="left" vertical="center"/>
    </xf>
    <xf numFmtId="0" fontId="0" fillId="0" borderId="0" xfId="0" applyFill="1" applyBorder="1" applyAlignment="1">
      <alignment horizontal="right" vertical="center"/>
    </xf>
    <xf numFmtId="0" fontId="13" fillId="0" borderId="1"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4" fillId="0" borderId="12" xfId="0" applyFont="1" applyFill="1" applyBorder="1" applyAlignment="1">
      <alignment horizontal="center" vertical="center"/>
    </xf>
    <xf numFmtId="0" fontId="13" fillId="0" borderId="9"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0" fillId="0" borderId="0" xfId="0" applyFill="1" applyAlignment="1">
      <alignment vertical="center"/>
    </xf>
    <xf numFmtId="0" fontId="15" fillId="0" borderId="0" xfId="0" applyFont="1" applyFill="1" applyAlignment="1">
      <alignment horizontal="center" vertical="center"/>
    </xf>
    <xf numFmtId="0" fontId="13" fillId="0" borderId="1" xfId="0" applyNumberFormat="1" applyFont="1" applyFill="1" applyBorder="1" applyAlignment="1">
      <alignment horizontal="center" vertical="center"/>
    </xf>
    <xf numFmtId="0" fontId="11" fillId="0" borderId="1" xfId="0" applyNumberFormat="1" applyFont="1" applyFill="1" applyBorder="1" applyAlignment="1">
      <alignment horizontal="left" vertical="center"/>
    </xf>
    <xf numFmtId="178" fontId="13" fillId="0" borderId="1" xfId="0" applyNumberFormat="1" applyFont="1" applyFill="1" applyBorder="1" applyAlignment="1">
      <alignment horizontal="center" vertical="center"/>
    </xf>
    <xf numFmtId="3" fontId="13" fillId="0" borderId="1" xfId="0" applyNumberFormat="1" applyFont="1" applyFill="1" applyBorder="1" applyAlignment="1">
      <alignment horizontal="right" vertical="center"/>
    </xf>
    <xf numFmtId="0" fontId="13" fillId="0" borderId="1" xfId="0" applyNumberFormat="1" applyFont="1" applyFill="1" applyBorder="1" applyAlignment="1">
      <alignment horizontal="left" vertical="center"/>
    </xf>
    <xf numFmtId="180" fontId="12" fillId="0" borderId="1" xfId="0" applyNumberFormat="1" applyFont="1" applyFill="1" applyBorder="1" applyAlignment="1">
      <alignment horizontal="right" vertical="center" wrapText="1"/>
    </xf>
    <xf numFmtId="3" fontId="11" fillId="0" borderId="1" xfId="0" applyNumberFormat="1" applyFont="1" applyFill="1" applyBorder="1" applyAlignment="1">
      <alignment horizontal="right" vertical="center"/>
    </xf>
    <xf numFmtId="0" fontId="12" fillId="0" borderId="0" xfId="0" applyFont="1" applyFill="1" applyAlignment="1">
      <alignment horizontal="center" vertical="center"/>
    </xf>
    <xf numFmtId="0" fontId="13" fillId="0" borderId="1" xfId="0" applyNumberFormat="1" applyFont="1" applyFill="1" applyBorder="1" applyAlignment="1">
      <alignment vertical="center"/>
    </xf>
    <xf numFmtId="0" fontId="11" fillId="0" borderId="1" xfId="0" applyNumberFormat="1" applyFont="1" applyFill="1" applyBorder="1" applyAlignment="1">
      <alignment vertical="center"/>
    </xf>
    <xf numFmtId="180" fontId="11" fillId="0" borderId="1" xfId="0" applyNumberFormat="1" applyFont="1" applyFill="1" applyBorder="1" applyAlignment="1">
      <alignment horizontal="right" vertical="center" wrapText="1"/>
    </xf>
    <xf numFmtId="0" fontId="16" fillId="0" borderId="0" xfId="0" applyFont="1" applyFill="1" applyAlignment="1">
      <alignment vertical="center"/>
    </xf>
    <xf numFmtId="0" fontId="17" fillId="0" borderId="0" xfId="0" applyFont="1" applyFill="1" applyAlignment="1">
      <alignment horizontal="center" vertical="center"/>
    </xf>
    <xf numFmtId="0" fontId="13" fillId="0" borderId="11" xfId="17" applyNumberFormat="1" applyFont="1" applyFill="1" applyBorder="1" applyAlignment="1" applyProtection="1">
      <alignment horizontal="center" vertical="center" wrapText="1"/>
    </xf>
    <xf numFmtId="0" fontId="13" fillId="0" borderId="14" xfId="17" applyNumberFormat="1" applyFont="1" applyFill="1" applyBorder="1" applyAlignment="1" applyProtection="1">
      <alignment horizontal="center" vertical="center" wrapText="1"/>
    </xf>
    <xf numFmtId="0" fontId="6" fillId="0" borderId="1" xfId="0" applyFont="1" applyFill="1" applyBorder="1" applyAlignment="1">
      <alignment horizontal="center"/>
    </xf>
    <xf numFmtId="0" fontId="13" fillId="0" borderId="1" xfId="17" applyNumberFormat="1" applyFont="1" applyFill="1" applyBorder="1" applyAlignment="1" applyProtection="1">
      <alignment horizontal="left" vertical="center"/>
    </xf>
    <xf numFmtId="0" fontId="13" fillId="0" borderId="1" xfId="17" applyNumberFormat="1" applyFont="1" applyFill="1" applyBorder="1" applyAlignment="1" applyProtection="1">
      <alignment horizontal="left" vertical="center" shrinkToFit="1"/>
    </xf>
    <xf numFmtId="178" fontId="13" fillId="0" borderId="1" xfId="50" applyNumberFormat="1" applyFont="1" applyFill="1" applyBorder="1" applyAlignment="1" applyProtection="1">
      <alignment horizontal="center" vertical="center"/>
    </xf>
    <xf numFmtId="179" fontId="13" fillId="0" borderId="1" xfId="50" applyNumberFormat="1" applyFont="1" applyFill="1" applyBorder="1" applyAlignment="1" applyProtection="1">
      <alignment horizontal="right" vertical="center"/>
    </xf>
    <xf numFmtId="178" fontId="13" fillId="0" borderId="1" xfId="50" applyNumberFormat="1" applyFont="1" applyFill="1" applyBorder="1" applyAlignment="1">
      <alignment horizontal="center" vertical="center"/>
    </xf>
    <xf numFmtId="179" fontId="13" fillId="0" borderId="1" xfId="50" applyNumberFormat="1" applyFont="1" applyFill="1" applyBorder="1" applyAlignment="1">
      <alignment vertical="center"/>
    </xf>
    <xf numFmtId="0" fontId="11" fillId="0" borderId="1" xfId="17" applyNumberFormat="1" applyFont="1" applyFill="1" applyBorder="1" applyAlignment="1" applyProtection="1">
      <alignment horizontal="left" vertical="center"/>
    </xf>
    <xf numFmtId="0" fontId="11" fillId="0" borderId="1" xfId="17" applyNumberFormat="1" applyFont="1" applyFill="1" applyBorder="1" applyAlignment="1" applyProtection="1">
      <alignment horizontal="left" vertical="center" shrinkToFit="1"/>
    </xf>
    <xf numFmtId="178" fontId="11" fillId="0" borderId="1" xfId="0" applyNumberFormat="1" applyFont="1" applyFill="1" applyBorder="1" applyAlignment="1"/>
    <xf numFmtId="178" fontId="6" fillId="0" borderId="1" xfId="17" applyNumberFormat="1" applyFont="1" applyFill="1" applyBorder="1" applyAlignment="1" applyProtection="1">
      <alignment horizontal="center" vertical="center"/>
    </xf>
    <xf numFmtId="179" fontId="11" fillId="0" borderId="1" xfId="50" applyNumberFormat="1" applyFont="1" applyFill="1" applyBorder="1" applyAlignment="1" applyProtection="1">
      <alignment horizontal="right" vertical="center"/>
    </xf>
    <xf numFmtId="179" fontId="11" fillId="0" borderId="1" xfId="17" applyNumberFormat="1" applyFont="1" applyFill="1" applyBorder="1" applyAlignment="1" applyProtection="1">
      <alignment horizontal="right" vertical="center"/>
    </xf>
    <xf numFmtId="178" fontId="6" fillId="0" borderId="1" xfId="50" applyNumberFormat="1" applyFont="1" applyFill="1" applyBorder="1" applyAlignment="1" applyProtection="1">
      <alignment horizontal="center" vertical="center"/>
    </xf>
    <xf numFmtId="179" fontId="11" fillId="0" borderId="1" xfId="17" applyNumberFormat="1" applyFont="1" applyFill="1" applyBorder="1" applyAlignment="1" applyProtection="1">
      <alignment horizontal="right" vertical="center" shrinkToFit="1"/>
    </xf>
    <xf numFmtId="10" fontId="11" fillId="0" borderId="1" xfId="17" applyNumberFormat="1" applyFont="1" applyFill="1" applyBorder="1" applyAlignment="1">
      <alignment horizontal="right" vertical="center"/>
    </xf>
    <xf numFmtId="0" fontId="6" fillId="0" borderId="0" xfId="0" applyFont="1" applyFill="1" applyBorder="1" applyAlignment="1"/>
    <xf numFmtId="0" fontId="11" fillId="0" borderId="0" xfId="0" applyNumberFormat="1" applyFont="1" applyFill="1" applyBorder="1" applyAlignment="1" applyProtection="1">
      <alignment horizontal="right" vertical="center"/>
    </xf>
    <xf numFmtId="0" fontId="13" fillId="0" borderId="3" xfId="0" applyNumberFormat="1" applyFont="1" applyFill="1" applyBorder="1" applyAlignment="1">
      <alignment horizontal="center" vertical="center" wrapText="1"/>
    </xf>
    <xf numFmtId="3" fontId="11" fillId="0" borderId="4" xfId="0" applyNumberFormat="1" applyFont="1" applyFill="1" applyBorder="1" applyAlignment="1">
      <alignment horizontal="right" vertical="center"/>
    </xf>
    <xf numFmtId="0" fontId="11" fillId="0" borderId="7" xfId="0" applyNumberFormat="1" applyFont="1" applyFill="1" applyBorder="1" applyAlignment="1">
      <alignment vertical="center"/>
    </xf>
    <xf numFmtId="3" fontId="11" fillId="0" borderId="2" xfId="0" applyNumberFormat="1" applyFont="1" applyFill="1" applyBorder="1" applyAlignment="1">
      <alignment horizontal="right" vertical="center"/>
    </xf>
    <xf numFmtId="0" fontId="13" fillId="0" borderId="15" xfId="0" applyNumberFormat="1" applyFont="1" applyFill="1" applyBorder="1" applyAlignment="1">
      <alignment vertical="center"/>
    </xf>
    <xf numFmtId="3" fontId="11" fillId="0" borderId="15" xfId="0" applyNumberFormat="1" applyFont="1" applyFill="1" applyBorder="1" applyAlignment="1">
      <alignment horizontal="right" vertical="center"/>
    </xf>
    <xf numFmtId="0" fontId="6" fillId="0" borderId="0" xfId="0" applyFont="1" applyFill="1" applyAlignment="1">
      <alignment horizontal="left" vertical="center" wrapText="1"/>
    </xf>
    <xf numFmtId="0" fontId="18" fillId="0" borderId="0" xfId="0" applyNumberFormat="1" applyFont="1" applyFill="1" applyAlignment="1">
      <alignment horizontal="center" vertical="center"/>
    </xf>
    <xf numFmtId="3" fontId="19" fillId="0" borderId="3" xfId="0" applyNumberFormat="1" applyFont="1" applyFill="1" applyBorder="1" applyAlignment="1">
      <alignment horizontal="right" vertical="center"/>
    </xf>
    <xf numFmtId="0" fontId="6" fillId="0" borderId="0" xfId="0" applyFont="1" applyFill="1" applyBorder="1" applyAlignment="1">
      <alignment wrapText="1"/>
    </xf>
    <xf numFmtId="0" fontId="1" fillId="0" borderId="0" xfId="0" applyFont="1" applyFill="1" applyBorder="1" applyAlignment="1">
      <alignment wrapText="1"/>
    </xf>
    <xf numFmtId="0" fontId="18" fillId="0" borderId="0" xfId="0" applyNumberFormat="1" applyFont="1" applyFill="1" applyAlignment="1">
      <alignment horizontal="center" vertical="center" wrapText="1"/>
    </xf>
    <xf numFmtId="0" fontId="11" fillId="0" borderId="0" xfId="0" applyNumberFormat="1" applyFont="1" applyFill="1" applyBorder="1" applyAlignment="1" applyProtection="1">
      <alignment horizontal="right" vertical="center" wrapText="1"/>
    </xf>
    <xf numFmtId="0" fontId="11" fillId="0" borderId="3" xfId="0" applyNumberFormat="1" applyFont="1" applyFill="1" applyBorder="1" applyAlignment="1">
      <alignment vertical="center" wrapText="1"/>
    </xf>
    <xf numFmtId="3" fontId="11" fillId="0" borderId="3" xfId="0" applyNumberFormat="1" applyFont="1" applyFill="1" applyBorder="1" applyAlignment="1">
      <alignment horizontal="right"/>
    </xf>
    <xf numFmtId="0" fontId="11" fillId="0" borderId="7" xfId="0" applyNumberFormat="1" applyFont="1" applyFill="1" applyBorder="1" applyAlignment="1">
      <alignment vertical="center" wrapText="1"/>
    </xf>
    <xf numFmtId="0" fontId="11" fillId="0" borderId="16" xfId="0" applyNumberFormat="1" applyFont="1" applyFill="1" applyBorder="1" applyAlignment="1">
      <alignment vertical="center"/>
    </xf>
    <xf numFmtId="0" fontId="11" fillId="0" borderId="0" xfId="0" applyNumberFormat="1" applyFont="1" applyFill="1" applyAlignment="1">
      <alignment horizontal="right" vertical="center" wrapText="1"/>
    </xf>
    <xf numFmtId="0" fontId="11" fillId="0" borderId="0" xfId="0" applyNumberFormat="1" applyFont="1" applyFill="1" applyAlignment="1">
      <alignment horizontal="right" vertical="center"/>
    </xf>
    <xf numFmtId="0" fontId="13" fillId="0" borderId="1" xfId="0" applyNumberFormat="1" applyFont="1" applyFill="1" applyBorder="1" applyAlignment="1">
      <alignment vertical="center" wrapText="1"/>
    </xf>
    <xf numFmtId="0" fontId="11" fillId="0" borderId="1"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千位分隔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xwechat_files\wxid_mzw7qrzcjchf22_3e36\msg\file\2025-08\&#36130;&#25919;&#24635;&#20915;&#31639;&#25253;&#34920;_2024&#24180;_&#24320;&#38451;&#21439;2025.04.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topLeftCell="A18" workbookViewId="0">
      <selection activeCell="G20" sqref="G20"/>
    </sheetView>
  </sheetViews>
  <sheetFormatPr defaultColWidth="9" defaultRowHeight="14.25" outlineLevelCol="3"/>
  <cols>
    <col min="1" max="1" width="41.75" style="113" customWidth="1"/>
    <col min="2" max="2" width="19.5083333333333" style="102" customWidth="1"/>
    <col min="3" max="3" width="45.125" style="102" customWidth="1"/>
    <col min="4" max="4" width="19.5083333333333" style="102" customWidth="1"/>
  </cols>
  <sheetData>
    <row r="1" ht="20.25" spans="1:1">
      <c r="A1" s="114" t="s">
        <v>0</v>
      </c>
    </row>
    <row r="2" ht="22.5" spans="1:4">
      <c r="A2" s="115" t="s">
        <v>1</v>
      </c>
      <c r="B2" s="111"/>
      <c r="C2" s="111"/>
      <c r="D2" s="111"/>
    </row>
    <row r="3" ht="13.5" spans="1:4">
      <c r="A3" s="121" t="str">
        <f>"单位："&amp;'[1]##BASEINFO'!$B$19</f>
        <v>单位：万元</v>
      </c>
      <c r="B3" s="122"/>
      <c r="C3" s="122"/>
      <c r="D3" s="122"/>
    </row>
    <row r="4" ht="13.5" spans="1:4">
      <c r="A4" s="53" t="s">
        <v>2</v>
      </c>
      <c r="B4" s="71" t="s">
        <v>3</v>
      </c>
      <c r="C4" s="71" t="s">
        <v>2</v>
      </c>
      <c r="D4" s="71" t="s">
        <v>3</v>
      </c>
    </row>
    <row r="5" ht="13.5" spans="1:4">
      <c r="A5" s="123" t="s">
        <v>4</v>
      </c>
      <c r="B5" s="77">
        <v>151909</v>
      </c>
      <c r="C5" s="79" t="s">
        <v>5</v>
      </c>
      <c r="D5" s="77">
        <v>401861</v>
      </c>
    </row>
    <row r="6" ht="13.5" spans="1:4">
      <c r="A6" s="123" t="s">
        <v>6</v>
      </c>
      <c r="B6" s="77">
        <v>229814</v>
      </c>
      <c r="C6" s="79" t="s">
        <v>7</v>
      </c>
      <c r="D6" s="77">
        <v>0</v>
      </c>
    </row>
    <row r="7" ht="13.5" spans="1:4">
      <c r="A7" s="123" t="s">
        <v>8</v>
      </c>
      <c r="B7" s="77">
        <v>3193</v>
      </c>
      <c r="C7" s="79" t="s">
        <v>9</v>
      </c>
      <c r="D7" s="77">
        <v>0</v>
      </c>
    </row>
    <row r="8" ht="13.5" spans="1:4">
      <c r="A8" s="124" t="s">
        <v>10</v>
      </c>
      <c r="B8" s="77">
        <v>838</v>
      </c>
      <c r="C8" s="80" t="s">
        <v>11</v>
      </c>
      <c r="D8" s="77"/>
    </row>
    <row r="9" ht="13.5" spans="1:4">
      <c r="A9" s="124" t="s">
        <v>12</v>
      </c>
      <c r="B9" s="77">
        <v>210</v>
      </c>
      <c r="C9" s="80" t="s">
        <v>13</v>
      </c>
      <c r="D9" s="77"/>
    </row>
    <row r="10" ht="13.5" spans="1:4">
      <c r="A10" s="124" t="s">
        <v>14</v>
      </c>
      <c r="B10" s="77">
        <v>2662</v>
      </c>
      <c r="C10" s="80" t="s">
        <v>15</v>
      </c>
      <c r="D10" s="77"/>
    </row>
    <row r="11" ht="13.5" spans="1:4">
      <c r="A11" s="124" t="s">
        <v>16</v>
      </c>
      <c r="B11" s="77"/>
      <c r="C11" s="80" t="s">
        <v>17</v>
      </c>
      <c r="D11" s="77"/>
    </row>
    <row r="12" ht="13.5" spans="1:4">
      <c r="A12" s="124" t="s">
        <v>18</v>
      </c>
      <c r="B12" s="77">
        <v>-517</v>
      </c>
      <c r="C12" s="80" t="s">
        <v>19</v>
      </c>
      <c r="D12" s="77"/>
    </row>
    <row r="13" ht="13.5" spans="1:4">
      <c r="A13" s="124" t="s">
        <v>20</v>
      </c>
      <c r="B13" s="77"/>
      <c r="C13" s="80" t="s">
        <v>21</v>
      </c>
      <c r="D13" s="77"/>
    </row>
    <row r="14" ht="13.5" spans="1:4">
      <c r="A14" s="123" t="s">
        <v>22</v>
      </c>
      <c r="B14" s="77">
        <v>193816</v>
      </c>
      <c r="C14" s="79" t="s">
        <v>23</v>
      </c>
      <c r="D14" s="77">
        <v>0</v>
      </c>
    </row>
    <row r="15" ht="13.5" spans="1:4">
      <c r="A15" s="124" t="s">
        <v>24</v>
      </c>
      <c r="B15" s="77"/>
      <c r="C15" s="80" t="s">
        <v>25</v>
      </c>
      <c r="D15" s="77"/>
    </row>
    <row r="16" ht="13.5" spans="1:4">
      <c r="A16" s="124" t="s">
        <v>26</v>
      </c>
      <c r="B16" s="77">
        <v>35287</v>
      </c>
      <c r="C16" s="80" t="s">
        <v>27</v>
      </c>
      <c r="D16" s="77"/>
    </row>
    <row r="17" ht="13.5" spans="1:4">
      <c r="A17" s="124" t="s">
        <v>28</v>
      </c>
      <c r="B17" s="77">
        <v>44322</v>
      </c>
      <c r="C17" s="80" t="s">
        <v>29</v>
      </c>
      <c r="D17" s="77"/>
    </row>
    <row r="18" ht="13.5" spans="1:4">
      <c r="A18" s="124" t="s">
        <v>30</v>
      </c>
      <c r="B18" s="77">
        <v>6234</v>
      </c>
      <c r="C18" s="80" t="s">
        <v>31</v>
      </c>
      <c r="D18" s="77"/>
    </row>
    <row r="19" ht="13.5" spans="1:4">
      <c r="A19" s="124" t="s">
        <v>32</v>
      </c>
      <c r="B19" s="77">
        <v>1593</v>
      </c>
      <c r="C19" s="80" t="s">
        <v>33</v>
      </c>
      <c r="D19" s="77"/>
    </row>
    <row r="20" ht="13.5" spans="1:4">
      <c r="A20" s="124" t="s">
        <v>34</v>
      </c>
      <c r="B20" s="77"/>
      <c r="C20" s="80" t="s">
        <v>35</v>
      </c>
      <c r="D20" s="77"/>
    </row>
    <row r="21" ht="13.5" spans="1:4">
      <c r="A21" s="124" t="s">
        <v>36</v>
      </c>
      <c r="B21" s="77">
        <v>622</v>
      </c>
      <c r="C21" s="80" t="s">
        <v>37</v>
      </c>
      <c r="D21" s="77"/>
    </row>
    <row r="22" ht="13.5" spans="1:4">
      <c r="A22" s="124" t="s">
        <v>38</v>
      </c>
      <c r="B22" s="77">
        <v>4791</v>
      </c>
      <c r="C22" s="80" t="s">
        <v>39</v>
      </c>
      <c r="D22" s="77"/>
    </row>
    <row r="23" ht="13.5" spans="1:4">
      <c r="A23" s="124" t="s">
        <v>40</v>
      </c>
      <c r="B23" s="77">
        <v>20388</v>
      </c>
      <c r="C23" s="80" t="s">
        <v>41</v>
      </c>
      <c r="D23" s="77"/>
    </row>
    <row r="24" ht="13.5" spans="1:4">
      <c r="A24" s="124" t="s">
        <v>42</v>
      </c>
      <c r="B24" s="77"/>
      <c r="C24" s="80" t="s">
        <v>43</v>
      </c>
      <c r="D24" s="77"/>
    </row>
    <row r="25" ht="13.5" spans="1:4">
      <c r="A25" s="124" t="s">
        <v>44</v>
      </c>
      <c r="B25" s="77">
        <v>4965</v>
      </c>
      <c r="C25" s="80" t="s">
        <v>45</v>
      </c>
      <c r="D25" s="77"/>
    </row>
    <row r="26" ht="13.5" spans="1:4">
      <c r="A26" s="124" t="s">
        <v>46</v>
      </c>
      <c r="B26" s="77"/>
      <c r="C26" s="80" t="s">
        <v>47</v>
      </c>
      <c r="D26" s="77"/>
    </row>
    <row r="27" ht="13.5" spans="1:4">
      <c r="A27" s="124" t="s">
        <v>48</v>
      </c>
      <c r="B27" s="77">
        <v>7045</v>
      </c>
      <c r="C27" s="80" t="s">
        <v>49</v>
      </c>
      <c r="D27" s="77"/>
    </row>
    <row r="28" ht="13.5" spans="1:4">
      <c r="A28" s="124" t="s">
        <v>50</v>
      </c>
      <c r="B28" s="77">
        <v>16</v>
      </c>
      <c r="C28" s="80" t="s">
        <v>51</v>
      </c>
      <c r="D28" s="77"/>
    </row>
    <row r="29" ht="13.5" spans="1:4">
      <c r="A29" s="124" t="s">
        <v>52</v>
      </c>
      <c r="B29" s="77"/>
      <c r="C29" s="80" t="s">
        <v>53</v>
      </c>
      <c r="D29" s="77"/>
    </row>
    <row r="30" ht="13.5" spans="1:4">
      <c r="A30" s="124" t="s">
        <v>54</v>
      </c>
      <c r="B30" s="77"/>
      <c r="C30" s="80" t="s">
        <v>55</v>
      </c>
      <c r="D30" s="77"/>
    </row>
    <row r="31" ht="13.5" spans="1:4">
      <c r="A31" s="124" t="s">
        <v>56</v>
      </c>
      <c r="B31" s="77">
        <v>1464</v>
      </c>
      <c r="C31" s="80" t="s">
        <v>57</v>
      </c>
      <c r="D31" s="77"/>
    </row>
    <row r="32" ht="13.5" spans="1:4">
      <c r="A32" s="124" t="s">
        <v>58</v>
      </c>
      <c r="B32" s="77">
        <v>11881</v>
      </c>
      <c r="C32" s="80" t="s">
        <v>59</v>
      </c>
      <c r="D32" s="77"/>
    </row>
    <row r="33" ht="13.5" spans="1:4">
      <c r="A33" s="124" t="s">
        <v>60</v>
      </c>
      <c r="B33" s="77">
        <v>24</v>
      </c>
      <c r="C33" s="80" t="s">
        <v>61</v>
      </c>
      <c r="D33" s="77"/>
    </row>
    <row r="34" ht="13.5" spans="1:4">
      <c r="A34" s="124" t="s">
        <v>62</v>
      </c>
      <c r="B34" s="77">
        <v>315</v>
      </c>
      <c r="C34" s="80" t="s">
        <v>63</v>
      </c>
      <c r="D34" s="77"/>
    </row>
    <row r="35" ht="13.5" spans="1:4">
      <c r="A35" s="124" t="s">
        <v>64</v>
      </c>
      <c r="B35" s="77">
        <v>17972</v>
      </c>
      <c r="C35" s="80" t="s">
        <v>65</v>
      </c>
      <c r="D35" s="77"/>
    </row>
    <row r="36" ht="13.5" spans="1:4">
      <c r="A36" s="124" t="s">
        <v>66</v>
      </c>
      <c r="B36" s="77">
        <v>5931</v>
      </c>
      <c r="C36" s="80" t="s">
        <v>67</v>
      </c>
      <c r="D36" s="77"/>
    </row>
    <row r="37" ht="13.5" spans="1:4">
      <c r="A37" s="124" t="s">
        <v>68</v>
      </c>
      <c r="B37" s="77">
        <v>1179</v>
      </c>
      <c r="C37" s="80" t="s">
        <v>69</v>
      </c>
      <c r="D37" s="77"/>
    </row>
    <row r="38" ht="13.5" spans="1:4">
      <c r="A38" s="124" t="s">
        <v>70</v>
      </c>
      <c r="B38" s="77">
        <v>112</v>
      </c>
      <c r="C38" s="80" t="s">
        <v>71</v>
      </c>
      <c r="D38" s="77"/>
    </row>
    <row r="39" ht="13.5" spans="1:4">
      <c r="A39" s="124" t="s">
        <v>72</v>
      </c>
      <c r="B39" s="77">
        <v>16723</v>
      </c>
      <c r="C39" s="80" t="s">
        <v>73</v>
      </c>
      <c r="D39" s="77"/>
    </row>
    <row r="40" ht="13.5" spans="1:4">
      <c r="A40" s="124" t="s">
        <v>74</v>
      </c>
      <c r="B40" s="77">
        <v>840</v>
      </c>
      <c r="C40" s="80" t="s">
        <v>75</v>
      </c>
      <c r="D40" s="77"/>
    </row>
    <row r="41" ht="13.5" spans="1:4">
      <c r="A41" s="124" t="s">
        <v>76</v>
      </c>
      <c r="B41" s="77"/>
      <c r="C41" s="80" t="s">
        <v>77</v>
      </c>
      <c r="D41" s="77"/>
    </row>
    <row r="42" ht="13.5" spans="1:4">
      <c r="A42" s="124" t="s">
        <v>78</v>
      </c>
      <c r="B42" s="77">
        <v>13</v>
      </c>
      <c r="C42" s="80" t="s">
        <v>79</v>
      </c>
      <c r="D42" s="77"/>
    </row>
    <row r="43" ht="13.5" spans="1:4">
      <c r="A43" s="124" t="s">
        <v>80</v>
      </c>
      <c r="B43" s="77"/>
      <c r="C43" s="80" t="s">
        <v>81</v>
      </c>
      <c r="D43" s="77"/>
    </row>
    <row r="44" ht="13.5" spans="1:4">
      <c r="A44" s="124" t="s">
        <v>82</v>
      </c>
      <c r="B44" s="77"/>
      <c r="C44" s="80" t="s">
        <v>83</v>
      </c>
      <c r="D44" s="77"/>
    </row>
    <row r="45" ht="13.5" spans="1:4">
      <c r="A45" s="124" t="s">
        <v>84</v>
      </c>
      <c r="B45" s="77">
        <v>1796</v>
      </c>
      <c r="C45" s="80" t="s">
        <v>85</v>
      </c>
      <c r="D45" s="77"/>
    </row>
    <row r="46" ht="13.5" spans="1:4">
      <c r="A46" s="124" t="s">
        <v>86</v>
      </c>
      <c r="B46" s="77"/>
      <c r="C46" s="80" t="s">
        <v>87</v>
      </c>
      <c r="D46" s="77"/>
    </row>
    <row r="47" ht="13.5" spans="1:4">
      <c r="A47" s="124" t="s">
        <v>88</v>
      </c>
      <c r="B47" s="77">
        <v>902</v>
      </c>
      <c r="C47" s="80" t="s">
        <v>89</v>
      </c>
      <c r="D47" s="77"/>
    </row>
    <row r="48" ht="13.5" spans="1:4">
      <c r="A48" s="124" t="s">
        <v>90</v>
      </c>
      <c r="B48" s="77"/>
      <c r="C48" s="80" t="s">
        <v>91</v>
      </c>
      <c r="D48" s="77"/>
    </row>
    <row r="49" ht="13.5" spans="1:4">
      <c r="A49" s="124" t="s">
        <v>92</v>
      </c>
      <c r="B49" s="77">
        <v>9401</v>
      </c>
      <c r="C49" s="80" t="s">
        <v>93</v>
      </c>
      <c r="D49" s="77"/>
    </row>
    <row r="50" ht="13.5" spans="1:4">
      <c r="A50" s="123" t="s">
        <v>94</v>
      </c>
      <c r="B50" s="77">
        <v>32805</v>
      </c>
      <c r="C50" s="79" t="s">
        <v>95</v>
      </c>
      <c r="D50" s="77">
        <v>0</v>
      </c>
    </row>
    <row r="51" ht="13.5" spans="1:4">
      <c r="A51" s="124" t="s">
        <v>96</v>
      </c>
      <c r="B51" s="77">
        <v>490</v>
      </c>
      <c r="C51" s="80" t="s">
        <v>96</v>
      </c>
      <c r="D51" s="77"/>
    </row>
    <row r="52" ht="13.5" spans="1:4">
      <c r="A52" s="124" t="s">
        <v>97</v>
      </c>
      <c r="B52" s="77"/>
      <c r="C52" s="80" t="s">
        <v>97</v>
      </c>
      <c r="D52" s="77"/>
    </row>
    <row r="53" ht="13.5" spans="1:4">
      <c r="A53" s="124" t="s">
        <v>98</v>
      </c>
      <c r="B53" s="77"/>
      <c r="C53" s="80" t="s">
        <v>98</v>
      </c>
      <c r="D53" s="77"/>
    </row>
    <row r="54" ht="13.5" spans="1:4">
      <c r="A54" s="124" t="s">
        <v>99</v>
      </c>
      <c r="B54" s="77">
        <v>172</v>
      </c>
      <c r="C54" s="80" t="s">
        <v>99</v>
      </c>
      <c r="D54" s="77"/>
    </row>
    <row r="55" ht="13.5" spans="1:4">
      <c r="A55" s="124" t="s">
        <v>100</v>
      </c>
      <c r="B55" s="77">
        <v>2678</v>
      </c>
      <c r="C55" s="80" t="s">
        <v>100</v>
      </c>
      <c r="D55" s="77"/>
    </row>
    <row r="56" ht="13.5" spans="1:4">
      <c r="A56" s="124" t="s">
        <v>101</v>
      </c>
      <c r="B56" s="77">
        <v>14</v>
      </c>
      <c r="C56" s="80" t="s">
        <v>101</v>
      </c>
      <c r="D56" s="77"/>
    </row>
    <row r="57" ht="13.5" spans="1:4">
      <c r="A57" s="124" t="s">
        <v>102</v>
      </c>
      <c r="B57" s="77">
        <v>32</v>
      </c>
      <c r="C57" s="80" t="s">
        <v>102</v>
      </c>
      <c r="D57" s="77"/>
    </row>
    <row r="58" ht="13.5" spans="1:4">
      <c r="A58" s="124" t="s">
        <v>103</v>
      </c>
      <c r="B58" s="77">
        <v>1326</v>
      </c>
      <c r="C58" s="80" t="s">
        <v>103</v>
      </c>
      <c r="D58" s="77"/>
    </row>
    <row r="59" ht="13.5" spans="1:4">
      <c r="A59" s="124" t="s">
        <v>104</v>
      </c>
      <c r="B59" s="77">
        <v>176</v>
      </c>
      <c r="C59" s="80" t="s">
        <v>104</v>
      </c>
      <c r="D59" s="77"/>
    </row>
    <row r="60" ht="13.5" spans="1:4">
      <c r="A60" s="124" t="s">
        <v>105</v>
      </c>
      <c r="B60" s="77">
        <v>1561</v>
      </c>
      <c r="C60" s="80" t="s">
        <v>105</v>
      </c>
      <c r="D60" s="77"/>
    </row>
    <row r="61" ht="13.5" spans="1:4">
      <c r="A61" s="124" t="s">
        <v>106</v>
      </c>
      <c r="B61" s="77">
        <v>1629</v>
      </c>
      <c r="C61" s="80" t="s">
        <v>106</v>
      </c>
      <c r="D61" s="77"/>
    </row>
    <row r="62" ht="13.5" spans="1:4">
      <c r="A62" s="124" t="s">
        <v>107</v>
      </c>
      <c r="B62" s="77">
        <v>8947</v>
      </c>
      <c r="C62" s="80" t="s">
        <v>107</v>
      </c>
      <c r="D62" s="77"/>
    </row>
    <row r="63" ht="13.5" spans="1:4">
      <c r="A63" s="124" t="s">
        <v>108</v>
      </c>
      <c r="B63" s="77"/>
      <c r="C63" s="80" t="s">
        <v>108</v>
      </c>
      <c r="D63" s="77"/>
    </row>
    <row r="64" ht="13.5" spans="1:4">
      <c r="A64" s="124" t="s">
        <v>109</v>
      </c>
      <c r="B64" s="77">
        <v>3628</v>
      </c>
      <c r="C64" s="80" t="s">
        <v>109</v>
      </c>
      <c r="D64" s="77"/>
    </row>
    <row r="65" ht="13.5" spans="1:4">
      <c r="A65" s="124" t="s">
        <v>110</v>
      </c>
      <c r="B65" s="77">
        <v>160</v>
      </c>
      <c r="C65" s="80" t="s">
        <v>110</v>
      </c>
      <c r="D65" s="77"/>
    </row>
    <row r="66" ht="13.5" spans="1:4">
      <c r="A66" s="124" t="s">
        <v>111</v>
      </c>
      <c r="B66" s="77"/>
      <c r="C66" s="80" t="s">
        <v>111</v>
      </c>
      <c r="D66" s="77"/>
    </row>
    <row r="67" ht="13.5" spans="1:4">
      <c r="A67" s="124" t="s">
        <v>112</v>
      </c>
      <c r="B67" s="77"/>
      <c r="C67" s="80" t="s">
        <v>112</v>
      </c>
      <c r="D67" s="77"/>
    </row>
    <row r="68" ht="13.5" spans="1:4">
      <c r="A68" s="124" t="s">
        <v>113</v>
      </c>
      <c r="B68" s="77">
        <v>1416</v>
      </c>
      <c r="C68" s="80" t="s">
        <v>113</v>
      </c>
      <c r="D68" s="77"/>
    </row>
    <row r="69" ht="13.5" spans="1:4">
      <c r="A69" s="124" t="s">
        <v>114</v>
      </c>
      <c r="B69" s="77">
        <v>2</v>
      </c>
      <c r="C69" s="80" t="s">
        <v>114</v>
      </c>
      <c r="D69" s="77"/>
    </row>
    <row r="70" ht="13.5" spans="1:4">
      <c r="A70" s="124" t="s">
        <v>115</v>
      </c>
      <c r="B70" s="77">
        <v>10574</v>
      </c>
      <c r="C70" s="80" t="s">
        <v>115</v>
      </c>
      <c r="D70" s="77"/>
    </row>
    <row r="71" ht="13.5" spans="1:4">
      <c r="A71" s="124" t="s">
        <v>116</v>
      </c>
      <c r="B71" s="77"/>
      <c r="C71" s="80" t="s">
        <v>117</v>
      </c>
      <c r="D71" s="77"/>
    </row>
    <row r="72" ht="13.5" spans="1:4">
      <c r="A72" s="123" t="s">
        <v>118</v>
      </c>
      <c r="B72" s="77">
        <v>0</v>
      </c>
      <c r="C72" s="79" t="s">
        <v>119</v>
      </c>
      <c r="D72" s="77">
        <v>10292</v>
      </c>
    </row>
    <row r="73" ht="13.5" spans="1:4">
      <c r="A73" s="124" t="s">
        <v>120</v>
      </c>
      <c r="B73" s="77"/>
      <c r="C73" s="80" t="s">
        <v>121</v>
      </c>
      <c r="D73" s="77">
        <v>2621</v>
      </c>
    </row>
    <row r="74" ht="13.5" spans="1:4">
      <c r="A74" s="124" t="s">
        <v>122</v>
      </c>
      <c r="B74" s="77"/>
      <c r="C74" s="80" t="s">
        <v>123</v>
      </c>
      <c r="D74" s="77">
        <v>7671</v>
      </c>
    </row>
    <row r="75" ht="13.5" spans="1:4">
      <c r="A75" s="123" t="s">
        <v>124</v>
      </c>
      <c r="B75" s="77">
        <v>6562</v>
      </c>
      <c r="C75" s="80"/>
      <c r="D75" s="77"/>
    </row>
    <row r="76" ht="13.5" spans="1:4">
      <c r="A76" s="123" t="s">
        <v>125</v>
      </c>
      <c r="B76" s="77">
        <v>23457</v>
      </c>
      <c r="C76" s="80"/>
      <c r="D76" s="77"/>
    </row>
    <row r="77" ht="13.5" spans="1:4">
      <c r="A77" s="123" t="s">
        <v>126</v>
      </c>
      <c r="B77" s="77">
        <v>14113</v>
      </c>
      <c r="C77" s="79" t="s">
        <v>127</v>
      </c>
      <c r="D77" s="77">
        <v>0</v>
      </c>
    </row>
    <row r="78" ht="13.5" spans="1:4">
      <c r="A78" s="124" t="s">
        <v>128</v>
      </c>
      <c r="B78" s="77"/>
      <c r="C78" s="80" t="s">
        <v>129</v>
      </c>
      <c r="D78" s="77"/>
    </row>
    <row r="79" ht="13.5" spans="1:4">
      <c r="A79" s="124" t="s">
        <v>130</v>
      </c>
      <c r="B79" s="77">
        <v>14113</v>
      </c>
      <c r="C79" s="80" t="s">
        <v>131</v>
      </c>
      <c r="D79" s="77"/>
    </row>
    <row r="80" ht="13.5" spans="1:4">
      <c r="A80" s="124" t="s">
        <v>132</v>
      </c>
      <c r="B80" s="77"/>
      <c r="C80" s="80" t="s">
        <v>133</v>
      </c>
      <c r="D80" s="77"/>
    </row>
    <row r="81" ht="13.5" spans="1:4">
      <c r="A81" s="123" t="s">
        <v>134</v>
      </c>
      <c r="B81" s="77">
        <v>0</v>
      </c>
      <c r="C81" s="79" t="s">
        <v>135</v>
      </c>
      <c r="D81" s="77">
        <v>93853</v>
      </c>
    </row>
    <row r="82" ht="13.5" spans="1:4">
      <c r="A82" s="123" t="s">
        <v>136</v>
      </c>
      <c r="B82" s="77">
        <v>0</v>
      </c>
      <c r="C82" s="79" t="s">
        <v>137</v>
      </c>
      <c r="D82" s="77">
        <v>93853</v>
      </c>
    </row>
    <row r="83" ht="13.5" spans="1:4">
      <c r="A83" s="123" t="s">
        <v>138</v>
      </c>
      <c r="B83" s="77">
        <v>0</v>
      </c>
      <c r="C83" s="80" t="s">
        <v>139</v>
      </c>
      <c r="D83" s="77">
        <v>50488</v>
      </c>
    </row>
    <row r="84" ht="13.5" spans="1:4">
      <c r="A84" s="124" t="s">
        <v>140</v>
      </c>
      <c r="B84" s="77"/>
      <c r="C84" s="80" t="s">
        <v>141</v>
      </c>
      <c r="D84" s="77"/>
    </row>
    <row r="85" ht="13.5" spans="1:4">
      <c r="A85" s="124" t="s">
        <v>142</v>
      </c>
      <c r="B85" s="77"/>
      <c r="C85" s="80" t="s">
        <v>143</v>
      </c>
      <c r="D85" s="77">
        <v>1360</v>
      </c>
    </row>
    <row r="86" ht="13.5" spans="1:4">
      <c r="A86" s="124" t="s">
        <v>144</v>
      </c>
      <c r="B86" s="77"/>
      <c r="C86" s="80" t="s">
        <v>145</v>
      </c>
      <c r="D86" s="77">
        <v>42005</v>
      </c>
    </row>
    <row r="87" ht="13.5" spans="1:4">
      <c r="A87" s="124" t="s">
        <v>146</v>
      </c>
      <c r="B87" s="77"/>
      <c r="C87" s="80"/>
      <c r="D87" s="77"/>
    </row>
    <row r="88" ht="13.5" spans="1:4">
      <c r="A88" s="123" t="s">
        <v>147</v>
      </c>
      <c r="B88" s="77">
        <v>86070</v>
      </c>
      <c r="C88" s="79" t="s">
        <v>148</v>
      </c>
      <c r="D88" s="77">
        <v>0</v>
      </c>
    </row>
    <row r="89" ht="13.5" spans="1:4">
      <c r="A89" s="123" t="s">
        <v>149</v>
      </c>
      <c r="B89" s="77">
        <v>86070</v>
      </c>
      <c r="C89" s="80" t="s">
        <v>150</v>
      </c>
      <c r="D89" s="77"/>
    </row>
    <row r="90" ht="13.5" spans="1:4">
      <c r="A90" s="124" t="s">
        <v>151</v>
      </c>
      <c r="B90" s="77">
        <v>86070</v>
      </c>
      <c r="C90" s="80" t="s">
        <v>152</v>
      </c>
      <c r="D90" s="77"/>
    </row>
    <row r="91" ht="13.5" spans="1:4">
      <c r="A91" s="124" t="s">
        <v>153</v>
      </c>
      <c r="B91" s="77"/>
      <c r="C91" s="80" t="s">
        <v>154</v>
      </c>
      <c r="D91" s="77"/>
    </row>
    <row r="92" ht="13.5" spans="1:4">
      <c r="A92" s="124" t="s">
        <v>155</v>
      </c>
      <c r="B92" s="77"/>
      <c r="C92" s="80" t="s">
        <v>156</v>
      </c>
      <c r="D92" s="77"/>
    </row>
    <row r="93" ht="13.5" spans="1:4">
      <c r="A93" s="124" t="s">
        <v>157</v>
      </c>
      <c r="B93" s="77"/>
      <c r="C93" s="80"/>
      <c r="D93" s="74"/>
    </row>
    <row r="94" ht="13.5" spans="1:4">
      <c r="A94" s="123" t="s">
        <v>158</v>
      </c>
      <c r="B94" s="77"/>
      <c r="C94" s="79" t="s">
        <v>159</v>
      </c>
      <c r="D94" s="77"/>
    </row>
    <row r="95" ht="13.5" spans="1:4">
      <c r="A95" s="123" t="s">
        <v>160</v>
      </c>
      <c r="B95" s="77"/>
      <c r="C95" s="79" t="s">
        <v>161</v>
      </c>
      <c r="D95" s="77"/>
    </row>
    <row r="96" ht="13.5" spans="1:4">
      <c r="A96" s="123" t="s">
        <v>162</v>
      </c>
      <c r="B96" s="77"/>
      <c r="C96" s="79" t="s">
        <v>163</v>
      </c>
      <c r="D96" s="77"/>
    </row>
    <row r="97" ht="13.5" spans="1:4">
      <c r="A97" s="123" t="s">
        <v>164</v>
      </c>
      <c r="B97" s="77">
        <v>5000</v>
      </c>
      <c r="C97" s="79" t="s">
        <v>165</v>
      </c>
      <c r="D97" s="77"/>
    </row>
    <row r="98" ht="13.5" spans="1:4">
      <c r="A98" s="123" t="s">
        <v>166</v>
      </c>
      <c r="B98" s="77">
        <v>0</v>
      </c>
      <c r="C98" s="79" t="s">
        <v>167</v>
      </c>
      <c r="D98" s="77">
        <v>0</v>
      </c>
    </row>
    <row r="99" ht="13.5" spans="1:4">
      <c r="A99" s="123" t="s">
        <v>168</v>
      </c>
      <c r="B99" s="77">
        <v>0</v>
      </c>
      <c r="C99" s="79" t="s">
        <v>169</v>
      </c>
      <c r="D99" s="77">
        <v>0</v>
      </c>
    </row>
    <row r="100" ht="13.5" spans="1:4">
      <c r="A100" s="124" t="s">
        <v>170</v>
      </c>
      <c r="B100" s="77"/>
      <c r="C100" s="80" t="s">
        <v>171</v>
      </c>
      <c r="D100" s="77"/>
    </row>
    <row r="101" ht="13.5" spans="1:4">
      <c r="A101" s="124" t="s">
        <v>172</v>
      </c>
      <c r="B101" s="77"/>
      <c r="C101" s="80" t="s">
        <v>173</v>
      </c>
      <c r="D101" s="77"/>
    </row>
    <row r="102" ht="13.5" spans="1:4">
      <c r="A102" s="124" t="s">
        <v>174</v>
      </c>
      <c r="B102" s="77"/>
      <c r="C102" s="80" t="s">
        <v>175</v>
      </c>
      <c r="D102" s="77"/>
    </row>
    <row r="103" ht="13.5" spans="1:4">
      <c r="A103" s="123" t="s">
        <v>176</v>
      </c>
      <c r="B103" s="77">
        <v>0</v>
      </c>
      <c r="C103" s="79" t="s">
        <v>177</v>
      </c>
      <c r="D103" s="77">
        <v>0</v>
      </c>
    </row>
    <row r="104" ht="24" spans="1:4">
      <c r="A104" s="124" t="s">
        <v>178</v>
      </c>
      <c r="B104" s="77"/>
      <c r="C104" s="124" t="s">
        <v>179</v>
      </c>
      <c r="D104" s="77"/>
    </row>
    <row r="105" ht="13.5" spans="1:4">
      <c r="A105" s="124" t="s">
        <v>180</v>
      </c>
      <c r="B105" s="77"/>
      <c r="C105" s="80" t="s">
        <v>181</v>
      </c>
      <c r="D105" s="77"/>
    </row>
    <row r="106" ht="13.5" spans="1:4">
      <c r="A106" s="124" t="s">
        <v>182</v>
      </c>
      <c r="B106" s="77"/>
      <c r="C106" s="80" t="s">
        <v>183</v>
      </c>
      <c r="D106" s="77"/>
    </row>
    <row r="107" ht="13.5" spans="1:4">
      <c r="A107" s="123" t="s">
        <v>184</v>
      </c>
      <c r="B107" s="77">
        <v>0</v>
      </c>
      <c r="C107" s="79" t="s">
        <v>185</v>
      </c>
      <c r="D107" s="77">
        <v>0</v>
      </c>
    </row>
    <row r="108" ht="24" spans="1:4">
      <c r="A108" s="124" t="s">
        <v>186</v>
      </c>
      <c r="B108" s="77"/>
      <c r="C108" s="124" t="s">
        <v>187</v>
      </c>
      <c r="D108" s="77"/>
    </row>
    <row r="109" ht="13.5" spans="1:4">
      <c r="A109" s="124" t="s">
        <v>188</v>
      </c>
      <c r="B109" s="77"/>
      <c r="C109" s="80" t="s">
        <v>189</v>
      </c>
      <c r="D109" s="77"/>
    </row>
    <row r="110" ht="13.5" spans="1:4">
      <c r="A110" s="124" t="s">
        <v>190</v>
      </c>
      <c r="B110" s="77"/>
      <c r="C110" s="80" t="s">
        <v>191</v>
      </c>
      <c r="D110" s="77"/>
    </row>
    <row r="111" ht="13.5" spans="1:4">
      <c r="A111" s="123" t="s">
        <v>192</v>
      </c>
      <c r="B111" s="77">
        <v>0</v>
      </c>
      <c r="C111" s="79" t="s">
        <v>193</v>
      </c>
      <c r="D111" s="77">
        <v>0</v>
      </c>
    </row>
    <row r="112" ht="24" spans="1:4">
      <c r="A112" s="124" t="s">
        <v>194</v>
      </c>
      <c r="B112" s="77"/>
      <c r="C112" s="80" t="s">
        <v>195</v>
      </c>
      <c r="D112" s="77"/>
    </row>
    <row r="113" ht="13.5" spans="1:4">
      <c r="A113" s="124" t="s">
        <v>196</v>
      </c>
      <c r="B113" s="77"/>
      <c r="C113" s="80" t="s">
        <v>197</v>
      </c>
      <c r="D113" s="77"/>
    </row>
    <row r="114" ht="13.5" spans="1:4">
      <c r="A114" s="124" t="s">
        <v>198</v>
      </c>
      <c r="B114" s="77"/>
      <c r="C114" s="80" t="s">
        <v>199</v>
      </c>
      <c r="D114" s="77"/>
    </row>
    <row r="115" ht="13.5" spans="1:4">
      <c r="A115" s="123" t="s">
        <v>200</v>
      </c>
      <c r="B115" s="77"/>
      <c r="C115" s="79" t="s">
        <v>201</v>
      </c>
      <c r="D115" s="77"/>
    </row>
    <row r="116" ht="13.5" spans="1:4">
      <c r="A116" s="123" t="s">
        <v>202</v>
      </c>
      <c r="B116" s="77"/>
      <c r="C116" s="79" t="s">
        <v>203</v>
      </c>
      <c r="D116" s="77"/>
    </row>
    <row r="117" ht="13.5" spans="1:4">
      <c r="A117" s="124"/>
      <c r="B117" s="77"/>
      <c r="C117" s="79" t="s">
        <v>204</v>
      </c>
      <c r="D117" s="77"/>
    </row>
    <row r="118" ht="13.5" spans="1:4">
      <c r="A118" s="124"/>
      <c r="B118" s="77"/>
      <c r="C118" s="79" t="s">
        <v>205</v>
      </c>
      <c r="D118" s="77">
        <v>10919</v>
      </c>
    </row>
    <row r="119" ht="13.5" spans="1:4">
      <c r="A119" s="124"/>
      <c r="B119" s="77"/>
      <c r="C119" s="79" t="s">
        <v>206</v>
      </c>
      <c r="D119" s="77">
        <v>10919</v>
      </c>
    </row>
    <row r="120" ht="13.5" spans="1:4">
      <c r="A120" s="124"/>
      <c r="B120" s="77"/>
      <c r="C120" s="79" t="s">
        <v>207</v>
      </c>
      <c r="D120" s="77">
        <v>0</v>
      </c>
    </row>
    <row r="121" ht="13.5" spans="1:4">
      <c r="A121" s="53" t="s">
        <v>208</v>
      </c>
      <c r="B121" s="77">
        <v>516925</v>
      </c>
      <c r="C121" s="71" t="s">
        <v>209</v>
      </c>
      <c r="D121" s="77">
        <v>516925</v>
      </c>
    </row>
  </sheetData>
  <mergeCells count="2">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ageMargins left="0.751388888888889" right="0.751388888888889" top="0.629861111111111" bottom="0.66875" header="0.5" footer="0.354166666666667"/>
  <pageSetup paperSize="9"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workbookViewId="0">
      <selection activeCell="F21" sqref="F21"/>
    </sheetView>
  </sheetViews>
  <sheetFormatPr defaultColWidth="9" defaultRowHeight="13.5" outlineLevelCol="5"/>
  <cols>
    <col min="1" max="1" width="6.38333333333333" customWidth="1"/>
    <col min="2" max="2" width="21" customWidth="1"/>
    <col min="3" max="3" width="51.0833333333333" customWidth="1"/>
    <col min="4" max="4" width="15" customWidth="1"/>
    <col min="5" max="5" width="12.4416666666667" customWidth="1"/>
  </cols>
  <sheetData>
    <row r="1" ht="21" customHeight="1" spans="1:6">
      <c r="A1" s="11" t="s">
        <v>754</v>
      </c>
      <c r="B1" s="12"/>
      <c r="C1" s="12"/>
      <c r="D1" s="12"/>
      <c r="E1" s="12"/>
      <c r="F1" s="12"/>
    </row>
    <row r="2" ht="29" customHeight="1" spans="1:6">
      <c r="A2" s="2" t="s">
        <v>755</v>
      </c>
      <c r="B2" s="2"/>
      <c r="C2" s="2"/>
      <c r="D2" s="2"/>
      <c r="E2" s="2"/>
      <c r="F2" s="2"/>
    </row>
    <row r="3" ht="27" spans="1:6">
      <c r="A3" s="13" t="s">
        <v>307</v>
      </c>
      <c r="B3" s="14" t="s">
        <v>756</v>
      </c>
      <c r="C3" s="14" t="s">
        <v>757</v>
      </c>
      <c r="D3" s="14" t="s">
        <v>758</v>
      </c>
      <c r="E3" s="14" t="s">
        <v>759</v>
      </c>
      <c r="F3" s="14" t="s">
        <v>760</v>
      </c>
    </row>
    <row r="4" spans="1:6">
      <c r="A4" s="15">
        <v>1</v>
      </c>
      <c r="B4" s="16" t="s">
        <v>761</v>
      </c>
      <c r="C4" s="17" t="s">
        <v>762</v>
      </c>
      <c r="D4" s="18">
        <v>2821.27</v>
      </c>
      <c r="E4" s="18">
        <v>91</v>
      </c>
      <c r="F4" s="18"/>
    </row>
    <row r="5" spans="1:6">
      <c r="A5" s="15">
        <v>2</v>
      </c>
      <c r="B5" s="19" t="s">
        <v>761</v>
      </c>
      <c r="C5" s="20" t="s">
        <v>763</v>
      </c>
      <c r="D5" s="18">
        <v>1468.21</v>
      </c>
      <c r="E5" s="18">
        <v>89.8</v>
      </c>
      <c r="F5" s="18"/>
    </row>
    <row r="6" spans="1:6">
      <c r="A6" s="15">
        <v>3</v>
      </c>
      <c r="B6" s="21" t="s">
        <v>764</v>
      </c>
      <c r="C6" s="20" t="s">
        <v>765</v>
      </c>
      <c r="D6" s="18">
        <v>8000</v>
      </c>
      <c r="E6" s="18">
        <v>60.13</v>
      </c>
      <c r="F6" s="18"/>
    </row>
    <row r="7" spans="1:6">
      <c r="A7" s="15">
        <v>4</v>
      </c>
      <c r="B7" s="21" t="s">
        <v>764</v>
      </c>
      <c r="C7" s="21" t="s">
        <v>766</v>
      </c>
      <c r="D7" s="18">
        <v>396.59</v>
      </c>
      <c r="E7" s="18">
        <v>89.72</v>
      </c>
      <c r="F7" s="18"/>
    </row>
    <row r="8" spans="1:6">
      <c r="A8" s="15">
        <v>5</v>
      </c>
      <c r="B8" s="21" t="s">
        <v>764</v>
      </c>
      <c r="C8" s="22" t="s">
        <v>767</v>
      </c>
      <c r="D8" s="18">
        <v>900</v>
      </c>
      <c r="E8" s="18">
        <v>67.07</v>
      </c>
      <c r="F8" s="18"/>
    </row>
    <row r="9" spans="1:6">
      <c r="A9" s="15">
        <v>6</v>
      </c>
      <c r="B9" s="22" t="s">
        <v>768</v>
      </c>
      <c r="C9" s="22" t="s">
        <v>769</v>
      </c>
      <c r="D9" s="18">
        <v>1299.6</v>
      </c>
      <c r="E9" s="18">
        <v>90.52</v>
      </c>
      <c r="F9" s="18"/>
    </row>
    <row r="10" spans="1:6">
      <c r="A10" s="15">
        <v>7</v>
      </c>
      <c r="B10" s="22" t="s">
        <v>768</v>
      </c>
      <c r="C10" s="23" t="s">
        <v>770</v>
      </c>
      <c r="D10" s="18">
        <v>757.93</v>
      </c>
      <c r="E10" s="18">
        <v>90.99</v>
      </c>
      <c r="F10" s="18"/>
    </row>
    <row r="11" spans="1:6">
      <c r="A11" s="15">
        <v>8</v>
      </c>
      <c r="B11" s="22" t="s">
        <v>768</v>
      </c>
      <c r="C11" s="23" t="s">
        <v>771</v>
      </c>
      <c r="D11" s="18">
        <v>7696</v>
      </c>
      <c r="E11" s="18">
        <v>92.41</v>
      </c>
      <c r="F11" s="18"/>
    </row>
    <row r="12" spans="1:6">
      <c r="A12" s="15">
        <v>9</v>
      </c>
      <c r="B12" s="22" t="s">
        <v>772</v>
      </c>
      <c r="C12" s="23" t="s">
        <v>773</v>
      </c>
      <c r="D12" s="18">
        <v>2000</v>
      </c>
      <c r="E12" s="18">
        <v>71.85</v>
      </c>
      <c r="F12" s="18"/>
    </row>
    <row r="13" ht="29" customHeight="1" spans="1:6">
      <c r="A13" s="15">
        <v>10</v>
      </c>
      <c r="B13" s="22" t="s">
        <v>774</v>
      </c>
      <c r="C13" s="24" t="s">
        <v>775</v>
      </c>
      <c r="D13" s="18">
        <v>2208</v>
      </c>
      <c r="E13" s="18">
        <v>84.87</v>
      </c>
      <c r="F13" s="18"/>
    </row>
    <row r="14" spans="1:6">
      <c r="A14" s="15">
        <v>11</v>
      </c>
      <c r="B14" s="22" t="s">
        <v>776</v>
      </c>
      <c r="C14" s="22" t="s">
        <v>777</v>
      </c>
      <c r="D14" s="18">
        <v>1280</v>
      </c>
      <c r="E14" s="18">
        <v>69.86</v>
      </c>
      <c r="F14" s="18"/>
    </row>
    <row r="15" spans="1:6">
      <c r="A15" s="15">
        <v>12</v>
      </c>
      <c r="B15" s="24" t="s">
        <v>778</v>
      </c>
      <c r="C15" s="24" t="s">
        <v>779</v>
      </c>
      <c r="D15" s="18">
        <v>500</v>
      </c>
      <c r="E15" s="18">
        <v>77.43</v>
      </c>
      <c r="F15" s="18"/>
    </row>
    <row r="16" spans="1:6">
      <c r="A16" s="15">
        <v>13</v>
      </c>
      <c r="B16" s="24" t="s">
        <v>780</v>
      </c>
      <c r="C16" s="24" t="s">
        <v>781</v>
      </c>
      <c r="D16" s="18">
        <v>69.05</v>
      </c>
      <c r="E16" s="18">
        <v>89.41</v>
      </c>
      <c r="F16" s="18"/>
    </row>
    <row r="17" ht="27" spans="1:6">
      <c r="A17" s="15">
        <v>14</v>
      </c>
      <c r="B17" s="24" t="s">
        <v>782</v>
      </c>
      <c r="C17" s="24" t="s">
        <v>783</v>
      </c>
      <c r="D17" s="25">
        <v>1000</v>
      </c>
      <c r="E17" s="18">
        <v>90.14</v>
      </c>
      <c r="F17" s="18"/>
    </row>
    <row r="18" ht="27" spans="1:6">
      <c r="A18" s="15">
        <v>15</v>
      </c>
      <c r="B18" s="24" t="s">
        <v>784</v>
      </c>
      <c r="C18" s="24" t="s">
        <v>785</v>
      </c>
      <c r="D18" s="18">
        <v>12296.48</v>
      </c>
      <c r="E18" s="18">
        <v>82</v>
      </c>
      <c r="F18" s="18"/>
    </row>
    <row r="19" spans="1:6">
      <c r="A19" s="15">
        <v>16</v>
      </c>
      <c r="B19" s="24" t="s">
        <v>786</v>
      </c>
      <c r="C19" s="24" t="s">
        <v>787</v>
      </c>
      <c r="D19" s="18">
        <v>450</v>
      </c>
      <c r="E19" s="18">
        <v>90.85</v>
      </c>
      <c r="F19" s="18"/>
    </row>
    <row r="20" spans="1:6">
      <c r="A20" s="15">
        <v>17</v>
      </c>
      <c r="B20" s="24" t="s">
        <v>788</v>
      </c>
      <c r="C20" s="24" t="s">
        <v>789</v>
      </c>
      <c r="D20" s="18">
        <v>2548.5</v>
      </c>
      <c r="E20" s="18">
        <v>75.65</v>
      </c>
      <c r="F20" s="18"/>
    </row>
    <row r="21" spans="1:6">
      <c r="A21" s="15">
        <v>18</v>
      </c>
      <c r="B21" s="24" t="s">
        <v>788</v>
      </c>
      <c r="C21" s="24" t="s">
        <v>790</v>
      </c>
      <c r="D21" s="18">
        <v>242.02</v>
      </c>
      <c r="E21" s="18">
        <v>85.12</v>
      </c>
      <c r="F21" s="18"/>
    </row>
    <row r="22" spans="1:6">
      <c r="A22" s="15">
        <v>19</v>
      </c>
      <c r="B22" s="24" t="s">
        <v>791</v>
      </c>
      <c r="C22" s="24" t="s">
        <v>792</v>
      </c>
      <c r="D22" s="18">
        <v>2444.69</v>
      </c>
      <c r="E22" s="18">
        <v>80.7</v>
      </c>
      <c r="F22" s="18"/>
    </row>
    <row r="23" spans="1:6">
      <c r="A23" s="15">
        <v>20</v>
      </c>
      <c r="B23" s="24" t="s">
        <v>791</v>
      </c>
      <c r="C23" s="24" t="s">
        <v>793</v>
      </c>
      <c r="D23" s="18">
        <v>765.6</v>
      </c>
      <c r="E23" s="18">
        <v>94.25</v>
      </c>
      <c r="F23" s="18"/>
    </row>
  </sheetData>
  <mergeCells count="1">
    <mergeCell ref="A2:F2"/>
  </mergeCells>
  <pageMargins left="0.751388888888889" right="0.751388888888889" top="1" bottom="1" header="0.5" footer="0.5"/>
  <pageSetup paperSize="9"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
  <sheetViews>
    <sheetView workbookViewId="0">
      <selection activeCell="F9" sqref="F9"/>
    </sheetView>
  </sheetViews>
  <sheetFormatPr defaultColWidth="9" defaultRowHeight="13.5" outlineLevelRow="4" outlineLevelCol="6"/>
  <cols>
    <col min="2" max="2" width="18.8" customWidth="1"/>
    <col min="3" max="4" width="13.1333333333333" customWidth="1"/>
    <col min="5" max="5" width="17.6416666666667" customWidth="1"/>
    <col min="6" max="6" width="19.6333333333333" customWidth="1"/>
    <col min="7" max="7" width="78.2333333333333" customWidth="1"/>
  </cols>
  <sheetData>
    <row r="1" ht="17" customHeight="1" spans="1:1">
      <c r="A1" s="1" t="s">
        <v>794</v>
      </c>
    </row>
    <row r="2" ht="60" customHeight="1" spans="1:7">
      <c r="A2" s="2" t="s">
        <v>795</v>
      </c>
      <c r="B2" s="2"/>
      <c r="C2" s="2"/>
      <c r="D2" s="2"/>
      <c r="E2" s="2"/>
      <c r="F2" s="2"/>
      <c r="G2" s="2"/>
    </row>
    <row r="3" ht="36" customHeight="1" spans="1:7">
      <c r="A3" s="3"/>
      <c r="B3" s="3"/>
      <c r="C3" s="3"/>
      <c r="D3" s="3"/>
      <c r="E3" s="3"/>
      <c r="F3" s="3"/>
      <c r="G3" s="4" t="s">
        <v>212</v>
      </c>
    </row>
    <row r="4" ht="63" customHeight="1" spans="1:7">
      <c r="A4" s="5" t="s">
        <v>307</v>
      </c>
      <c r="B4" s="6" t="s">
        <v>757</v>
      </c>
      <c r="C4" s="6" t="s">
        <v>796</v>
      </c>
      <c r="D4" s="6" t="s">
        <v>797</v>
      </c>
      <c r="E4" s="6" t="s">
        <v>798</v>
      </c>
      <c r="F4" s="6" t="s">
        <v>799</v>
      </c>
      <c r="G4" s="6" t="s">
        <v>800</v>
      </c>
    </row>
    <row r="5" ht="103" customHeight="1" spans="1:7">
      <c r="A5" s="7">
        <v>1</v>
      </c>
      <c r="B5" s="8" t="s">
        <v>801</v>
      </c>
      <c r="C5" s="9">
        <v>26780</v>
      </c>
      <c r="D5" s="10" t="s">
        <v>802</v>
      </c>
      <c r="E5" s="8" t="s">
        <v>803</v>
      </c>
      <c r="F5" s="10">
        <v>51903.52</v>
      </c>
      <c r="G5" s="10" t="s">
        <v>804</v>
      </c>
    </row>
  </sheetData>
  <mergeCells count="1">
    <mergeCell ref="A2:G2"/>
  </mergeCells>
  <pageMargins left="0.751388888888889" right="0.751388888888889" top="1" bottom="1" header="0.5" footer="0.5"/>
  <pageSetup paperSize="9" scale="7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workbookViewId="0">
      <selection activeCell="H19" sqref="H19"/>
    </sheetView>
  </sheetViews>
  <sheetFormatPr defaultColWidth="9" defaultRowHeight="14.25" outlineLevelCol="3"/>
  <cols>
    <col min="1" max="1" width="56.625" style="113" customWidth="1"/>
    <col min="2" max="2" width="17.375" style="102" customWidth="1"/>
    <col min="3" max="3" width="37.125" style="102" customWidth="1"/>
    <col min="4" max="4" width="18.9416666666667" style="102" customWidth="1"/>
    <col min="5" max="16384" width="9" style="26"/>
  </cols>
  <sheetData>
    <row r="1" ht="20.25" spans="1:1">
      <c r="A1" s="114" t="s">
        <v>210</v>
      </c>
    </row>
    <row r="2" ht="22.5" spans="1:4">
      <c r="A2" s="115" t="s">
        <v>211</v>
      </c>
      <c r="B2" s="111"/>
      <c r="C2" s="111"/>
      <c r="D2" s="111"/>
    </row>
    <row r="3" ht="13.5" spans="1:4">
      <c r="A3" s="116" t="s">
        <v>212</v>
      </c>
      <c r="B3" s="103"/>
      <c r="C3" s="103"/>
      <c r="D3" s="103"/>
    </row>
    <row r="4" ht="13.5" spans="1:4">
      <c r="A4" s="104" t="s">
        <v>2</v>
      </c>
      <c r="B4" s="36" t="s">
        <v>213</v>
      </c>
      <c r="C4" s="36" t="s">
        <v>2</v>
      </c>
      <c r="D4" s="36" t="s">
        <v>213</v>
      </c>
    </row>
    <row r="5" ht="13.5" spans="1:4">
      <c r="A5" s="117" t="s">
        <v>214</v>
      </c>
      <c r="B5" s="40">
        <v>194070</v>
      </c>
      <c r="C5" s="43" t="s">
        <v>215</v>
      </c>
      <c r="D5" s="40">
        <v>218146</v>
      </c>
    </row>
    <row r="6" ht="13.5" spans="1:4">
      <c r="A6" s="117" t="s">
        <v>216</v>
      </c>
      <c r="B6" s="40">
        <v>11274</v>
      </c>
      <c r="C6" s="43" t="s">
        <v>217</v>
      </c>
      <c r="D6" s="40">
        <v>0</v>
      </c>
    </row>
    <row r="7" ht="13.5" spans="1:4">
      <c r="A7" s="117" t="s">
        <v>218</v>
      </c>
      <c r="B7" s="40">
        <v>11274</v>
      </c>
      <c r="C7" s="43" t="s">
        <v>219</v>
      </c>
      <c r="D7" s="40">
        <v>0</v>
      </c>
    </row>
    <row r="8" ht="13.5" spans="1:4">
      <c r="A8" s="117" t="s">
        <v>101</v>
      </c>
      <c r="B8" s="40"/>
      <c r="C8" s="43" t="s">
        <v>101</v>
      </c>
      <c r="D8" s="40"/>
    </row>
    <row r="9" ht="13.5" spans="1:4">
      <c r="A9" s="117" t="s">
        <v>102</v>
      </c>
      <c r="B9" s="40"/>
      <c r="C9" s="43" t="s">
        <v>102</v>
      </c>
      <c r="D9" s="40"/>
    </row>
    <row r="10" ht="13.5" spans="1:4">
      <c r="A10" s="117" t="s">
        <v>103</v>
      </c>
      <c r="B10" s="40"/>
      <c r="C10" s="43" t="s">
        <v>103</v>
      </c>
      <c r="D10" s="40"/>
    </row>
    <row r="11" ht="13.5" spans="1:4">
      <c r="A11" s="117" t="s">
        <v>105</v>
      </c>
      <c r="B11" s="40"/>
      <c r="C11" s="43" t="s">
        <v>105</v>
      </c>
      <c r="D11" s="40"/>
    </row>
    <row r="12" ht="13.5" spans="1:4">
      <c r="A12" s="117" t="s">
        <v>106</v>
      </c>
      <c r="B12" s="40">
        <v>110</v>
      </c>
      <c r="C12" s="43" t="s">
        <v>106</v>
      </c>
      <c r="D12" s="40"/>
    </row>
    <row r="13" ht="13.5" spans="1:4">
      <c r="A13" s="117" t="s">
        <v>107</v>
      </c>
      <c r="B13" s="40">
        <v>775</v>
      </c>
      <c r="C13" s="43" t="s">
        <v>107</v>
      </c>
      <c r="D13" s="40"/>
    </row>
    <row r="14" ht="13.5" spans="1:4">
      <c r="A14" s="117" t="s">
        <v>108</v>
      </c>
      <c r="B14" s="40"/>
      <c r="C14" s="43" t="s">
        <v>108</v>
      </c>
      <c r="D14" s="40"/>
    </row>
    <row r="15" ht="13.5" spans="1:4">
      <c r="A15" s="117" t="s">
        <v>109</v>
      </c>
      <c r="B15" s="40"/>
      <c r="C15" s="43" t="s">
        <v>109</v>
      </c>
      <c r="D15" s="40"/>
    </row>
    <row r="16" ht="13.5" spans="1:4">
      <c r="A16" s="117" t="s">
        <v>112</v>
      </c>
      <c r="B16" s="40"/>
      <c r="C16" s="43" t="s">
        <v>112</v>
      </c>
      <c r="D16" s="40"/>
    </row>
    <row r="17" ht="13.5" spans="1:4">
      <c r="A17" s="117" t="s">
        <v>220</v>
      </c>
      <c r="B17" s="40">
        <v>4941</v>
      </c>
      <c r="C17" s="43" t="s">
        <v>221</v>
      </c>
      <c r="D17" s="40"/>
    </row>
    <row r="18" ht="13.5" spans="1:4">
      <c r="A18" s="117" t="s">
        <v>116</v>
      </c>
      <c r="B18" s="40">
        <v>5448</v>
      </c>
      <c r="C18" s="43" t="s">
        <v>117</v>
      </c>
      <c r="D18" s="40"/>
    </row>
    <row r="19" ht="13.5" spans="1:4">
      <c r="A19" s="117" t="s">
        <v>222</v>
      </c>
      <c r="B19" s="40">
        <v>0</v>
      </c>
      <c r="C19" s="43" t="s">
        <v>223</v>
      </c>
      <c r="D19" s="40">
        <v>1027</v>
      </c>
    </row>
    <row r="20" ht="13.5" spans="1:4">
      <c r="A20" s="117" t="s">
        <v>224</v>
      </c>
      <c r="B20" s="40"/>
      <c r="C20" s="43" t="s">
        <v>225</v>
      </c>
      <c r="D20" s="40"/>
    </row>
    <row r="21" ht="13.5" spans="1:4">
      <c r="A21" s="117" t="s">
        <v>226</v>
      </c>
      <c r="B21" s="40"/>
      <c r="C21" s="43" t="s">
        <v>227</v>
      </c>
      <c r="D21" s="40"/>
    </row>
    <row r="22" ht="13.5" spans="1:4">
      <c r="A22" s="117" t="s">
        <v>228</v>
      </c>
      <c r="B22" s="40"/>
      <c r="C22" s="43" t="s">
        <v>229</v>
      </c>
      <c r="D22" s="40">
        <v>1027</v>
      </c>
    </row>
    <row r="23" ht="13.5" spans="1:4">
      <c r="A23" s="117" t="s">
        <v>230</v>
      </c>
      <c r="B23" s="40"/>
      <c r="C23" s="43"/>
      <c r="D23" s="40"/>
    </row>
    <row r="24" ht="13.5" spans="1:4">
      <c r="A24" s="117" t="s">
        <v>231</v>
      </c>
      <c r="B24" s="40">
        <v>12213</v>
      </c>
      <c r="C24" s="43"/>
      <c r="D24" s="40"/>
    </row>
    <row r="25" ht="13.5" spans="1:4">
      <c r="A25" s="117" t="s">
        <v>232</v>
      </c>
      <c r="B25" s="40">
        <v>0</v>
      </c>
      <c r="C25" s="43" t="s">
        <v>233</v>
      </c>
      <c r="D25" s="40"/>
    </row>
    <row r="26" ht="13.5" spans="1:4">
      <c r="A26" s="117" t="s">
        <v>234</v>
      </c>
      <c r="B26" s="118"/>
      <c r="C26" s="43"/>
      <c r="D26" s="40"/>
    </row>
    <row r="27" ht="13.5" spans="1:4">
      <c r="A27" s="117" t="s">
        <v>235</v>
      </c>
      <c r="B27" s="40">
        <v>0</v>
      </c>
      <c r="C27" s="43"/>
      <c r="D27" s="40"/>
    </row>
    <row r="28" ht="13.5" spans="1:4">
      <c r="A28" s="117" t="s">
        <v>236</v>
      </c>
      <c r="B28" s="40"/>
      <c r="C28" s="43"/>
      <c r="D28" s="40"/>
    </row>
    <row r="29" ht="13.5" spans="1:4">
      <c r="A29" s="117" t="s">
        <v>237</v>
      </c>
      <c r="B29" s="40"/>
      <c r="C29" s="43"/>
      <c r="D29" s="40"/>
    </row>
    <row r="30" ht="13.5" spans="1:4">
      <c r="A30" s="117" t="s">
        <v>238</v>
      </c>
      <c r="B30" s="40"/>
      <c r="C30" s="43"/>
      <c r="D30" s="40"/>
    </row>
    <row r="31" ht="13.5" spans="1:4">
      <c r="A31" s="117" t="s">
        <v>239</v>
      </c>
      <c r="B31" s="40"/>
      <c r="C31" s="43"/>
      <c r="D31" s="40"/>
    </row>
    <row r="32" ht="13.5" spans="1:4">
      <c r="A32" s="117" t="s">
        <v>240</v>
      </c>
      <c r="B32" s="40"/>
      <c r="C32" s="43"/>
      <c r="D32" s="40"/>
    </row>
    <row r="33" ht="13.5" spans="1:4">
      <c r="A33" s="117" t="s">
        <v>241</v>
      </c>
      <c r="B33" s="40"/>
      <c r="C33" s="43"/>
      <c r="D33" s="118"/>
    </row>
    <row r="34" ht="13.5" spans="1:4">
      <c r="A34" s="117" t="s">
        <v>134</v>
      </c>
      <c r="B34" s="105">
        <v>0</v>
      </c>
      <c r="C34" s="43" t="s">
        <v>135</v>
      </c>
      <c r="D34" s="40">
        <v>117878</v>
      </c>
    </row>
    <row r="35" ht="13.5" spans="1:4">
      <c r="A35" s="117" t="s">
        <v>242</v>
      </c>
      <c r="B35" s="43"/>
      <c r="C35" s="43" t="s">
        <v>243</v>
      </c>
      <c r="D35" s="40">
        <v>117878</v>
      </c>
    </row>
    <row r="36" ht="13.5" spans="1:4">
      <c r="A36" s="117" t="s">
        <v>244</v>
      </c>
      <c r="B36" s="43"/>
      <c r="C36" s="43" t="s">
        <v>245</v>
      </c>
      <c r="D36" s="118"/>
    </row>
    <row r="37" ht="13.5" spans="1:4">
      <c r="A37" s="117" t="s">
        <v>136</v>
      </c>
      <c r="B37" s="105">
        <v>0</v>
      </c>
      <c r="C37" s="43" t="s">
        <v>246</v>
      </c>
      <c r="D37" s="118"/>
    </row>
    <row r="38" ht="13.5" spans="1:4">
      <c r="A38" s="119" t="s">
        <v>247</v>
      </c>
      <c r="B38" s="40"/>
      <c r="C38" s="120" t="s">
        <v>148</v>
      </c>
      <c r="D38" s="40"/>
    </row>
    <row r="39" ht="13.5" spans="1:4">
      <c r="A39" s="117" t="s">
        <v>147</v>
      </c>
      <c r="B39" s="107">
        <v>151311</v>
      </c>
      <c r="C39" s="43"/>
      <c r="D39" s="40"/>
    </row>
    <row r="40" ht="13.5" spans="1:4">
      <c r="A40" s="117" t="s">
        <v>248</v>
      </c>
      <c r="B40" s="40">
        <v>151311</v>
      </c>
      <c r="C40" s="43"/>
      <c r="D40" s="40"/>
    </row>
    <row r="41" ht="13.5" spans="1:4">
      <c r="A41" s="117" t="s">
        <v>249</v>
      </c>
      <c r="B41" s="40"/>
      <c r="C41" s="43" t="s">
        <v>250</v>
      </c>
      <c r="D41" s="40"/>
    </row>
    <row r="42" ht="13.5" spans="1:4">
      <c r="A42" s="117" t="s">
        <v>251</v>
      </c>
      <c r="B42" s="40"/>
      <c r="C42" s="43" t="s">
        <v>252</v>
      </c>
      <c r="D42" s="40"/>
    </row>
    <row r="43" ht="13.5" spans="1:4">
      <c r="A43" s="117" t="s">
        <v>253</v>
      </c>
      <c r="B43" s="40">
        <v>0</v>
      </c>
      <c r="C43" s="43" t="s">
        <v>254</v>
      </c>
      <c r="D43" s="40">
        <v>0</v>
      </c>
    </row>
    <row r="44" ht="13.5" spans="1:4">
      <c r="A44" s="117" t="s">
        <v>255</v>
      </c>
      <c r="B44" s="40"/>
      <c r="C44" s="43" t="s">
        <v>256</v>
      </c>
      <c r="D44" s="40"/>
    </row>
    <row r="45" ht="13.5" spans="1:4">
      <c r="A45" s="117"/>
      <c r="B45" s="40"/>
      <c r="C45" s="43" t="s">
        <v>257</v>
      </c>
      <c r="D45" s="40">
        <v>132</v>
      </c>
    </row>
    <row r="46" ht="13.5" spans="1:4">
      <c r="A46" s="117"/>
      <c r="B46" s="40"/>
      <c r="C46" s="43" t="s">
        <v>258</v>
      </c>
      <c r="D46" s="40">
        <v>31685</v>
      </c>
    </row>
    <row r="47" ht="13.5" spans="1:4">
      <c r="A47" s="104" t="s">
        <v>259</v>
      </c>
      <c r="B47" s="40">
        <v>368868</v>
      </c>
      <c r="C47" s="36" t="s">
        <v>260</v>
      </c>
      <c r="D47" s="40">
        <v>368868</v>
      </c>
    </row>
  </sheetData>
  <mergeCells count="2">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ageMargins left="0.751388888888889" right="0.751388888888889" top="1" bottom="1" header="0.5" footer="0.5"/>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G14" sqref="G14"/>
    </sheetView>
  </sheetViews>
  <sheetFormatPr defaultColWidth="9" defaultRowHeight="14.25" outlineLevelCol="3"/>
  <cols>
    <col min="1" max="1" width="34.25" style="102" customWidth="1"/>
    <col min="2" max="2" width="25.9833333333333" style="102" customWidth="1"/>
    <col min="3" max="3" width="34.25" style="102" customWidth="1"/>
    <col min="4" max="4" width="25.9833333333333" style="102" customWidth="1"/>
    <col min="5" max="16384" width="9" style="26"/>
  </cols>
  <sheetData>
    <row r="1" ht="20.25" spans="1:1">
      <c r="A1" s="1" t="s">
        <v>261</v>
      </c>
    </row>
    <row r="2" ht="22.5" spans="1:4">
      <c r="A2" s="111" t="s">
        <v>262</v>
      </c>
      <c r="B2" s="111"/>
      <c r="C2" s="111"/>
      <c r="D2" s="111"/>
    </row>
    <row r="3" ht="13.5" spans="1:4">
      <c r="A3" s="103" t="s">
        <v>212</v>
      </c>
      <c r="B3" s="103"/>
      <c r="C3" s="103"/>
      <c r="D3" s="103"/>
    </row>
    <row r="4" ht="13.5" spans="1:4">
      <c r="A4" s="36" t="s">
        <v>2</v>
      </c>
      <c r="B4" s="36" t="s">
        <v>213</v>
      </c>
      <c r="C4" s="36" t="s">
        <v>2</v>
      </c>
      <c r="D4" s="36" t="s">
        <v>213</v>
      </c>
    </row>
    <row r="5" ht="13.5" spans="1:4">
      <c r="A5" s="43" t="s">
        <v>263</v>
      </c>
      <c r="B5" s="40">
        <v>14113</v>
      </c>
      <c r="C5" s="43" t="s">
        <v>264</v>
      </c>
      <c r="D5" s="40">
        <v>0</v>
      </c>
    </row>
    <row r="6" ht="13.5" spans="1:4">
      <c r="A6" s="43" t="s">
        <v>265</v>
      </c>
      <c r="B6" s="112">
        <v>62</v>
      </c>
      <c r="C6" s="43" t="s">
        <v>266</v>
      </c>
      <c r="D6" s="112"/>
    </row>
    <row r="7" ht="13.5" spans="1:4">
      <c r="A7" s="43" t="s">
        <v>267</v>
      </c>
      <c r="B7" s="112"/>
      <c r="C7" s="43" t="s">
        <v>268</v>
      </c>
      <c r="D7" s="112"/>
    </row>
    <row r="8" ht="13.5" spans="1:4">
      <c r="A8" s="43" t="s">
        <v>269</v>
      </c>
      <c r="B8" s="40">
        <v>1230</v>
      </c>
      <c r="C8" s="43" t="s">
        <v>270</v>
      </c>
      <c r="D8" s="40">
        <v>14113</v>
      </c>
    </row>
    <row r="9" ht="13.5" spans="1:4">
      <c r="A9" s="43"/>
      <c r="B9" s="40"/>
      <c r="C9" s="43" t="s">
        <v>271</v>
      </c>
      <c r="D9" s="40">
        <v>14113</v>
      </c>
    </row>
    <row r="10" ht="13.5" spans="1:4">
      <c r="A10" s="43"/>
      <c r="B10" s="40"/>
      <c r="C10" s="43" t="s">
        <v>272</v>
      </c>
      <c r="D10" s="105"/>
    </row>
    <row r="11" ht="13.5" spans="1:4">
      <c r="A11" s="43" t="s">
        <v>273</v>
      </c>
      <c r="B11" s="112"/>
      <c r="C11" s="43" t="s">
        <v>274</v>
      </c>
      <c r="D11" s="112"/>
    </row>
    <row r="12" ht="13.5" spans="1:4">
      <c r="A12" s="43" t="s">
        <v>275</v>
      </c>
      <c r="B12" s="112"/>
      <c r="C12" s="43" t="s">
        <v>276</v>
      </c>
      <c r="D12" s="112"/>
    </row>
    <row r="13" ht="13.5" spans="1:4">
      <c r="A13" s="43"/>
      <c r="B13" s="40"/>
      <c r="C13" s="43" t="s">
        <v>277</v>
      </c>
      <c r="D13" s="40">
        <v>1292</v>
      </c>
    </row>
    <row r="14" ht="13.5" spans="1:4">
      <c r="A14" s="36" t="s">
        <v>208</v>
      </c>
      <c r="B14" s="40">
        <v>15405</v>
      </c>
      <c r="C14" s="36" t="s">
        <v>209</v>
      </c>
      <c r="D14" s="40">
        <v>15405</v>
      </c>
    </row>
  </sheetData>
  <mergeCells count="2">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ageMargins left="0.751388888888889" right="0.751388888888889" top="1" bottom="1" header="0.5" footer="0.5"/>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21" sqref="L21"/>
    </sheetView>
  </sheetViews>
  <sheetFormatPr defaultColWidth="9" defaultRowHeight="14.25"/>
  <cols>
    <col min="1" max="1" width="30" style="102" customWidth="1"/>
    <col min="2" max="2" width="13.1333333333333" style="102" customWidth="1"/>
    <col min="3" max="3" width="12.1333333333333" style="102" customWidth="1"/>
    <col min="4" max="4" width="12.5" style="102" customWidth="1"/>
    <col min="5" max="5" width="13.1333333333333" style="102" customWidth="1"/>
    <col min="6" max="6" width="12.25" style="102" customWidth="1"/>
    <col min="7" max="7" width="11.8833333333333" style="102" customWidth="1"/>
    <col min="8" max="9" width="12.6333333333333" style="102" customWidth="1"/>
    <col min="10" max="16384" width="9" style="26"/>
  </cols>
  <sheetData>
    <row r="1" ht="20.25" spans="1:1">
      <c r="A1" s="1" t="s">
        <v>278</v>
      </c>
    </row>
    <row r="2" ht="25.5" spans="1:9">
      <c r="A2" s="2" t="s">
        <v>279</v>
      </c>
      <c r="B2" s="2"/>
      <c r="C2" s="2"/>
      <c r="D2" s="2"/>
      <c r="E2" s="2"/>
      <c r="F2" s="2"/>
      <c r="G2" s="2"/>
      <c r="H2" s="2"/>
      <c r="I2" s="2"/>
    </row>
    <row r="3" ht="13.5" spans="1:9">
      <c r="A3" s="103" t="s">
        <v>212</v>
      </c>
      <c r="B3" s="103"/>
      <c r="C3" s="103"/>
      <c r="D3" s="103"/>
      <c r="E3" s="103"/>
      <c r="F3" s="103"/>
      <c r="G3" s="103"/>
      <c r="H3" s="103"/>
      <c r="I3" s="103"/>
    </row>
    <row r="4" ht="36" spans="1:9">
      <c r="A4" s="36" t="s">
        <v>280</v>
      </c>
      <c r="B4" s="104" t="s">
        <v>281</v>
      </c>
      <c r="C4" s="104" t="s">
        <v>282</v>
      </c>
      <c r="D4" s="104" t="s">
        <v>283</v>
      </c>
      <c r="E4" s="104" t="s">
        <v>284</v>
      </c>
      <c r="F4" s="104" t="s">
        <v>285</v>
      </c>
      <c r="G4" s="104" t="s">
        <v>286</v>
      </c>
      <c r="H4" s="104" t="s">
        <v>287</v>
      </c>
      <c r="I4" s="104" t="s">
        <v>288</v>
      </c>
    </row>
    <row r="5" ht="13.5" spans="1:9">
      <c r="A5" s="42" t="s">
        <v>289</v>
      </c>
      <c r="B5" s="40">
        <v>26458</v>
      </c>
      <c r="C5" s="40"/>
      <c r="D5" s="40"/>
      <c r="E5" s="40">
        <v>26458</v>
      </c>
      <c r="F5" s="40"/>
      <c r="G5" s="40"/>
      <c r="H5" s="40"/>
      <c r="I5" s="40"/>
    </row>
    <row r="6" ht="13.5" spans="1:9">
      <c r="A6" s="43" t="s">
        <v>290</v>
      </c>
      <c r="B6" s="40">
        <v>22110</v>
      </c>
      <c r="C6" s="40"/>
      <c r="D6" s="40"/>
      <c r="E6" s="40">
        <v>22110</v>
      </c>
      <c r="F6" s="40"/>
      <c r="G6" s="40"/>
      <c r="H6" s="40"/>
      <c r="I6" s="40"/>
    </row>
    <row r="7" ht="13.5" spans="1:9">
      <c r="A7" s="43" t="s">
        <v>291</v>
      </c>
      <c r="B7" s="40">
        <v>4186</v>
      </c>
      <c r="C7" s="40"/>
      <c r="D7" s="40"/>
      <c r="E7" s="40">
        <v>4186</v>
      </c>
      <c r="F7" s="40"/>
      <c r="G7" s="40"/>
      <c r="H7" s="40"/>
      <c r="I7" s="40"/>
    </row>
    <row r="8" ht="13.5" spans="1:9">
      <c r="A8" s="43" t="s">
        <v>292</v>
      </c>
      <c r="B8" s="40">
        <v>83</v>
      </c>
      <c r="C8" s="40"/>
      <c r="D8" s="40"/>
      <c r="E8" s="40">
        <v>83</v>
      </c>
      <c r="F8" s="40"/>
      <c r="G8" s="40"/>
      <c r="H8" s="40"/>
      <c r="I8" s="40"/>
    </row>
    <row r="9" ht="13.5" spans="1:9">
      <c r="A9" s="43" t="s">
        <v>293</v>
      </c>
      <c r="B9" s="40">
        <v>0</v>
      </c>
      <c r="C9" s="40"/>
      <c r="D9" s="40"/>
      <c r="E9" s="40"/>
      <c r="F9" s="40"/>
      <c r="G9" s="40"/>
      <c r="H9" s="40"/>
      <c r="I9" s="40"/>
    </row>
    <row r="10" ht="13.5" spans="1:9">
      <c r="A10" s="43" t="s">
        <v>294</v>
      </c>
      <c r="B10" s="40">
        <v>75</v>
      </c>
      <c r="C10" s="40"/>
      <c r="D10" s="40"/>
      <c r="E10" s="40">
        <v>75</v>
      </c>
      <c r="F10" s="40"/>
      <c r="G10" s="40"/>
      <c r="H10" s="40"/>
      <c r="I10" s="40"/>
    </row>
    <row r="11" ht="13.5" spans="1:9">
      <c r="A11" s="43" t="s">
        <v>295</v>
      </c>
      <c r="B11" s="40">
        <v>4</v>
      </c>
      <c r="C11" s="40"/>
      <c r="D11" s="40"/>
      <c r="E11" s="40">
        <v>4</v>
      </c>
      <c r="F11" s="40"/>
      <c r="G11" s="40"/>
      <c r="H11" s="40"/>
      <c r="I11" s="40"/>
    </row>
    <row r="12" ht="13.5" spans="1:9">
      <c r="A12" s="43" t="s">
        <v>296</v>
      </c>
      <c r="B12" s="40">
        <v>0</v>
      </c>
      <c r="C12" s="40"/>
      <c r="D12" s="40"/>
      <c r="E12" s="40"/>
      <c r="F12" s="40"/>
      <c r="G12" s="40"/>
      <c r="H12" s="40"/>
      <c r="I12" s="40"/>
    </row>
    <row r="13" ht="13.5" spans="1:9">
      <c r="A13" s="42" t="s">
        <v>297</v>
      </c>
      <c r="B13" s="40">
        <v>26724</v>
      </c>
      <c r="C13" s="40"/>
      <c r="D13" s="40"/>
      <c r="E13" s="40">
        <v>26724</v>
      </c>
      <c r="F13" s="40"/>
      <c r="G13" s="40"/>
      <c r="H13" s="40"/>
      <c r="I13" s="40"/>
    </row>
    <row r="14" ht="13.5" spans="1:9">
      <c r="A14" s="43" t="s">
        <v>298</v>
      </c>
      <c r="B14" s="105">
        <v>26708</v>
      </c>
      <c r="C14" s="40"/>
      <c r="D14" s="40"/>
      <c r="E14" s="40">
        <v>26708</v>
      </c>
      <c r="F14" s="40"/>
      <c r="G14" s="40"/>
      <c r="H14" s="40"/>
      <c r="I14" s="40"/>
    </row>
    <row r="15" ht="13.5" spans="1:9">
      <c r="A15" s="106" t="s">
        <v>299</v>
      </c>
      <c r="B15" s="40">
        <v>16</v>
      </c>
      <c r="C15" s="40"/>
      <c r="D15" s="40"/>
      <c r="E15" s="40">
        <v>16</v>
      </c>
      <c r="F15" s="40"/>
      <c r="G15" s="40"/>
      <c r="H15" s="40"/>
      <c r="I15" s="40"/>
    </row>
    <row r="16" ht="13.5" spans="1:9">
      <c r="A16" s="43" t="s">
        <v>300</v>
      </c>
      <c r="B16" s="107">
        <v>0</v>
      </c>
      <c r="C16" s="40"/>
      <c r="D16" s="40"/>
      <c r="E16" s="40"/>
      <c r="F16" s="40"/>
      <c r="G16" s="40"/>
      <c r="H16" s="40"/>
      <c r="I16" s="40"/>
    </row>
    <row r="17" ht="13.5" spans="1:9">
      <c r="A17" s="43" t="s">
        <v>301</v>
      </c>
      <c r="B17" s="40">
        <v>0</v>
      </c>
      <c r="C17" s="40"/>
      <c r="D17" s="40"/>
      <c r="E17" s="40"/>
      <c r="F17" s="40"/>
      <c r="G17" s="40"/>
      <c r="H17" s="40"/>
      <c r="I17" s="40"/>
    </row>
    <row r="18" ht="13.5" spans="1:9">
      <c r="A18" s="42" t="s">
        <v>302</v>
      </c>
      <c r="B18" s="40">
        <v>-266</v>
      </c>
      <c r="C18" s="40">
        <f t="shared" ref="C18:I18" si="0">SUM(C5)-SUM(C13)</f>
        <v>0</v>
      </c>
      <c r="D18" s="40">
        <f t="shared" si="0"/>
        <v>0</v>
      </c>
      <c r="E18" s="40">
        <f t="shared" si="0"/>
        <v>-266</v>
      </c>
      <c r="F18" s="40">
        <f t="shared" si="0"/>
        <v>0</v>
      </c>
      <c r="G18" s="40">
        <f t="shared" si="0"/>
        <v>0</v>
      </c>
      <c r="H18" s="40">
        <f t="shared" si="0"/>
        <v>0</v>
      </c>
      <c r="I18" s="40">
        <f t="shared" si="0"/>
        <v>0</v>
      </c>
    </row>
    <row r="19" ht="13.5" spans="1:9">
      <c r="A19" s="108" t="s">
        <v>303</v>
      </c>
      <c r="B19" s="109">
        <v>6404</v>
      </c>
      <c r="C19" s="109"/>
      <c r="D19" s="109"/>
      <c r="E19" s="109">
        <v>6404</v>
      </c>
      <c r="F19" s="109"/>
      <c r="G19" s="109"/>
      <c r="H19" s="109"/>
      <c r="I19" s="109"/>
    </row>
    <row r="20" ht="54" customHeight="1" spans="1:9">
      <c r="A20" s="110" t="s">
        <v>304</v>
      </c>
      <c r="B20" s="110"/>
      <c r="C20" s="110"/>
      <c r="D20" s="110"/>
      <c r="E20" s="110"/>
      <c r="F20" s="110"/>
      <c r="G20" s="110"/>
      <c r="H20" s="110"/>
      <c r="I20" s="110"/>
    </row>
  </sheetData>
  <mergeCells count="3">
    <mergeCell ref="A2:I2"/>
    <mergeCell ref="A3:I3"/>
    <mergeCell ref="A20:I20"/>
  </mergeCells>
  <dataValidations count="1">
    <dataValidation type="decimal" operator="between" allowBlank="1" showInputMessage="1" showErrorMessage="1" sqref="B5:I19">
      <formula1>-99999999999999</formula1>
      <formula2>99999999999999</formula2>
    </dataValidation>
  </dataValidations>
  <pageMargins left="0.751388888888889" right="0.751388888888889" top="1" bottom="1" header="0.5" footer="0.5"/>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workbookViewId="0">
      <selection activeCell="M25" sqref="M25"/>
    </sheetView>
  </sheetViews>
  <sheetFormatPr defaultColWidth="9" defaultRowHeight="13.5"/>
  <cols>
    <col min="1" max="1" width="5.125" style="82" customWidth="1"/>
    <col min="2" max="2" width="8.875" style="82" customWidth="1"/>
    <col min="3" max="3" width="17.75" style="82" customWidth="1"/>
    <col min="4" max="5" width="11.8916666666667" style="82" customWidth="1"/>
    <col min="6" max="6" width="12.8666666666667" style="82" customWidth="1"/>
    <col min="7" max="7" width="15.2583333333333" style="82" customWidth="1"/>
    <col min="8" max="8" width="14.9166666666667" style="82" customWidth="1"/>
    <col min="9" max="9" width="19.6666666666667" style="82" customWidth="1"/>
    <col min="10" max="10" width="16.75" style="82" customWidth="1"/>
    <col min="11" max="11" width="18.6" style="82" customWidth="1"/>
    <col min="12" max="16384" width="9" style="82"/>
  </cols>
  <sheetData>
    <row r="1" ht="20.25" spans="1:1">
      <c r="A1" s="1" t="s">
        <v>305</v>
      </c>
    </row>
    <row r="2" s="82" customFormat="1" ht="25.5" spans="1:11">
      <c r="A2" s="83" t="s">
        <v>306</v>
      </c>
      <c r="B2" s="83"/>
      <c r="C2" s="83"/>
      <c r="D2" s="83"/>
      <c r="E2" s="83"/>
      <c r="F2" s="83"/>
      <c r="G2" s="83"/>
      <c r="H2" s="83"/>
      <c r="I2" s="83"/>
      <c r="J2" s="83"/>
      <c r="K2" s="83"/>
    </row>
    <row r="3" s="82" customFormat="1" spans="11:11">
      <c r="K3" s="82" t="s">
        <v>212</v>
      </c>
    </row>
    <row r="4" ht="30" customHeight="1" spans="1:11">
      <c r="A4" s="29" t="s">
        <v>307</v>
      </c>
      <c r="B4" s="29" t="s">
        <v>308</v>
      </c>
      <c r="C4" s="34" t="s">
        <v>309</v>
      </c>
      <c r="D4" s="29" t="s">
        <v>310</v>
      </c>
      <c r="E4" s="30" t="s">
        <v>311</v>
      </c>
      <c r="F4" s="30" t="s">
        <v>312</v>
      </c>
      <c r="G4" s="30" t="s">
        <v>313</v>
      </c>
      <c r="H4" s="30" t="s">
        <v>314</v>
      </c>
      <c r="I4" s="30" t="s">
        <v>315</v>
      </c>
      <c r="J4" s="30"/>
      <c r="K4" s="30" t="s">
        <v>316</v>
      </c>
    </row>
    <row r="5" ht="19" customHeight="1" spans="1:11">
      <c r="A5" s="29"/>
      <c r="B5" s="29"/>
      <c r="C5" s="34"/>
      <c r="D5" s="29"/>
      <c r="E5" s="30"/>
      <c r="F5" s="30"/>
      <c r="G5" s="30"/>
      <c r="H5" s="30"/>
      <c r="I5" s="32" t="s">
        <v>317</v>
      </c>
      <c r="J5" s="29" t="s">
        <v>318</v>
      </c>
      <c r="K5" s="30"/>
    </row>
    <row r="6" spans="1:11">
      <c r="A6" s="84" t="s">
        <v>319</v>
      </c>
      <c r="B6" s="85"/>
      <c r="C6" s="34">
        <v>1</v>
      </c>
      <c r="D6" s="29">
        <v>2</v>
      </c>
      <c r="E6" s="30">
        <v>3</v>
      </c>
      <c r="F6" s="30">
        <v>4</v>
      </c>
      <c r="G6" s="30" t="s">
        <v>320</v>
      </c>
      <c r="H6" s="30">
        <v>6</v>
      </c>
      <c r="I6" s="32" t="s">
        <v>321</v>
      </c>
      <c r="J6" s="29" t="s">
        <v>322</v>
      </c>
      <c r="K6" s="30" t="s">
        <v>323</v>
      </c>
    </row>
    <row r="7" ht="14.25" spans="1:11">
      <c r="A7" s="86">
        <v>1</v>
      </c>
      <c r="B7" s="87"/>
      <c r="C7" s="88" t="s">
        <v>324</v>
      </c>
      <c r="D7" s="89">
        <f t="shared" ref="D7:H7" si="0">D8+D24</f>
        <v>132800</v>
      </c>
      <c r="E7" s="90">
        <f t="shared" si="0"/>
        <v>142100</v>
      </c>
      <c r="F7" s="90">
        <f>G7-E7</f>
        <v>25000</v>
      </c>
      <c r="G7" s="90">
        <f t="shared" si="0"/>
        <v>167100</v>
      </c>
      <c r="H7" s="90">
        <f t="shared" si="0"/>
        <v>151909</v>
      </c>
      <c r="I7" s="38">
        <f t="shared" ref="I7:I38" si="1">(J7/D7)</f>
        <v>0.143893072289157</v>
      </c>
      <c r="J7" s="45">
        <f>H7-D7</f>
        <v>19109</v>
      </c>
      <c r="K7" s="46">
        <f>H7/E7</f>
        <v>1.06902885292048</v>
      </c>
    </row>
    <row r="8" ht="14.25" spans="1:11">
      <c r="A8" s="86">
        <v>2</v>
      </c>
      <c r="B8" s="87" t="s">
        <v>325</v>
      </c>
      <c r="C8" s="88" t="s">
        <v>326</v>
      </c>
      <c r="D8" s="91">
        <f t="shared" ref="D8:H8" si="2">SUM(D9:D23)</f>
        <v>103446</v>
      </c>
      <c r="E8" s="92">
        <f t="shared" si="2"/>
        <v>110690</v>
      </c>
      <c r="F8" s="90">
        <f>G8-E8</f>
        <v>13410</v>
      </c>
      <c r="G8" s="92">
        <f t="shared" si="2"/>
        <v>124100</v>
      </c>
      <c r="H8" s="92">
        <f t="shared" si="2"/>
        <v>118607</v>
      </c>
      <c r="I8" s="38">
        <f t="shared" si="1"/>
        <v>0.146559557643601</v>
      </c>
      <c r="J8" s="45">
        <f t="shared" ref="J8:J24" si="3">H8-D8</f>
        <v>15161</v>
      </c>
      <c r="K8" s="46">
        <f t="shared" ref="K8:K38" si="4">H8/E8</f>
        <v>1.07152407624898</v>
      </c>
    </row>
    <row r="9" ht="14.25" spans="1:11">
      <c r="A9" s="86">
        <v>3</v>
      </c>
      <c r="B9" s="93">
        <v>10101</v>
      </c>
      <c r="C9" s="94" t="s">
        <v>327</v>
      </c>
      <c r="D9" s="95">
        <v>33526</v>
      </c>
      <c r="E9" s="96">
        <v>36000</v>
      </c>
      <c r="F9" s="97">
        <v>2500</v>
      </c>
      <c r="G9" s="98">
        <f t="shared" ref="G9:G22" si="5">E9+F9</f>
        <v>38500</v>
      </c>
      <c r="H9" s="98">
        <v>38237</v>
      </c>
      <c r="I9" s="101">
        <f t="shared" si="1"/>
        <v>0.140517807075106</v>
      </c>
      <c r="J9" s="47">
        <f t="shared" si="3"/>
        <v>4711</v>
      </c>
      <c r="K9" s="48">
        <f t="shared" si="4"/>
        <v>1.06213888888889</v>
      </c>
    </row>
    <row r="10" ht="14.25" spans="1:11">
      <c r="A10" s="86">
        <v>4</v>
      </c>
      <c r="B10" s="93" t="s">
        <v>328</v>
      </c>
      <c r="C10" s="94" t="s">
        <v>329</v>
      </c>
      <c r="D10" s="95">
        <v>12064</v>
      </c>
      <c r="E10" s="96">
        <v>13000</v>
      </c>
      <c r="F10" s="97">
        <v>9500</v>
      </c>
      <c r="G10" s="98">
        <f t="shared" si="5"/>
        <v>22500</v>
      </c>
      <c r="H10" s="98">
        <v>23197</v>
      </c>
      <c r="I10" s="101">
        <f t="shared" si="1"/>
        <v>0.92282824933687</v>
      </c>
      <c r="J10" s="47">
        <f t="shared" si="3"/>
        <v>11133</v>
      </c>
      <c r="K10" s="48">
        <f t="shared" si="4"/>
        <v>1.78438461538462</v>
      </c>
    </row>
    <row r="11" ht="14.25" spans="1:11">
      <c r="A11" s="86">
        <v>5</v>
      </c>
      <c r="B11" s="93" t="s">
        <v>330</v>
      </c>
      <c r="C11" s="94" t="s">
        <v>331</v>
      </c>
      <c r="D11" s="95">
        <v>2399</v>
      </c>
      <c r="E11" s="96">
        <v>2600</v>
      </c>
      <c r="F11" s="97">
        <v>400</v>
      </c>
      <c r="G11" s="98">
        <f t="shared" si="5"/>
        <v>3000</v>
      </c>
      <c r="H11" s="98">
        <v>2660</v>
      </c>
      <c r="I11" s="101">
        <f t="shared" si="1"/>
        <v>0.108795331388078</v>
      </c>
      <c r="J11" s="47">
        <f t="shared" si="3"/>
        <v>261</v>
      </c>
      <c r="K11" s="48">
        <f t="shared" si="4"/>
        <v>1.02307692307692</v>
      </c>
    </row>
    <row r="12" ht="14.25" spans="1:11">
      <c r="A12" s="86">
        <v>6</v>
      </c>
      <c r="B12" s="93" t="s">
        <v>332</v>
      </c>
      <c r="C12" s="94" t="s">
        <v>333</v>
      </c>
      <c r="D12" s="95">
        <v>31431</v>
      </c>
      <c r="E12" s="96">
        <v>33500</v>
      </c>
      <c r="F12" s="97">
        <v>1200</v>
      </c>
      <c r="G12" s="98">
        <f t="shared" si="5"/>
        <v>34700</v>
      </c>
      <c r="H12" s="98">
        <v>30320</v>
      </c>
      <c r="I12" s="101">
        <f t="shared" si="1"/>
        <v>-0.0353472686201521</v>
      </c>
      <c r="J12" s="47">
        <f t="shared" si="3"/>
        <v>-1111</v>
      </c>
      <c r="K12" s="48">
        <f t="shared" si="4"/>
        <v>0.905074626865672</v>
      </c>
    </row>
    <row r="13" ht="14.25" spans="1:11">
      <c r="A13" s="86">
        <v>7</v>
      </c>
      <c r="B13" s="93" t="s">
        <v>334</v>
      </c>
      <c r="C13" s="94" t="s">
        <v>335</v>
      </c>
      <c r="D13" s="95">
        <v>4118</v>
      </c>
      <c r="E13" s="96">
        <v>4300</v>
      </c>
      <c r="F13" s="97">
        <v>0</v>
      </c>
      <c r="G13" s="98">
        <f t="shared" si="5"/>
        <v>4300</v>
      </c>
      <c r="H13" s="98">
        <v>4047</v>
      </c>
      <c r="I13" s="101">
        <f t="shared" si="1"/>
        <v>-0.0172413793103448</v>
      </c>
      <c r="J13" s="47">
        <f t="shared" si="3"/>
        <v>-71</v>
      </c>
      <c r="K13" s="48">
        <f t="shared" si="4"/>
        <v>0.941162790697674</v>
      </c>
    </row>
    <row r="14" ht="14.25" spans="1:11">
      <c r="A14" s="86">
        <v>8</v>
      </c>
      <c r="B14" s="93">
        <v>10110</v>
      </c>
      <c r="C14" s="94" t="s">
        <v>336</v>
      </c>
      <c r="D14" s="95">
        <v>2019</v>
      </c>
      <c r="E14" s="96">
        <v>2200</v>
      </c>
      <c r="F14" s="97">
        <v>0</v>
      </c>
      <c r="G14" s="98">
        <f t="shared" si="5"/>
        <v>2200</v>
      </c>
      <c r="H14" s="98">
        <v>2597</v>
      </c>
      <c r="I14" s="101">
        <f t="shared" si="1"/>
        <v>0.286280336800396</v>
      </c>
      <c r="J14" s="47">
        <f t="shared" si="3"/>
        <v>578</v>
      </c>
      <c r="K14" s="48">
        <f t="shared" si="4"/>
        <v>1.18045454545455</v>
      </c>
    </row>
    <row r="15" ht="14.25" spans="1:11">
      <c r="A15" s="86">
        <v>9</v>
      </c>
      <c r="B15" s="93" t="s">
        <v>337</v>
      </c>
      <c r="C15" s="94" t="s">
        <v>338</v>
      </c>
      <c r="D15" s="95">
        <v>3567</v>
      </c>
      <c r="E15" s="96">
        <v>3800</v>
      </c>
      <c r="F15" s="97">
        <v>0</v>
      </c>
      <c r="G15" s="98">
        <f t="shared" si="5"/>
        <v>3800</v>
      </c>
      <c r="H15" s="98">
        <v>2751</v>
      </c>
      <c r="I15" s="101">
        <f t="shared" si="1"/>
        <v>-0.228763666947014</v>
      </c>
      <c r="J15" s="47">
        <f t="shared" si="3"/>
        <v>-816</v>
      </c>
      <c r="K15" s="48">
        <f t="shared" si="4"/>
        <v>0.723947368421053</v>
      </c>
    </row>
    <row r="16" ht="14.25" spans="1:11">
      <c r="A16" s="86">
        <v>10</v>
      </c>
      <c r="B16" s="93" t="s">
        <v>339</v>
      </c>
      <c r="C16" s="94" t="s">
        <v>340</v>
      </c>
      <c r="D16" s="95">
        <v>1500</v>
      </c>
      <c r="E16" s="96">
        <v>1600</v>
      </c>
      <c r="F16" s="97">
        <v>500</v>
      </c>
      <c r="G16" s="98">
        <f t="shared" si="5"/>
        <v>2100</v>
      </c>
      <c r="H16" s="98">
        <v>2801</v>
      </c>
      <c r="I16" s="101">
        <f t="shared" si="1"/>
        <v>0.867333333333333</v>
      </c>
      <c r="J16" s="47">
        <f t="shared" si="3"/>
        <v>1301</v>
      </c>
      <c r="K16" s="48">
        <f t="shared" si="4"/>
        <v>1.750625</v>
      </c>
    </row>
    <row r="17" ht="14.25" spans="1:11">
      <c r="A17" s="86">
        <v>11</v>
      </c>
      <c r="B17" s="93" t="s">
        <v>341</v>
      </c>
      <c r="C17" s="94" t="s">
        <v>342</v>
      </c>
      <c r="D17" s="95">
        <v>782</v>
      </c>
      <c r="E17" s="96">
        <v>850</v>
      </c>
      <c r="F17" s="97">
        <v>350</v>
      </c>
      <c r="G17" s="98">
        <f t="shared" si="5"/>
        <v>1200</v>
      </c>
      <c r="H17" s="98">
        <v>827</v>
      </c>
      <c r="I17" s="101">
        <f t="shared" si="1"/>
        <v>0.0575447570332481</v>
      </c>
      <c r="J17" s="47">
        <f t="shared" si="3"/>
        <v>45</v>
      </c>
      <c r="K17" s="48">
        <f t="shared" si="4"/>
        <v>0.972941176470588</v>
      </c>
    </row>
    <row r="18" ht="14.25" spans="1:11">
      <c r="A18" s="86">
        <v>12</v>
      </c>
      <c r="B18" s="93">
        <v>10114</v>
      </c>
      <c r="C18" s="94" t="s">
        <v>343</v>
      </c>
      <c r="D18" s="95">
        <v>1693</v>
      </c>
      <c r="E18" s="96">
        <v>1800</v>
      </c>
      <c r="F18" s="97">
        <v>200</v>
      </c>
      <c r="G18" s="98">
        <f t="shared" si="5"/>
        <v>2000</v>
      </c>
      <c r="H18" s="98">
        <v>1952</v>
      </c>
      <c r="I18" s="101">
        <f t="shared" si="1"/>
        <v>0.152982870643828</v>
      </c>
      <c r="J18" s="47">
        <f t="shared" si="3"/>
        <v>259</v>
      </c>
      <c r="K18" s="48">
        <f t="shared" si="4"/>
        <v>1.08444444444444</v>
      </c>
    </row>
    <row r="19" ht="14.25" spans="1:11">
      <c r="A19" s="86">
        <v>13</v>
      </c>
      <c r="B19" s="93" t="s">
        <v>344</v>
      </c>
      <c r="C19" s="94" t="s">
        <v>345</v>
      </c>
      <c r="D19" s="95">
        <v>2095</v>
      </c>
      <c r="E19" s="96">
        <v>2300</v>
      </c>
      <c r="F19" s="97">
        <v>2480</v>
      </c>
      <c r="G19" s="98">
        <f t="shared" si="5"/>
        <v>4780</v>
      </c>
      <c r="H19" s="98">
        <v>3995</v>
      </c>
      <c r="I19" s="101">
        <f t="shared" si="1"/>
        <v>0.906921241050119</v>
      </c>
      <c r="J19" s="47">
        <f t="shared" si="3"/>
        <v>1900</v>
      </c>
      <c r="K19" s="48">
        <f t="shared" si="4"/>
        <v>1.73695652173913</v>
      </c>
    </row>
    <row r="20" ht="14.25" spans="1:11">
      <c r="A20" s="86">
        <v>14</v>
      </c>
      <c r="B20" s="93" t="s">
        <v>346</v>
      </c>
      <c r="C20" s="94" t="s">
        <v>347</v>
      </c>
      <c r="D20" s="95">
        <v>5757</v>
      </c>
      <c r="E20" s="96">
        <v>6020</v>
      </c>
      <c r="F20" s="97">
        <v>-4000</v>
      </c>
      <c r="G20" s="98">
        <f t="shared" si="5"/>
        <v>2020</v>
      </c>
      <c r="H20" s="98">
        <v>2411</v>
      </c>
      <c r="I20" s="101">
        <f t="shared" si="1"/>
        <v>-0.58120548896995</v>
      </c>
      <c r="J20" s="47">
        <f t="shared" si="3"/>
        <v>-3346</v>
      </c>
      <c r="K20" s="48">
        <f t="shared" si="4"/>
        <v>0.400498338870432</v>
      </c>
    </row>
    <row r="21" ht="14.25" spans="1:11">
      <c r="A21" s="86">
        <v>15</v>
      </c>
      <c r="B21" s="93" t="s">
        <v>348</v>
      </c>
      <c r="C21" s="94" t="s">
        <v>349</v>
      </c>
      <c r="D21" s="95">
        <v>2299</v>
      </c>
      <c r="E21" s="99">
        <v>2500</v>
      </c>
      <c r="F21" s="97">
        <v>200</v>
      </c>
      <c r="G21" s="98">
        <f t="shared" si="5"/>
        <v>2700</v>
      </c>
      <c r="H21" s="98">
        <v>2550</v>
      </c>
      <c r="I21" s="101">
        <f t="shared" si="1"/>
        <v>0.109177903436277</v>
      </c>
      <c r="J21" s="47">
        <f t="shared" si="3"/>
        <v>251</v>
      </c>
      <c r="K21" s="48">
        <f t="shared" si="4"/>
        <v>1.02</v>
      </c>
    </row>
    <row r="22" ht="14.25" spans="1:11">
      <c r="A22" s="86">
        <v>16</v>
      </c>
      <c r="B22" s="93">
        <v>10121</v>
      </c>
      <c r="C22" s="94" t="s">
        <v>350</v>
      </c>
      <c r="D22" s="95">
        <v>205</v>
      </c>
      <c r="E22" s="99">
        <v>220</v>
      </c>
      <c r="F22" s="97">
        <v>80</v>
      </c>
      <c r="G22" s="98">
        <f t="shared" si="5"/>
        <v>300</v>
      </c>
      <c r="H22" s="98">
        <v>262</v>
      </c>
      <c r="I22" s="101">
        <f t="shared" si="1"/>
        <v>0.278048780487805</v>
      </c>
      <c r="J22" s="47">
        <f t="shared" si="3"/>
        <v>57</v>
      </c>
      <c r="K22" s="48">
        <f t="shared" si="4"/>
        <v>1.19090909090909</v>
      </c>
    </row>
    <row r="23" ht="14.25" spans="1:11">
      <c r="A23" s="86">
        <v>17</v>
      </c>
      <c r="B23" s="94">
        <v>10199</v>
      </c>
      <c r="C23" s="94" t="s">
        <v>351</v>
      </c>
      <c r="D23" s="95">
        <v>-9</v>
      </c>
      <c r="E23" s="99">
        <v>0</v>
      </c>
      <c r="F23" s="97">
        <v>0</v>
      </c>
      <c r="G23" s="97">
        <v>0</v>
      </c>
      <c r="H23" s="97">
        <v>0</v>
      </c>
      <c r="I23" s="97">
        <f t="shared" si="1"/>
        <v>-1</v>
      </c>
      <c r="J23" s="47">
        <f t="shared" si="3"/>
        <v>9</v>
      </c>
      <c r="K23" s="48"/>
    </row>
    <row r="24" ht="14.25" spans="1:11">
      <c r="A24" s="86">
        <v>18</v>
      </c>
      <c r="B24" s="87" t="s">
        <v>352</v>
      </c>
      <c r="C24" s="88" t="s">
        <v>353</v>
      </c>
      <c r="D24" s="92">
        <f t="shared" ref="D24:H24" si="6">D25+D30+D31+D32+D33+D35+D37+D38</f>
        <v>29354</v>
      </c>
      <c r="E24" s="92">
        <f t="shared" si="6"/>
        <v>31410</v>
      </c>
      <c r="F24" s="90">
        <f t="shared" ref="F24:F38" si="7">G24-E24</f>
        <v>11590</v>
      </c>
      <c r="G24" s="92">
        <f t="shared" si="6"/>
        <v>43000</v>
      </c>
      <c r="H24" s="92">
        <f t="shared" si="6"/>
        <v>33302</v>
      </c>
      <c r="I24" s="38">
        <f t="shared" si="1"/>
        <v>0.134496150439463</v>
      </c>
      <c r="J24" s="45">
        <f t="shared" si="3"/>
        <v>3948</v>
      </c>
      <c r="K24" s="46">
        <f t="shared" si="4"/>
        <v>1.06023559375995</v>
      </c>
    </row>
    <row r="25" ht="14.25" spans="1:11">
      <c r="A25" s="86">
        <v>19</v>
      </c>
      <c r="B25" s="93" t="s">
        <v>354</v>
      </c>
      <c r="C25" s="94" t="s">
        <v>355</v>
      </c>
      <c r="D25" s="95">
        <v>3603</v>
      </c>
      <c r="E25" s="96">
        <v>3800</v>
      </c>
      <c r="F25" s="100">
        <f t="shared" si="7"/>
        <v>-950</v>
      </c>
      <c r="G25" s="100">
        <v>2850</v>
      </c>
      <c r="H25" s="100">
        <v>4083</v>
      </c>
      <c r="I25" s="41">
        <f t="shared" si="1"/>
        <v>0.133222314737719</v>
      </c>
      <c r="J25" s="47">
        <f t="shared" ref="J25:J38" si="8">H25-D25</f>
        <v>480</v>
      </c>
      <c r="K25" s="48">
        <f t="shared" si="4"/>
        <v>1.07447368421053</v>
      </c>
    </row>
    <row r="26" ht="14.25" spans="1:11">
      <c r="A26" s="86">
        <v>20</v>
      </c>
      <c r="B26" s="93">
        <v>103020301</v>
      </c>
      <c r="C26" s="94" t="s">
        <v>356</v>
      </c>
      <c r="D26" s="95">
        <v>1819</v>
      </c>
      <c r="E26" s="96">
        <v>1900</v>
      </c>
      <c r="F26" s="100">
        <f t="shared" si="7"/>
        <v>-500</v>
      </c>
      <c r="G26" s="100">
        <v>1400</v>
      </c>
      <c r="H26" s="100">
        <v>2115</v>
      </c>
      <c r="I26" s="41">
        <f t="shared" si="1"/>
        <v>0.162726772952172</v>
      </c>
      <c r="J26" s="47">
        <f t="shared" si="8"/>
        <v>296</v>
      </c>
      <c r="K26" s="48">
        <f t="shared" si="4"/>
        <v>1.11315789473684</v>
      </c>
    </row>
    <row r="27" ht="14.25" spans="1:11">
      <c r="A27" s="86">
        <v>21</v>
      </c>
      <c r="B27" s="93">
        <v>1030216</v>
      </c>
      <c r="C27" s="94" t="s">
        <v>357</v>
      </c>
      <c r="D27" s="95">
        <v>1206</v>
      </c>
      <c r="E27" s="96">
        <v>1300</v>
      </c>
      <c r="F27" s="100">
        <f t="shared" si="7"/>
        <v>-380</v>
      </c>
      <c r="G27" s="100">
        <v>920</v>
      </c>
      <c r="H27" s="100">
        <v>1416</v>
      </c>
      <c r="I27" s="41">
        <f t="shared" si="1"/>
        <v>0.174129353233831</v>
      </c>
      <c r="J27" s="47">
        <f t="shared" si="8"/>
        <v>210</v>
      </c>
      <c r="K27" s="48">
        <f t="shared" si="4"/>
        <v>1.08923076923077</v>
      </c>
    </row>
    <row r="28" ht="14.25" spans="1:11">
      <c r="A28" s="86">
        <v>22</v>
      </c>
      <c r="B28" s="93">
        <v>1030218</v>
      </c>
      <c r="C28" s="94" t="s">
        <v>358</v>
      </c>
      <c r="D28" s="95">
        <v>541</v>
      </c>
      <c r="E28" s="96">
        <v>560</v>
      </c>
      <c r="F28" s="100">
        <f t="shared" si="7"/>
        <v>-30</v>
      </c>
      <c r="G28" s="100">
        <v>530</v>
      </c>
      <c r="H28" s="100">
        <v>552</v>
      </c>
      <c r="I28" s="41">
        <f t="shared" si="1"/>
        <v>0.0203327171903882</v>
      </c>
      <c r="J28" s="47">
        <f t="shared" si="8"/>
        <v>11</v>
      </c>
      <c r="K28" s="48">
        <f t="shared" si="4"/>
        <v>0.985714285714286</v>
      </c>
    </row>
    <row r="29" ht="14.25" spans="1:11">
      <c r="A29" s="86">
        <v>23</v>
      </c>
      <c r="B29" s="93">
        <v>1030222</v>
      </c>
      <c r="C29" s="94" t="s">
        <v>359</v>
      </c>
      <c r="D29" s="95">
        <v>37</v>
      </c>
      <c r="E29" s="96">
        <v>40</v>
      </c>
      <c r="F29" s="100">
        <f t="shared" si="7"/>
        <v>-40</v>
      </c>
      <c r="G29" s="100">
        <v>0</v>
      </c>
      <c r="H29" s="100">
        <v>0</v>
      </c>
      <c r="I29" s="41">
        <f t="shared" si="1"/>
        <v>-1</v>
      </c>
      <c r="J29" s="47">
        <f t="shared" si="8"/>
        <v>-37</v>
      </c>
      <c r="K29" s="48">
        <f t="shared" si="4"/>
        <v>0</v>
      </c>
    </row>
    <row r="30" ht="14.25" spans="1:11">
      <c r="A30" s="86">
        <v>24</v>
      </c>
      <c r="B30" s="93" t="s">
        <v>360</v>
      </c>
      <c r="C30" s="94" t="s">
        <v>361</v>
      </c>
      <c r="D30" s="95">
        <v>3117</v>
      </c>
      <c r="E30" s="96">
        <v>3390</v>
      </c>
      <c r="F30" s="100">
        <f t="shared" si="7"/>
        <v>-190</v>
      </c>
      <c r="G30" s="100">
        <v>3200</v>
      </c>
      <c r="H30" s="100">
        <v>4439</v>
      </c>
      <c r="I30" s="41">
        <f t="shared" si="1"/>
        <v>0.424125761950594</v>
      </c>
      <c r="J30" s="47">
        <f t="shared" si="8"/>
        <v>1322</v>
      </c>
      <c r="K30" s="48">
        <f t="shared" si="4"/>
        <v>1.3094395280236</v>
      </c>
    </row>
    <row r="31" ht="14.25" spans="1:11">
      <c r="A31" s="86">
        <v>25</v>
      </c>
      <c r="B31" s="93" t="s">
        <v>362</v>
      </c>
      <c r="C31" s="94" t="s">
        <v>363</v>
      </c>
      <c r="D31" s="95">
        <v>6249</v>
      </c>
      <c r="E31" s="96">
        <v>6800</v>
      </c>
      <c r="F31" s="100">
        <f t="shared" si="7"/>
        <v>5250</v>
      </c>
      <c r="G31" s="100">
        <v>12050</v>
      </c>
      <c r="H31" s="100">
        <v>17968</v>
      </c>
      <c r="I31" s="41">
        <f t="shared" si="1"/>
        <v>1.87534005440871</v>
      </c>
      <c r="J31" s="47">
        <f t="shared" si="8"/>
        <v>11719</v>
      </c>
      <c r="K31" s="48">
        <f t="shared" si="4"/>
        <v>2.64235294117647</v>
      </c>
    </row>
    <row r="32" ht="14.25" spans="1:11">
      <c r="A32" s="86">
        <v>26</v>
      </c>
      <c r="B32" s="93">
        <v>10306</v>
      </c>
      <c r="C32" s="94" t="s">
        <v>364</v>
      </c>
      <c r="D32" s="95">
        <v>37</v>
      </c>
      <c r="E32" s="96">
        <v>40</v>
      </c>
      <c r="F32" s="100">
        <f t="shared" si="7"/>
        <v>-5</v>
      </c>
      <c r="G32" s="100">
        <v>35</v>
      </c>
      <c r="H32" s="100">
        <v>39</v>
      </c>
      <c r="I32" s="41">
        <f t="shared" si="1"/>
        <v>0.0540540540540541</v>
      </c>
      <c r="J32" s="47">
        <f t="shared" si="8"/>
        <v>2</v>
      </c>
      <c r="K32" s="48">
        <f t="shared" si="4"/>
        <v>0.975</v>
      </c>
    </row>
    <row r="33" ht="14.25" spans="1:11">
      <c r="A33" s="86">
        <v>27</v>
      </c>
      <c r="B33" s="93" t="s">
        <v>365</v>
      </c>
      <c r="C33" s="94" t="s">
        <v>366</v>
      </c>
      <c r="D33" s="95">
        <v>16011</v>
      </c>
      <c r="E33" s="96">
        <v>17000</v>
      </c>
      <c r="F33" s="100">
        <f t="shared" si="7"/>
        <v>7540</v>
      </c>
      <c r="G33" s="100">
        <v>24540</v>
      </c>
      <c r="H33" s="100">
        <v>6376</v>
      </c>
      <c r="I33" s="41">
        <f t="shared" si="1"/>
        <v>-0.601773780525888</v>
      </c>
      <c r="J33" s="47">
        <f t="shared" si="8"/>
        <v>-9635</v>
      </c>
      <c r="K33" s="48">
        <f t="shared" si="4"/>
        <v>0.375058823529412</v>
      </c>
    </row>
    <row r="34" ht="14.25" spans="1:11">
      <c r="A34" s="86">
        <v>28</v>
      </c>
      <c r="B34" s="93">
        <v>103071404</v>
      </c>
      <c r="C34" s="94" t="s">
        <v>367</v>
      </c>
      <c r="D34" s="95">
        <v>5745</v>
      </c>
      <c r="E34" s="96">
        <v>6200</v>
      </c>
      <c r="F34" s="100">
        <f t="shared" si="7"/>
        <v>-2400</v>
      </c>
      <c r="G34" s="100">
        <v>3800</v>
      </c>
      <c r="H34" s="100">
        <v>3679</v>
      </c>
      <c r="I34" s="41">
        <f t="shared" si="1"/>
        <v>-0.359617058311575</v>
      </c>
      <c r="J34" s="47">
        <f t="shared" si="8"/>
        <v>-2066</v>
      </c>
      <c r="K34" s="48">
        <f t="shared" si="4"/>
        <v>0.593387096774194</v>
      </c>
    </row>
    <row r="35" ht="14.25" spans="1:11">
      <c r="A35" s="86">
        <v>29</v>
      </c>
      <c r="B35" s="93">
        <v>10308</v>
      </c>
      <c r="C35" s="94" t="s">
        <v>368</v>
      </c>
      <c r="D35" s="95">
        <v>29</v>
      </c>
      <c r="E35" s="96">
        <v>30</v>
      </c>
      <c r="F35" s="100">
        <f t="shared" si="7"/>
        <v>-25</v>
      </c>
      <c r="G35" s="100">
        <v>5</v>
      </c>
      <c r="H35" s="100">
        <v>0</v>
      </c>
      <c r="I35" s="41">
        <f t="shared" si="1"/>
        <v>-1</v>
      </c>
      <c r="J35" s="47">
        <f t="shared" si="8"/>
        <v>-29</v>
      </c>
      <c r="K35" s="48">
        <f t="shared" si="4"/>
        <v>0</v>
      </c>
    </row>
    <row r="36" ht="14.25" spans="1:11">
      <c r="A36" s="86">
        <v>30</v>
      </c>
      <c r="B36" s="93">
        <v>1030802</v>
      </c>
      <c r="C36" s="94" t="s">
        <v>369</v>
      </c>
      <c r="D36" s="95">
        <v>29</v>
      </c>
      <c r="E36" s="96">
        <v>30</v>
      </c>
      <c r="F36" s="100">
        <f t="shared" si="7"/>
        <v>-25</v>
      </c>
      <c r="G36" s="100">
        <v>5</v>
      </c>
      <c r="H36" s="100">
        <v>0</v>
      </c>
      <c r="I36" s="41">
        <f t="shared" si="1"/>
        <v>-1</v>
      </c>
      <c r="J36" s="47">
        <f t="shared" si="8"/>
        <v>-29</v>
      </c>
      <c r="K36" s="48">
        <f t="shared" si="4"/>
        <v>0</v>
      </c>
    </row>
    <row r="37" ht="14.25" spans="1:11">
      <c r="A37" s="86">
        <v>31</v>
      </c>
      <c r="B37" s="93">
        <v>10309</v>
      </c>
      <c r="C37" s="94" t="s">
        <v>370</v>
      </c>
      <c r="D37" s="95">
        <v>156</v>
      </c>
      <c r="E37" s="99">
        <v>180</v>
      </c>
      <c r="F37" s="100">
        <f t="shared" si="7"/>
        <v>90</v>
      </c>
      <c r="G37" s="100">
        <v>270</v>
      </c>
      <c r="H37" s="100">
        <v>340</v>
      </c>
      <c r="I37" s="41">
        <f t="shared" si="1"/>
        <v>1.17948717948718</v>
      </c>
      <c r="J37" s="47">
        <f t="shared" si="8"/>
        <v>184</v>
      </c>
      <c r="K37" s="48">
        <f t="shared" si="4"/>
        <v>1.88888888888889</v>
      </c>
    </row>
    <row r="38" ht="14.25" spans="1:11">
      <c r="A38" s="86">
        <v>32</v>
      </c>
      <c r="B38" s="93" t="s">
        <v>371</v>
      </c>
      <c r="C38" s="94" t="s">
        <v>372</v>
      </c>
      <c r="D38" s="95">
        <v>152</v>
      </c>
      <c r="E38" s="99">
        <v>170</v>
      </c>
      <c r="F38" s="100">
        <f t="shared" si="7"/>
        <v>-120</v>
      </c>
      <c r="G38" s="100">
        <v>50</v>
      </c>
      <c r="H38" s="100">
        <v>57</v>
      </c>
      <c r="I38" s="41">
        <f t="shared" si="1"/>
        <v>-0.625</v>
      </c>
      <c r="J38" s="47">
        <f t="shared" si="8"/>
        <v>-95</v>
      </c>
      <c r="K38" s="48">
        <f t="shared" si="4"/>
        <v>0.335294117647059</v>
      </c>
    </row>
  </sheetData>
  <mergeCells count="12">
    <mergeCell ref="A2:K2"/>
    <mergeCell ref="I4:J4"/>
    <mergeCell ref="A6:B6"/>
    <mergeCell ref="A4:A5"/>
    <mergeCell ref="B4:B5"/>
    <mergeCell ref="C4:C5"/>
    <mergeCell ref="D4:D5"/>
    <mergeCell ref="E4:E5"/>
    <mergeCell ref="F4:F5"/>
    <mergeCell ref="G4:G5"/>
    <mergeCell ref="H4:H5"/>
    <mergeCell ref="K4:K5"/>
  </mergeCells>
  <dataValidations count="1">
    <dataValidation type="decimal" operator="between" allowBlank="1" showInputMessage="1" showErrorMessage="1" sqref="D23">
      <formula1>-99999999999999</formula1>
      <formula2>99999999999999</formula2>
    </dataValidation>
  </dataValidations>
  <pageMargins left="0.751388888888889" right="0.751388888888889" top="1" bottom="1" header="0.5" footer="0.5"/>
  <pageSetup paperSize="9" scale="76"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9"/>
  <sheetViews>
    <sheetView topLeftCell="A124" workbookViewId="0">
      <selection activeCell="N147" sqref="N147"/>
    </sheetView>
  </sheetViews>
  <sheetFormatPr defaultColWidth="9" defaultRowHeight="13.5"/>
  <cols>
    <col min="1" max="1" width="11.1333333333333" style="26" customWidth="1"/>
    <col min="2" max="2" width="33.375" style="26" customWidth="1"/>
    <col min="3" max="6" width="15.375" style="26" customWidth="1"/>
    <col min="7" max="7" width="14.75" style="26" customWidth="1"/>
    <col min="8" max="10" width="11.25" style="26" customWidth="1"/>
    <col min="11" max="16384" width="9" style="26"/>
  </cols>
  <sheetData>
    <row r="1" ht="20.25" spans="1:7">
      <c r="A1" s="1" t="s">
        <v>373</v>
      </c>
      <c r="B1" s="69"/>
      <c r="C1" s="69"/>
      <c r="D1" s="69"/>
      <c r="E1" s="69"/>
      <c r="F1" s="69"/>
      <c r="G1" s="69"/>
    </row>
    <row r="2" ht="34" customHeight="1" spans="1:10">
      <c r="A2" s="2" t="s">
        <v>374</v>
      </c>
      <c r="B2" s="2"/>
      <c r="C2" s="2"/>
      <c r="D2" s="2"/>
      <c r="E2" s="2"/>
      <c r="F2" s="2"/>
      <c r="G2" s="2"/>
      <c r="H2" s="2"/>
      <c r="I2" s="2"/>
      <c r="J2" s="2"/>
    </row>
    <row r="3" ht="16" customHeight="1" spans="1:10">
      <c r="A3" s="70"/>
      <c r="B3" s="70"/>
      <c r="C3" s="70"/>
      <c r="D3" s="70"/>
      <c r="E3" s="70"/>
      <c r="F3" s="70"/>
      <c r="J3" s="78" t="s">
        <v>212</v>
      </c>
    </row>
    <row r="4" ht="30" customHeight="1" spans="1:10">
      <c r="A4" s="71" t="s">
        <v>308</v>
      </c>
      <c r="B4" s="71" t="s">
        <v>309</v>
      </c>
      <c r="C4" s="29" t="s">
        <v>310</v>
      </c>
      <c r="D4" s="30" t="s">
        <v>311</v>
      </c>
      <c r="E4" s="30" t="s">
        <v>312</v>
      </c>
      <c r="F4" s="30" t="s">
        <v>313</v>
      </c>
      <c r="G4" s="71" t="s">
        <v>314</v>
      </c>
      <c r="H4" s="30" t="s">
        <v>315</v>
      </c>
      <c r="I4" s="30"/>
      <c r="J4" s="30" t="s">
        <v>316</v>
      </c>
    </row>
    <row r="5" customHeight="1" spans="1:10">
      <c r="A5" s="71"/>
      <c r="B5" s="71"/>
      <c r="C5" s="29"/>
      <c r="D5" s="30"/>
      <c r="E5" s="30"/>
      <c r="F5" s="30"/>
      <c r="G5" s="71"/>
      <c r="H5" s="32" t="s">
        <v>317</v>
      </c>
      <c r="I5" s="29" t="s">
        <v>318</v>
      </c>
      <c r="J5" s="30"/>
    </row>
    <row r="6" customHeight="1" spans="1:10">
      <c r="A6" s="71" t="s">
        <v>319</v>
      </c>
      <c r="B6" s="34">
        <v>1</v>
      </c>
      <c r="C6" s="29">
        <v>2</v>
      </c>
      <c r="D6" s="30">
        <v>3</v>
      </c>
      <c r="E6" s="30">
        <v>4</v>
      </c>
      <c r="F6" s="30" t="s">
        <v>320</v>
      </c>
      <c r="G6" s="30">
        <v>6</v>
      </c>
      <c r="H6" s="32" t="s">
        <v>321</v>
      </c>
      <c r="I6" s="29" t="s">
        <v>322</v>
      </c>
      <c r="J6" s="30" t="s">
        <v>323</v>
      </c>
    </row>
    <row r="7" spans="1:10">
      <c r="A7" s="72"/>
      <c r="B7" s="71" t="s">
        <v>5</v>
      </c>
      <c r="C7" s="71">
        <f>C8+C37+C47+C53+C65+C76+C87+C94+C116+C132+C148+C155+C164+C170+C178+C182+C188+C198+C202+C206+C211+C219+C220+C222+C226</f>
        <v>404077</v>
      </c>
      <c r="D7" s="73">
        <f>D8+D37+D47+D53+D65+D76+D87+D94+D116+D132+D148+D155+D164+D170+D178+D182+D188+D198+D202+D206+D211+D219+D220+D222+D226</f>
        <v>297892.85</v>
      </c>
      <c r="E7" s="73">
        <f>E8+E37+E47+E53+E65+E76+E87+E94+E116+E132+E148+E155+E164+E170+E178+E182+E188+E198+E202+E206+E211+E219+E220+E222+E226</f>
        <v>131486.09</v>
      </c>
      <c r="F7" s="73">
        <f>F8+F37+F47+F53+F65+F76+F87+F94+F116+F132+F148+F155+F164+F170+F178+F182+F188+F198+F202+F206+F211+F219+F220+F222+F226</f>
        <v>429378.94</v>
      </c>
      <c r="G7" s="74">
        <v>401861</v>
      </c>
      <c r="H7" s="38">
        <f>(I7/C7)</f>
        <v>-0.00548410327734565</v>
      </c>
      <c r="I7" s="45">
        <f>G7-C7</f>
        <v>-2216</v>
      </c>
      <c r="J7" s="46">
        <f>G7/D7</f>
        <v>1.34901190142697</v>
      </c>
    </row>
    <row r="8" spans="1:10">
      <c r="A8" s="72">
        <v>201</v>
      </c>
      <c r="B8" s="75" t="s">
        <v>375</v>
      </c>
      <c r="C8" s="72">
        <v>59946</v>
      </c>
      <c r="D8" s="76">
        <v>39361.4</v>
      </c>
      <c r="E8" s="76">
        <v>25316.57</v>
      </c>
      <c r="F8" s="76">
        <v>64677.97</v>
      </c>
      <c r="G8" s="77">
        <v>58410</v>
      </c>
      <c r="H8" s="41">
        <f t="shared" ref="H8:H71" si="0">(I8/C8)</f>
        <v>-0.0256230607546792</v>
      </c>
      <c r="I8" s="47">
        <f t="shared" ref="I8:I71" si="1">G8-C8</f>
        <v>-1536</v>
      </c>
      <c r="J8" s="48">
        <f t="shared" ref="J8:J71" si="2">G8/D8</f>
        <v>1.48394111998049</v>
      </c>
    </row>
    <row r="9" spans="1:10">
      <c r="A9" s="72">
        <v>20101</v>
      </c>
      <c r="B9" s="75" t="s">
        <v>376</v>
      </c>
      <c r="C9" s="72">
        <v>1265</v>
      </c>
      <c r="D9" s="76">
        <v>815</v>
      </c>
      <c r="E9" s="76">
        <v>384.24</v>
      </c>
      <c r="F9" s="76">
        <v>1199.24</v>
      </c>
      <c r="G9" s="77">
        <v>1205</v>
      </c>
      <c r="H9" s="41">
        <f t="shared" si="0"/>
        <v>-0.0474308300395257</v>
      </c>
      <c r="I9" s="47">
        <f t="shared" si="1"/>
        <v>-60</v>
      </c>
      <c r="J9" s="48">
        <f t="shared" si="2"/>
        <v>1.47852760736196</v>
      </c>
    </row>
    <row r="10" spans="1:10">
      <c r="A10" s="72">
        <v>20102</v>
      </c>
      <c r="B10" s="75" t="s">
        <v>377</v>
      </c>
      <c r="C10" s="72">
        <v>738</v>
      </c>
      <c r="D10" s="76">
        <v>579.26</v>
      </c>
      <c r="E10" s="76">
        <v>2.74</v>
      </c>
      <c r="F10" s="76">
        <v>582</v>
      </c>
      <c r="G10" s="77">
        <v>625</v>
      </c>
      <c r="H10" s="41">
        <f t="shared" si="0"/>
        <v>-0.153116531165312</v>
      </c>
      <c r="I10" s="47">
        <f t="shared" si="1"/>
        <v>-113</v>
      </c>
      <c r="J10" s="48">
        <f t="shared" si="2"/>
        <v>1.07896281462556</v>
      </c>
    </row>
    <row r="11" spans="1:10">
      <c r="A11" s="72">
        <v>20103</v>
      </c>
      <c r="B11" s="75" t="s">
        <v>378</v>
      </c>
      <c r="C11" s="72">
        <v>20969</v>
      </c>
      <c r="D11" s="76">
        <v>16244.65</v>
      </c>
      <c r="E11" s="76">
        <v>9871.33</v>
      </c>
      <c r="F11" s="76">
        <v>26115.98</v>
      </c>
      <c r="G11" s="77">
        <v>20101</v>
      </c>
      <c r="H11" s="41">
        <f t="shared" si="0"/>
        <v>-0.0413944394105584</v>
      </c>
      <c r="I11" s="47">
        <f t="shared" si="1"/>
        <v>-868</v>
      </c>
      <c r="J11" s="48">
        <f t="shared" si="2"/>
        <v>1.23739200290557</v>
      </c>
    </row>
    <row r="12" spans="1:10">
      <c r="A12" s="72">
        <v>20104</v>
      </c>
      <c r="B12" s="75" t="s">
        <v>379</v>
      </c>
      <c r="C12" s="72">
        <v>2333</v>
      </c>
      <c r="D12" s="76">
        <v>1957.58</v>
      </c>
      <c r="E12" s="76">
        <v>157.52</v>
      </c>
      <c r="F12" s="76">
        <v>2115.1</v>
      </c>
      <c r="G12" s="77">
        <v>1526</v>
      </c>
      <c r="H12" s="41">
        <f t="shared" si="0"/>
        <v>-0.345906558079726</v>
      </c>
      <c r="I12" s="47">
        <f t="shared" si="1"/>
        <v>-807</v>
      </c>
      <c r="J12" s="48">
        <f t="shared" si="2"/>
        <v>0.779533914322786</v>
      </c>
    </row>
    <row r="13" spans="1:10">
      <c r="A13" s="72">
        <v>20105</v>
      </c>
      <c r="B13" s="75" t="s">
        <v>380</v>
      </c>
      <c r="C13" s="72">
        <v>746</v>
      </c>
      <c r="D13" s="76">
        <v>636.44</v>
      </c>
      <c r="E13" s="76">
        <v>49</v>
      </c>
      <c r="F13" s="76">
        <v>685.44</v>
      </c>
      <c r="G13" s="77">
        <v>715</v>
      </c>
      <c r="H13" s="41">
        <f t="shared" si="0"/>
        <v>-0.0415549597855228</v>
      </c>
      <c r="I13" s="47">
        <f t="shared" si="1"/>
        <v>-31</v>
      </c>
      <c r="J13" s="48">
        <f t="shared" si="2"/>
        <v>1.12343661617749</v>
      </c>
    </row>
    <row r="14" spans="1:10">
      <c r="A14" s="72">
        <v>20106</v>
      </c>
      <c r="B14" s="75" t="s">
        <v>381</v>
      </c>
      <c r="C14" s="72">
        <v>9329</v>
      </c>
      <c r="D14" s="76">
        <v>2291.74</v>
      </c>
      <c r="E14" s="76">
        <v>18.95</v>
      </c>
      <c r="F14" s="76">
        <v>2310.69</v>
      </c>
      <c r="G14" s="77">
        <v>2234</v>
      </c>
      <c r="H14" s="41">
        <f t="shared" si="0"/>
        <v>-0.760531675420731</v>
      </c>
      <c r="I14" s="47">
        <f t="shared" si="1"/>
        <v>-7095</v>
      </c>
      <c r="J14" s="48">
        <f t="shared" si="2"/>
        <v>0.974805169870928</v>
      </c>
    </row>
    <row r="15" spans="1:10">
      <c r="A15" s="72">
        <v>20107</v>
      </c>
      <c r="B15" s="75" t="s">
        <v>382</v>
      </c>
      <c r="C15" s="72">
        <v>725</v>
      </c>
      <c r="D15" s="76">
        <v>1000</v>
      </c>
      <c r="E15" s="76">
        <v>150</v>
      </c>
      <c r="F15" s="76">
        <v>1150</v>
      </c>
      <c r="G15" s="77">
        <v>576</v>
      </c>
      <c r="H15" s="41">
        <f t="shared" si="0"/>
        <v>-0.20551724137931</v>
      </c>
      <c r="I15" s="47">
        <f t="shared" si="1"/>
        <v>-149</v>
      </c>
      <c r="J15" s="48">
        <f t="shared" si="2"/>
        <v>0.576</v>
      </c>
    </row>
    <row r="16" spans="1:10">
      <c r="A16" s="72">
        <v>20108</v>
      </c>
      <c r="B16" s="75" t="s">
        <v>383</v>
      </c>
      <c r="C16" s="72">
        <v>16</v>
      </c>
      <c r="D16" s="76">
        <v>0</v>
      </c>
      <c r="E16" s="76">
        <v>0</v>
      </c>
      <c r="F16" s="76">
        <v>0</v>
      </c>
      <c r="G16" s="77">
        <v>0</v>
      </c>
      <c r="H16" s="41">
        <f t="shared" si="0"/>
        <v>-1</v>
      </c>
      <c r="I16" s="47">
        <f t="shared" si="1"/>
        <v>-16</v>
      </c>
      <c r="J16" s="48"/>
    </row>
    <row r="17" spans="1:10">
      <c r="A17" s="72">
        <v>20109</v>
      </c>
      <c r="B17" s="75" t="s">
        <v>384</v>
      </c>
      <c r="C17" s="72">
        <v>0</v>
      </c>
      <c r="D17" s="76">
        <v>0</v>
      </c>
      <c r="E17" s="76">
        <v>0</v>
      </c>
      <c r="F17" s="76">
        <v>0</v>
      </c>
      <c r="G17" s="77">
        <v>0</v>
      </c>
      <c r="H17" s="41"/>
      <c r="I17" s="47">
        <f t="shared" si="1"/>
        <v>0</v>
      </c>
      <c r="J17" s="48"/>
    </row>
    <row r="18" spans="1:10">
      <c r="A18" s="72">
        <v>20111</v>
      </c>
      <c r="B18" s="75" t="s">
        <v>385</v>
      </c>
      <c r="C18" s="72">
        <v>2165</v>
      </c>
      <c r="D18" s="76">
        <v>1613.51</v>
      </c>
      <c r="E18" s="76">
        <v>1180.49</v>
      </c>
      <c r="F18" s="76">
        <v>2794</v>
      </c>
      <c r="G18" s="77">
        <v>3017</v>
      </c>
      <c r="H18" s="41">
        <f t="shared" si="0"/>
        <v>0.393533487297921</v>
      </c>
      <c r="I18" s="47">
        <f t="shared" si="1"/>
        <v>852</v>
      </c>
      <c r="J18" s="48">
        <f t="shared" si="2"/>
        <v>1.86983656748331</v>
      </c>
    </row>
    <row r="19" spans="1:10">
      <c r="A19" s="72">
        <v>20113</v>
      </c>
      <c r="B19" s="75" t="s">
        <v>386</v>
      </c>
      <c r="C19" s="72">
        <v>1357</v>
      </c>
      <c r="D19" s="76">
        <v>983.92</v>
      </c>
      <c r="E19" s="76">
        <v>76.8</v>
      </c>
      <c r="F19" s="76">
        <v>1060.72</v>
      </c>
      <c r="G19" s="77">
        <v>804</v>
      </c>
      <c r="H19" s="41">
        <f t="shared" si="0"/>
        <v>-0.407516580692705</v>
      </c>
      <c r="I19" s="47">
        <f t="shared" si="1"/>
        <v>-553</v>
      </c>
      <c r="J19" s="48">
        <f t="shared" si="2"/>
        <v>0.817139604845923</v>
      </c>
    </row>
    <row r="20" spans="1:10">
      <c r="A20" s="72">
        <v>20114</v>
      </c>
      <c r="B20" s="75" t="s">
        <v>387</v>
      </c>
      <c r="C20" s="72">
        <v>0</v>
      </c>
      <c r="D20" s="76">
        <v>20</v>
      </c>
      <c r="E20" s="76">
        <v>0</v>
      </c>
      <c r="F20" s="76">
        <v>20</v>
      </c>
      <c r="G20" s="77">
        <v>4</v>
      </c>
      <c r="H20" s="41"/>
      <c r="I20" s="47">
        <f t="shared" si="1"/>
        <v>4</v>
      </c>
      <c r="J20" s="48">
        <f t="shared" si="2"/>
        <v>0.2</v>
      </c>
    </row>
    <row r="21" spans="1:10">
      <c r="A21" s="72">
        <v>20123</v>
      </c>
      <c r="B21" s="75" t="s">
        <v>388</v>
      </c>
      <c r="C21" s="72">
        <v>203</v>
      </c>
      <c r="D21" s="76">
        <v>167.86</v>
      </c>
      <c r="E21" s="76">
        <v>29.5</v>
      </c>
      <c r="F21" s="76">
        <v>197.36</v>
      </c>
      <c r="G21" s="77">
        <v>206</v>
      </c>
      <c r="H21" s="41">
        <f t="shared" si="0"/>
        <v>0.0147783251231527</v>
      </c>
      <c r="I21" s="47">
        <f t="shared" si="1"/>
        <v>3</v>
      </c>
      <c r="J21" s="48">
        <f t="shared" si="2"/>
        <v>1.22721315381866</v>
      </c>
    </row>
    <row r="22" spans="1:10">
      <c r="A22" s="72">
        <v>20125</v>
      </c>
      <c r="B22" s="75" t="s">
        <v>389</v>
      </c>
      <c r="C22" s="72">
        <v>0</v>
      </c>
      <c r="D22" s="76">
        <v>0</v>
      </c>
      <c r="E22" s="76">
        <v>0</v>
      </c>
      <c r="F22" s="76">
        <v>0</v>
      </c>
      <c r="G22" s="77">
        <v>0</v>
      </c>
      <c r="H22" s="41"/>
      <c r="I22" s="47">
        <f t="shared" si="1"/>
        <v>0</v>
      </c>
      <c r="J22" s="48"/>
    </row>
    <row r="23" spans="1:10">
      <c r="A23" s="72">
        <v>20126</v>
      </c>
      <c r="B23" s="75" t="s">
        <v>390</v>
      </c>
      <c r="C23" s="72">
        <v>382</v>
      </c>
      <c r="D23" s="76">
        <v>199.25</v>
      </c>
      <c r="E23" s="76">
        <v>795</v>
      </c>
      <c r="F23" s="76">
        <v>994.25</v>
      </c>
      <c r="G23" s="77">
        <v>524</v>
      </c>
      <c r="H23" s="41">
        <f t="shared" si="0"/>
        <v>0.371727748691099</v>
      </c>
      <c r="I23" s="47">
        <f t="shared" si="1"/>
        <v>142</v>
      </c>
      <c r="J23" s="48">
        <f t="shared" si="2"/>
        <v>2.62986198243413</v>
      </c>
    </row>
    <row r="24" spans="1:10">
      <c r="A24" s="72">
        <v>20128</v>
      </c>
      <c r="B24" s="75" t="s">
        <v>391</v>
      </c>
      <c r="C24" s="72">
        <v>108</v>
      </c>
      <c r="D24" s="76">
        <v>86.19</v>
      </c>
      <c r="E24" s="76">
        <v>0</v>
      </c>
      <c r="F24" s="76">
        <v>86.19</v>
      </c>
      <c r="G24" s="77">
        <v>89</v>
      </c>
      <c r="H24" s="41">
        <f t="shared" si="0"/>
        <v>-0.175925925925926</v>
      </c>
      <c r="I24" s="47">
        <f t="shared" si="1"/>
        <v>-19</v>
      </c>
      <c r="J24" s="48">
        <f t="shared" si="2"/>
        <v>1.03260239006845</v>
      </c>
    </row>
    <row r="25" spans="1:10">
      <c r="A25" s="72">
        <v>20129</v>
      </c>
      <c r="B25" s="75" t="s">
        <v>392</v>
      </c>
      <c r="C25" s="72">
        <v>772</v>
      </c>
      <c r="D25" s="76">
        <v>528.29</v>
      </c>
      <c r="E25" s="76">
        <v>1525.77</v>
      </c>
      <c r="F25" s="76">
        <v>2054.06</v>
      </c>
      <c r="G25" s="77">
        <v>1218</v>
      </c>
      <c r="H25" s="41">
        <f t="shared" si="0"/>
        <v>0.577720207253886</v>
      </c>
      <c r="I25" s="47">
        <f t="shared" si="1"/>
        <v>446</v>
      </c>
      <c r="J25" s="48">
        <f t="shared" si="2"/>
        <v>2.30555187491719</v>
      </c>
    </row>
    <row r="26" spans="1:10">
      <c r="A26" s="72">
        <v>20131</v>
      </c>
      <c r="B26" s="75" t="s">
        <v>393</v>
      </c>
      <c r="C26" s="72">
        <v>2384</v>
      </c>
      <c r="D26" s="76">
        <v>1731.6</v>
      </c>
      <c r="E26" s="76">
        <v>1125</v>
      </c>
      <c r="F26" s="76">
        <v>2856.6</v>
      </c>
      <c r="G26" s="77">
        <v>2306</v>
      </c>
      <c r="H26" s="41">
        <f t="shared" si="0"/>
        <v>-0.0327181208053691</v>
      </c>
      <c r="I26" s="47">
        <f t="shared" si="1"/>
        <v>-78</v>
      </c>
      <c r="J26" s="48">
        <f t="shared" si="2"/>
        <v>1.33171633171633</v>
      </c>
    </row>
    <row r="27" spans="1:10">
      <c r="A27" s="72">
        <v>20132</v>
      </c>
      <c r="B27" s="75" t="s">
        <v>394</v>
      </c>
      <c r="C27" s="72">
        <v>1232</v>
      </c>
      <c r="D27" s="76">
        <v>1125.22</v>
      </c>
      <c r="E27" s="76">
        <v>243</v>
      </c>
      <c r="F27" s="76">
        <v>1368.22</v>
      </c>
      <c r="G27" s="77">
        <v>1422</v>
      </c>
      <c r="H27" s="41">
        <f t="shared" si="0"/>
        <v>0.154220779220779</v>
      </c>
      <c r="I27" s="47">
        <f t="shared" si="1"/>
        <v>190</v>
      </c>
      <c r="J27" s="48">
        <f t="shared" si="2"/>
        <v>1.26375286610618</v>
      </c>
    </row>
    <row r="28" spans="1:10">
      <c r="A28" s="72">
        <v>20133</v>
      </c>
      <c r="B28" s="75" t="s">
        <v>395</v>
      </c>
      <c r="C28" s="72">
        <v>1277</v>
      </c>
      <c r="D28" s="76">
        <v>1050.96</v>
      </c>
      <c r="E28" s="76">
        <v>39.59</v>
      </c>
      <c r="F28" s="76">
        <v>1090.55</v>
      </c>
      <c r="G28" s="77">
        <v>1099</v>
      </c>
      <c r="H28" s="41">
        <f t="shared" si="0"/>
        <v>-0.139389193422083</v>
      </c>
      <c r="I28" s="47">
        <f t="shared" si="1"/>
        <v>-178</v>
      </c>
      <c r="J28" s="48">
        <f t="shared" si="2"/>
        <v>1.0457105884144</v>
      </c>
    </row>
    <row r="29" spans="1:10">
      <c r="A29" s="72">
        <v>20134</v>
      </c>
      <c r="B29" s="75" t="s">
        <v>396</v>
      </c>
      <c r="C29" s="72">
        <v>203</v>
      </c>
      <c r="D29" s="76">
        <v>177.7</v>
      </c>
      <c r="E29" s="76">
        <v>0</v>
      </c>
      <c r="F29" s="76">
        <v>177.7</v>
      </c>
      <c r="G29" s="77">
        <v>183</v>
      </c>
      <c r="H29" s="41">
        <f t="shared" si="0"/>
        <v>-0.0985221674876847</v>
      </c>
      <c r="I29" s="47">
        <f t="shared" si="1"/>
        <v>-20</v>
      </c>
      <c r="J29" s="48">
        <f t="shared" si="2"/>
        <v>1.02982554867755</v>
      </c>
    </row>
    <row r="30" spans="1:10">
      <c r="A30" s="72">
        <v>20135</v>
      </c>
      <c r="B30" s="75" t="s">
        <v>397</v>
      </c>
      <c r="C30" s="72">
        <v>0</v>
      </c>
      <c r="D30" s="76">
        <v>0</v>
      </c>
      <c r="E30" s="76">
        <v>0</v>
      </c>
      <c r="F30" s="76">
        <v>0</v>
      </c>
      <c r="G30" s="77">
        <v>0</v>
      </c>
      <c r="H30" s="41"/>
      <c r="I30" s="47">
        <f t="shared" si="1"/>
        <v>0</v>
      </c>
      <c r="J30" s="48"/>
    </row>
    <row r="31" spans="1:10">
      <c r="A31" s="72">
        <v>20136</v>
      </c>
      <c r="B31" s="75" t="s">
        <v>398</v>
      </c>
      <c r="C31" s="72">
        <v>5</v>
      </c>
      <c r="D31" s="76">
        <v>0</v>
      </c>
      <c r="E31" s="76">
        <v>0</v>
      </c>
      <c r="F31" s="76">
        <v>0</v>
      </c>
      <c r="G31" s="77">
        <v>0</v>
      </c>
      <c r="H31" s="41">
        <f t="shared" si="0"/>
        <v>-1</v>
      </c>
      <c r="I31" s="47">
        <f t="shared" si="1"/>
        <v>-5</v>
      </c>
      <c r="J31" s="48"/>
    </row>
    <row r="32" spans="1:10">
      <c r="A32" s="72">
        <v>20137</v>
      </c>
      <c r="B32" s="75" t="s">
        <v>399</v>
      </c>
      <c r="C32" s="72">
        <v>0</v>
      </c>
      <c r="D32" s="76">
        <v>0</v>
      </c>
      <c r="E32" s="76">
        <v>0</v>
      </c>
      <c r="F32" s="76">
        <v>0</v>
      </c>
      <c r="G32" s="77">
        <v>0</v>
      </c>
      <c r="H32" s="41"/>
      <c r="I32" s="47">
        <f t="shared" si="1"/>
        <v>0</v>
      </c>
      <c r="J32" s="48"/>
    </row>
    <row r="33" spans="1:10">
      <c r="A33" s="72">
        <v>20138</v>
      </c>
      <c r="B33" s="75" t="s">
        <v>400</v>
      </c>
      <c r="C33" s="72">
        <v>2224</v>
      </c>
      <c r="D33" s="76">
        <v>2027.36</v>
      </c>
      <c r="E33" s="76">
        <v>175.64</v>
      </c>
      <c r="F33" s="76">
        <v>2203</v>
      </c>
      <c r="G33" s="77">
        <v>1853</v>
      </c>
      <c r="H33" s="41">
        <f t="shared" si="0"/>
        <v>-0.16681654676259</v>
      </c>
      <c r="I33" s="47">
        <f t="shared" si="1"/>
        <v>-371</v>
      </c>
      <c r="J33" s="48">
        <f t="shared" si="2"/>
        <v>0.913996527503749</v>
      </c>
    </row>
    <row r="34" spans="1:10">
      <c r="A34" s="72">
        <v>20139</v>
      </c>
      <c r="B34" s="75" t="s">
        <v>401</v>
      </c>
      <c r="C34" s="72">
        <v>0</v>
      </c>
      <c r="D34" s="76">
        <v>801.87</v>
      </c>
      <c r="E34" s="76">
        <v>32</v>
      </c>
      <c r="F34" s="76">
        <v>833.87</v>
      </c>
      <c r="G34" s="77">
        <v>800</v>
      </c>
      <c r="H34" s="41"/>
      <c r="I34" s="47">
        <f t="shared" si="1"/>
        <v>800</v>
      </c>
      <c r="J34" s="48">
        <f t="shared" si="2"/>
        <v>0.997667951164154</v>
      </c>
    </row>
    <row r="35" spans="1:10">
      <c r="A35" s="72">
        <v>20140</v>
      </c>
      <c r="B35" s="75" t="s">
        <v>402</v>
      </c>
      <c r="C35" s="72">
        <v>0</v>
      </c>
      <c r="D35" s="76">
        <v>273</v>
      </c>
      <c r="E35" s="76">
        <v>60</v>
      </c>
      <c r="F35" s="76">
        <v>333</v>
      </c>
      <c r="G35" s="77">
        <v>395</v>
      </c>
      <c r="H35" s="41"/>
      <c r="I35" s="47">
        <f t="shared" si="1"/>
        <v>395</v>
      </c>
      <c r="J35" s="48">
        <f t="shared" si="2"/>
        <v>1.44688644688645</v>
      </c>
    </row>
    <row r="36" spans="1:10">
      <c r="A36" s="72">
        <v>20199</v>
      </c>
      <c r="B36" s="75" t="s">
        <v>403</v>
      </c>
      <c r="C36" s="72">
        <v>11513</v>
      </c>
      <c r="D36" s="76">
        <v>5050</v>
      </c>
      <c r="E36" s="76">
        <v>9400</v>
      </c>
      <c r="F36" s="76">
        <v>14450</v>
      </c>
      <c r="G36" s="77">
        <v>17508</v>
      </c>
      <c r="H36" s="41">
        <f t="shared" si="0"/>
        <v>0.520715712672631</v>
      </c>
      <c r="I36" s="47">
        <f t="shared" si="1"/>
        <v>5995</v>
      </c>
      <c r="J36" s="48">
        <f t="shared" si="2"/>
        <v>3.46693069306931</v>
      </c>
    </row>
    <row r="37" spans="1:10">
      <c r="A37" s="72">
        <v>202</v>
      </c>
      <c r="B37" s="75" t="s">
        <v>404</v>
      </c>
      <c r="C37" s="72">
        <v>0</v>
      </c>
      <c r="D37" s="76">
        <v>0</v>
      </c>
      <c r="E37" s="76">
        <v>0</v>
      </c>
      <c r="F37" s="76">
        <v>0</v>
      </c>
      <c r="G37" s="77">
        <v>0</v>
      </c>
      <c r="H37" s="41"/>
      <c r="I37" s="47">
        <f t="shared" si="1"/>
        <v>0</v>
      </c>
      <c r="J37" s="48"/>
    </row>
    <row r="38" spans="1:10">
      <c r="A38" s="72">
        <v>20201</v>
      </c>
      <c r="B38" s="75" t="s">
        <v>405</v>
      </c>
      <c r="C38" s="72">
        <v>0</v>
      </c>
      <c r="D38" s="76">
        <v>0</v>
      </c>
      <c r="E38" s="76">
        <v>0</v>
      </c>
      <c r="F38" s="76">
        <v>0</v>
      </c>
      <c r="G38" s="77">
        <v>0</v>
      </c>
      <c r="H38" s="41"/>
      <c r="I38" s="47">
        <f t="shared" si="1"/>
        <v>0</v>
      </c>
      <c r="J38" s="48"/>
    </row>
    <row r="39" spans="1:10">
      <c r="A39" s="72">
        <v>20202</v>
      </c>
      <c r="B39" s="75" t="s">
        <v>406</v>
      </c>
      <c r="C39" s="72">
        <v>0</v>
      </c>
      <c r="D39" s="76">
        <v>0</v>
      </c>
      <c r="E39" s="76">
        <v>0</v>
      </c>
      <c r="F39" s="76">
        <v>0</v>
      </c>
      <c r="G39" s="77">
        <v>0</v>
      </c>
      <c r="H39" s="41"/>
      <c r="I39" s="47">
        <f t="shared" si="1"/>
        <v>0</v>
      </c>
      <c r="J39" s="48"/>
    </row>
    <row r="40" spans="1:10">
      <c r="A40" s="72">
        <v>20203</v>
      </c>
      <c r="B40" s="75" t="s">
        <v>407</v>
      </c>
      <c r="C40" s="72">
        <v>0</v>
      </c>
      <c r="D40" s="76">
        <v>0</v>
      </c>
      <c r="E40" s="76">
        <v>0</v>
      </c>
      <c r="F40" s="76">
        <v>0</v>
      </c>
      <c r="G40" s="77">
        <v>0</v>
      </c>
      <c r="H40" s="41"/>
      <c r="I40" s="47">
        <f t="shared" si="1"/>
        <v>0</v>
      </c>
      <c r="J40" s="48"/>
    </row>
    <row r="41" spans="1:10">
      <c r="A41" s="72">
        <v>20204</v>
      </c>
      <c r="B41" s="75" t="s">
        <v>408</v>
      </c>
      <c r="C41" s="72">
        <v>0</v>
      </c>
      <c r="D41" s="76">
        <v>0</v>
      </c>
      <c r="E41" s="76">
        <v>0</v>
      </c>
      <c r="F41" s="76">
        <v>0</v>
      </c>
      <c r="G41" s="77">
        <v>0</v>
      </c>
      <c r="H41" s="41"/>
      <c r="I41" s="47">
        <f t="shared" si="1"/>
        <v>0</v>
      </c>
      <c r="J41" s="48"/>
    </row>
    <row r="42" spans="1:10">
      <c r="A42" s="72">
        <v>20205</v>
      </c>
      <c r="B42" s="75" t="s">
        <v>409</v>
      </c>
      <c r="C42" s="72">
        <v>0</v>
      </c>
      <c r="D42" s="76">
        <v>0</v>
      </c>
      <c r="E42" s="76">
        <v>0</v>
      </c>
      <c r="F42" s="76">
        <v>0</v>
      </c>
      <c r="G42" s="77">
        <v>0</v>
      </c>
      <c r="H42" s="41"/>
      <c r="I42" s="47">
        <f t="shared" si="1"/>
        <v>0</v>
      </c>
      <c r="J42" s="48"/>
    </row>
    <row r="43" spans="1:10">
      <c r="A43" s="72">
        <v>20206</v>
      </c>
      <c r="B43" s="75" t="s">
        <v>410</v>
      </c>
      <c r="C43" s="72">
        <v>0</v>
      </c>
      <c r="D43" s="76">
        <v>0</v>
      </c>
      <c r="E43" s="76">
        <v>0</v>
      </c>
      <c r="F43" s="76">
        <v>0</v>
      </c>
      <c r="G43" s="77">
        <v>0</v>
      </c>
      <c r="H43" s="41"/>
      <c r="I43" s="47">
        <f t="shared" si="1"/>
        <v>0</v>
      </c>
      <c r="J43" s="48"/>
    </row>
    <row r="44" spans="1:10">
      <c r="A44" s="72">
        <v>20207</v>
      </c>
      <c r="B44" s="75" t="s">
        <v>411</v>
      </c>
      <c r="C44" s="72">
        <v>0</v>
      </c>
      <c r="D44" s="76">
        <v>0</v>
      </c>
      <c r="E44" s="76">
        <v>0</v>
      </c>
      <c r="F44" s="76">
        <v>0</v>
      </c>
      <c r="G44" s="77">
        <v>0</v>
      </c>
      <c r="H44" s="41"/>
      <c r="I44" s="47">
        <f t="shared" si="1"/>
        <v>0</v>
      </c>
      <c r="J44" s="48"/>
    </row>
    <row r="45" spans="1:10">
      <c r="A45" s="72">
        <v>20208</v>
      </c>
      <c r="B45" s="75" t="s">
        <v>412</v>
      </c>
      <c r="C45" s="72">
        <v>0</v>
      </c>
      <c r="D45" s="76">
        <v>0</v>
      </c>
      <c r="E45" s="76">
        <v>0</v>
      </c>
      <c r="F45" s="76">
        <v>0</v>
      </c>
      <c r="G45" s="77">
        <v>0</v>
      </c>
      <c r="H45" s="41"/>
      <c r="I45" s="47">
        <f t="shared" si="1"/>
        <v>0</v>
      </c>
      <c r="J45" s="48"/>
    </row>
    <row r="46" spans="1:10">
      <c r="A46" s="72">
        <v>20299</v>
      </c>
      <c r="B46" s="75" t="s">
        <v>413</v>
      </c>
      <c r="C46" s="72">
        <v>0</v>
      </c>
      <c r="D46" s="76">
        <v>0</v>
      </c>
      <c r="E46" s="76">
        <v>0</v>
      </c>
      <c r="F46" s="76">
        <v>0</v>
      </c>
      <c r="G46" s="77">
        <v>0</v>
      </c>
      <c r="H46" s="41"/>
      <c r="I46" s="47">
        <f t="shared" si="1"/>
        <v>0</v>
      </c>
      <c r="J46" s="48"/>
    </row>
    <row r="47" spans="1:10">
      <c r="A47" s="72">
        <v>203</v>
      </c>
      <c r="B47" s="75" t="s">
        <v>414</v>
      </c>
      <c r="C47" s="72">
        <v>0</v>
      </c>
      <c r="D47" s="76">
        <v>335.2</v>
      </c>
      <c r="E47" s="76">
        <v>0.200000000000003</v>
      </c>
      <c r="F47" s="76">
        <v>335.4</v>
      </c>
      <c r="G47" s="77">
        <v>335</v>
      </c>
      <c r="H47" s="41"/>
      <c r="I47" s="47">
        <f t="shared" si="1"/>
        <v>335</v>
      </c>
      <c r="J47" s="48">
        <f t="shared" si="2"/>
        <v>0.999403341288783</v>
      </c>
    </row>
    <row r="48" spans="1:10">
      <c r="A48" s="72">
        <v>20301</v>
      </c>
      <c r="B48" s="75" t="s">
        <v>415</v>
      </c>
      <c r="C48" s="72">
        <v>0</v>
      </c>
      <c r="D48" s="76">
        <v>0</v>
      </c>
      <c r="E48" s="76">
        <v>0</v>
      </c>
      <c r="F48" s="76">
        <v>0</v>
      </c>
      <c r="G48" s="77">
        <v>0</v>
      </c>
      <c r="H48" s="41"/>
      <c r="I48" s="47">
        <f t="shared" si="1"/>
        <v>0</v>
      </c>
      <c r="J48" s="48"/>
    </row>
    <row r="49" spans="1:10">
      <c r="A49" s="72">
        <v>20304</v>
      </c>
      <c r="B49" s="75" t="s">
        <v>416</v>
      </c>
      <c r="C49" s="72">
        <v>0</v>
      </c>
      <c r="D49" s="76">
        <v>0</v>
      </c>
      <c r="E49" s="76">
        <v>0</v>
      </c>
      <c r="F49" s="76">
        <v>0</v>
      </c>
      <c r="G49" s="77">
        <v>0</v>
      </c>
      <c r="H49" s="41"/>
      <c r="I49" s="47">
        <f t="shared" si="1"/>
        <v>0</v>
      </c>
      <c r="J49" s="48"/>
    </row>
    <row r="50" spans="1:10">
      <c r="A50" s="72">
        <v>20305</v>
      </c>
      <c r="B50" s="75" t="s">
        <v>417</v>
      </c>
      <c r="C50" s="72">
        <v>0</v>
      </c>
      <c r="D50" s="76">
        <v>0</v>
      </c>
      <c r="E50" s="76">
        <v>0</v>
      </c>
      <c r="F50" s="76">
        <v>0</v>
      </c>
      <c r="G50" s="77">
        <v>0</v>
      </c>
      <c r="H50" s="41"/>
      <c r="I50" s="47">
        <f t="shared" si="1"/>
        <v>0</v>
      </c>
      <c r="J50" s="48"/>
    </row>
    <row r="51" spans="1:10">
      <c r="A51" s="72">
        <v>20306</v>
      </c>
      <c r="B51" s="75" t="s">
        <v>418</v>
      </c>
      <c r="C51" s="72">
        <v>0</v>
      </c>
      <c r="D51" s="76">
        <v>270.2</v>
      </c>
      <c r="E51" s="76">
        <v>0.200000000000003</v>
      </c>
      <c r="F51" s="76">
        <v>270.4</v>
      </c>
      <c r="G51" s="77">
        <v>270</v>
      </c>
      <c r="H51" s="41"/>
      <c r="I51" s="47">
        <f t="shared" si="1"/>
        <v>270</v>
      </c>
      <c r="J51" s="48">
        <f t="shared" si="2"/>
        <v>0.999259807549963</v>
      </c>
    </row>
    <row r="52" spans="1:10">
      <c r="A52" s="72">
        <v>20399</v>
      </c>
      <c r="B52" s="75" t="s">
        <v>419</v>
      </c>
      <c r="C52" s="72">
        <v>0</v>
      </c>
      <c r="D52" s="76">
        <v>65</v>
      </c>
      <c r="E52" s="76">
        <v>0</v>
      </c>
      <c r="F52" s="76">
        <v>65</v>
      </c>
      <c r="G52" s="77">
        <v>65</v>
      </c>
      <c r="H52" s="41"/>
      <c r="I52" s="47">
        <f t="shared" si="1"/>
        <v>65</v>
      </c>
      <c r="J52" s="48">
        <f t="shared" si="2"/>
        <v>1</v>
      </c>
    </row>
    <row r="53" spans="1:10">
      <c r="A53" s="72">
        <v>204</v>
      </c>
      <c r="B53" s="75" t="s">
        <v>420</v>
      </c>
      <c r="C53" s="72">
        <v>13606</v>
      </c>
      <c r="D53" s="76">
        <v>12212.62</v>
      </c>
      <c r="E53" s="76">
        <v>3299.5</v>
      </c>
      <c r="F53" s="76">
        <v>15512.12</v>
      </c>
      <c r="G53" s="77">
        <v>17877</v>
      </c>
      <c r="H53" s="41">
        <f t="shared" si="0"/>
        <v>0.313905629869175</v>
      </c>
      <c r="I53" s="47">
        <f t="shared" si="1"/>
        <v>4271</v>
      </c>
      <c r="J53" s="48">
        <f t="shared" si="2"/>
        <v>1.46381366160578</v>
      </c>
    </row>
    <row r="54" spans="1:10">
      <c r="A54" s="72">
        <v>20401</v>
      </c>
      <c r="B54" s="75" t="s">
        <v>421</v>
      </c>
      <c r="C54" s="72">
        <v>53</v>
      </c>
      <c r="D54" s="76">
        <v>70</v>
      </c>
      <c r="E54" s="76">
        <v>0</v>
      </c>
      <c r="F54" s="76">
        <v>70</v>
      </c>
      <c r="G54" s="77">
        <v>19</v>
      </c>
      <c r="H54" s="41">
        <f t="shared" si="0"/>
        <v>-0.641509433962264</v>
      </c>
      <c r="I54" s="47">
        <f t="shared" si="1"/>
        <v>-34</v>
      </c>
      <c r="J54" s="48">
        <f t="shared" si="2"/>
        <v>0.271428571428571</v>
      </c>
    </row>
    <row r="55" spans="1:10">
      <c r="A55" s="72">
        <v>20402</v>
      </c>
      <c r="B55" s="75" t="s">
        <v>422</v>
      </c>
      <c r="C55" s="72">
        <v>11629</v>
      </c>
      <c r="D55" s="76">
        <v>10967</v>
      </c>
      <c r="E55" s="76">
        <v>3091</v>
      </c>
      <c r="F55" s="76">
        <v>14058</v>
      </c>
      <c r="G55" s="77">
        <v>13932</v>
      </c>
      <c r="H55" s="41">
        <f t="shared" si="0"/>
        <v>0.198039384297876</v>
      </c>
      <c r="I55" s="47">
        <f t="shared" si="1"/>
        <v>2303</v>
      </c>
      <c r="J55" s="48">
        <f t="shared" si="2"/>
        <v>1.27035652411781</v>
      </c>
    </row>
    <row r="56" spans="1:10">
      <c r="A56" s="72">
        <v>20403</v>
      </c>
      <c r="B56" s="75" t="s">
        <v>423</v>
      </c>
      <c r="C56" s="72">
        <v>0</v>
      </c>
      <c r="D56" s="76">
        <v>0</v>
      </c>
      <c r="E56" s="76">
        <v>0</v>
      </c>
      <c r="F56" s="76">
        <v>0</v>
      </c>
      <c r="G56" s="77">
        <v>0</v>
      </c>
      <c r="H56" s="41"/>
      <c r="I56" s="47">
        <f t="shared" si="1"/>
        <v>0</v>
      </c>
      <c r="J56" s="48"/>
    </row>
    <row r="57" spans="1:10">
      <c r="A57" s="72">
        <v>20404</v>
      </c>
      <c r="B57" s="75" t="s">
        <v>424</v>
      </c>
      <c r="C57" s="72">
        <v>64</v>
      </c>
      <c r="D57" s="76">
        <v>28.8</v>
      </c>
      <c r="E57" s="76">
        <v>97.2</v>
      </c>
      <c r="F57" s="76">
        <v>126</v>
      </c>
      <c r="G57" s="77">
        <v>163</v>
      </c>
      <c r="H57" s="41">
        <f t="shared" si="0"/>
        <v>1.546875</v>
      </c>
      <c r="I57" s="47">
        <f t="shared" si="1"/>
        <v>99</v>
      </c>
      <c r="J57" s="48">
        <f t="shared" si="2"/>
        <v>5.65972222222222</v>
      </c>
    </row>
    <row r="58" spans="1:10">
      <c r="A58" s="72">
        <v>20405</v>
      </c>
      <c r="B58" s="75" t="s">
        <v>425</v>
      </c>
      <c r="C58" s="72">
        <v>150</v>
      </c>
      <c r="D58" s="76">
        <v>72</v>
      </c>
      <c r="E58" s="76">
        <v>0</v>
      </c>
      <c r="F58" s="76">
        <v>72</v>
      </c>
      <c r="G58" s="77">
        <v>66</v>
      </c>
      <c r="H58" s="41">
        <f t="shared" si="0"/>
        <v>-0.56</v>
      </c>
      <c r="I58" s="47">
        <f t="shared" si="1"/>
        <v>-84</v>
      </c>
      <c r="J58" s="48">
        <f t="shared" si="2"/>
        <v>0.916666666666667</v>
      </c>
    </row>
    <row r="59" spans="1:10">
      <c r="A59" s="72">
        <v>20406</v>
      </c>
      <c r="B59" s="75" t="s">
        <v>426</v>
      </c>
      <c r="C59" s="72">
        <v>1354</v>
      </c>
      <c r="D59" s="76">
        <v>897.7</v>
      </c>
      <c r="E59" s="76">
        <v>111.3</v>
      </c>
      <c r="F59" s="76">
        <v>1009</v>
      </c>
      <c r="G59" s="77">
        <v>1228</v>
      </c>
      <c r="H59" s="41">
        <f t="shared" si="0"/>
        <v>-0.0930576070901034</v>
      </c>
      <c r="I59" s="47">
        <f t="shared" si="1"/>
        <v>-126</v>
      </c>
      <c r="J59" s="48">
        <f t="shared" si="2"/>
        <v>1.36794029185697</v>
      </c>
    </row>
    <row r="60" spans="1:10">
      <c r="A60" s="72">
        <v>20407</v>
      </c>
      <c r="B60" s="75" t="s">
        <v>427</v>
      </c>
      <c r="C60" s="72">
        <v>0</v>
      </c>
      <c r="D60" s="76">
        <v>0</v>
      </c>
      <c r="E60" s="76">
        <v>0</v>
      </c>
      <c r="F60" s="76">
        <v>0</v>
      </c>
      <c r="G60" s="77">
        <v>0</v>
      </c>
      <c r="H60" s="41"/>
      <c r="I60" s="47">
        <f t="shared" si="1"/>
        <v>0</v>
      </c>
      <c r="J60" s="48"/>
    </row>
    <row r="61" spans="1:10">
      <c r="A61" s="72">
        <v>20408</v>
      </c>
      <c r="B61" s="75" t="s">
        <v>428</v>
      </c>
      <c r="C61" s="72">
        <v>0</v>
      </c>
      <c r="D61" s="76">
        <v>0</v>
      </c>
      <c r="E61" s="76">
        <v>0</v>
      </c>
      <c r="F61" s="76">
        <v>0</v>
      </c>
      <c r="G61" s="77">
        <v>0</v>
      </c>
      <c r="H61" s="41"/>
      <c r="I61" s="47">
        <f t="shared" si="1"/>
        <v>0</v>
      </c>
      <c r="J61" s="48"/>
    </row>
    <row r="62" spans="1:10">
      <c r="A62" s="72">
        <v>20409</v>
      </c>
      <c r="B62" s="75" t="s">
        <v>429</v>
      </c>
      <c r="C62" s="72">
        <v>0</v>
      </c>
      <c r="D62" s="76">
        <v>0</v>
      </c>
      <c r="E62" s="76">
        <v>0</v>
      </c>
      <c r="F62" s="76">
        <v>0</v>
      </c>
      <c r="G62" s="77">
        <v>0</v>
      </c>
      <c r="H62" s="41"/>
      <c r="I62" s="47">
        <f t="shared" si="1"/>
        <v>0</v>
      </c>
      <c r="J62" s="48"/>
    </row>
    <row r="63" spans="1:10">
      <c r="A63" s="72">
        <v>20410</v>
      </c>
      <c r="B63" s="75" t="s">
        <v>430</v>
      </c>
      <c r="C63" s="72">
        <v>0</v>
      </c>
      <c r="D63" s="76">
        <v>0</v>
      </c>
      <c r="E63" s="76">
        <v>0</v>
      </c>
      <c r="F63" s="76">
        <v>0</v>
      </c>
      <c r="G63" s="77">
        <v>0</v>
      </c>
      <c r="H63" s="41"/>
      <c r="I63" s="47">
        <f t="shared" si="1"/>
        <v>0</v>
      </c>
      <c r="J63" s="48"/>
    </row>
    <row r="64" spans="1:10">
      <c r="A64" s="72">
        <v>20499</v>
      </c>
      <c r="B64" s="75" t="s">
        <v>431</v>
      </c>
      <c r="C64" s="72">
        <v>356</v>
      </c>
      <c r="D64" s="76">
        <v>177.12</v>
      </c>
      <c r="E64" s="76">
        <v>0</v>
      </c>
      <c r="F64" s="76">
        <v>177.12</v>
      </c>
      <c r="G64" s="77">
        <v>2469</v>
      </c>
      <c r="H64" s="41">
        <f t="shared" si="0"/>
        <v>5.93539325842697</v>
      </c>
      <c r="I64" s="47">
        <f t="shared" si="1"/>
        <v>2113</v>
      </c>
      <c r="J64" s="48">
        <f t="shared" si="2"/>
        <v>13.939701897019</v>
      </c>
    </row>
    <row r="65" spans="1:10">
      <c r="A65" s="72">
        <v>205</v>
      </c>
      <c r="B65" s="75" t="s">
        <v>432</v>
      </c>
      <c r="C65" s="72">
        <v>107734</v>
      </c>
      <c r="D65" s="76">
        <v>75268.63</v>
      </c>
      <c r="E65" s="76">
        <v>31529.38</v>
      </c>
      <c r="F65" s="76">
        <v>106798.01</v>
      </c>
      <c r="G65" s="77">
        <v>108026</v>
      </c>
      <c r="H65" s="41">
        <f t="shared" si="0"/>
        <v>0.00271037926745503</v>
      </c>
      <c r="I65" s="47">
        <f t="shared" si="1"/>
        <v>292</v>
      </c>
      <c r="J65" s="48">
        <f t="shared" si="2"/>
        <v>1.43520614099127</v>
      </c>
    </row>
    <row r="66" spans="1:10">
      <c r="A66" s="72">
        <v>20501</v>
      </c>
      <c r="B66" s="75" t="s">
        <v>433</v>
      </c>
      <c r="C66" s="72">
        <v>1160</v>
      </c>
      <c r="D66" s="76">
        <v>1483.05</v>
      </c>
      <c r="E66" s="76">
        <v>8150.5</v>
      </c>
      <c r="F66" s="76">
        <v>9633.55</v>
      </c>
      <c r="G66" s="77">
        <v>1462</v>
      </c>
      <c r="H66" s="41">
        <f t="shared" si="0"/>
        <v>0.260344827586207</v>
      </c>
      <c r="I66" s="47">
        <f t="shared" si="1"/>
        <v>302</v>
      </c>
      <c r="J66" s="48">
        <f t="shared" si="2"/>
        <v>0.985806277603587</v>
      </c>
    </row>
    <row r="67" spans="1:10">
      <c r="A67" s="72">
        <v>20502</v>
      </c>
      <c r="B67" s="75" t="s">
        <v>434</v>
      </c>
      <c r="C67" s="72">
        <v>97439</v>
      </c>
      <c r="D67" s="76">
        <v>68038.74</v>
      </c>
      <c r="E67" s="76">
        <v>15551.4</v>
      </c>
      <c r="F67" s="76">
        <v>83590.14</v>
      </c>
      <c r="G67" s="77">
        <v>98973</v>
      </c>
      <c r="H67" s="41">
        <f t="shared" si="0"/>
        <v>0.0157431829144388</v>
      </c>
      <c r="I67" s="47">
        <f t="shared" si="1"/>
        <v>1534</v>
      </c>
      <c r="J67" s="48">
        <f t="shared" si="2"/>
        <v>1.45465656771422</v>
      </c>
    </row>
    <row r="68" spans="1:10">
      <c r="A68" s="72">
        <v>20503</v>
      </c>
      <c r="B68" s="75" t="s">
        <v>435</v>
      </c>
      <c r="C68" s="72">
        <v>5830</v>
      </c>
      <c r="D68" s="76">
        <v>1993.1</v>
      </c>
      <c r="E68" s="76">
        <v>1939.06</v>
      </c>
      <c r="F68" s="76">
        <v>3932.16</v>
      </c>
      <c r="G68" s="77">
        <v>5406</v>
      </c>
      <c r="H68" s="41">
        <f t="shared" si="0"/>
        <v>-0.0727272727272727</v>
      </c>
      <c r="I68" s="47">
        <f t="shared" si="1"/>
        <v>-424</v>
      </c>
      <c r="J68" s="48">
        <f t="shared" si="2"/>
        <v>2.71235763383674</v>
      </c>
    </row>
    <row r="69" spans="1:10">
      <c r="A69" s="72">
        <v>20504</v>
      </c>
      <c r="B69" s="75" t="s">
        <v>436</v>
      </c>
      <c r="C69" s="72">
        <v>0</v>
      </c>
      <c r="D69" s="76">
        <v>0</v>
      </c>
      <c r="E69" s="76">
        <v>0</v>
      </c>
      <c r="F69" s="76">
        <v>0</v>
      </c>
      <c r="G69" s="77">
        <v>0</v>
      </c>
      <c r="H69" s="41"/>
      <c r="I69" s="47">
        <f t="shared" si="1"/>
        <v>0</v>
      </c>
      <c r="J69" s="48"/>
    </row>
    <row r="70" spans="1:10">
      <c r="A70" s="72">
        <v>20505</v>
      </c>
      <c r="B70" s="75" t="s">
        <v>437</v>
      </c>
      <c r="C70" s="72">
        <v>0</v>
      </c>
      <c r="D70" s="76">
        <v>0</v>
      </c>
      <c r="E70" s="76">
        <v>0</v>
      </c>
      <c r="F70" s="76">
        <v>0</v>
      </c>
      <c r="G70" s="77">
        <v>0</v>
      </c>
      <c r="H70" s="41"/>
      <c r="I70" s="47">
        <f t="shared" si="1"/>
        <v>0</v>
      </c>
      <c r="J70" s="48"/>
    </row>
    <row r="71" spans="1:10">
      <c r="A71" s="72">
        <v>20506</v>
      </c>
      <c r="B71" s="75" t="s">
        <v>438</v>
      </c>
      <c r="C71" s="72">
        <v>0</v>
      </c>
      <c r="D71" s="76">
        <v>0</v>
      </c>
      <c r="E71" s="76">
        <v>0</v>
      </c>
      <c r="F71" s="76">
        <v>0</v>
      </c>
      <c r="G71" s="77">
        <v>0</v>
      </c>
      <c r="H71" s="41"/>
      <c r="I71" s="47">
        <f t="shared" si="1"/>
        <v>0</v>
      </c>
      <c r="J71" s="48"/>
    </row>
    <row r="72" spans="1:10">
      <c r="A72" s="72">
        <v>20507</v>
      </c>
      <c r="B72" s="75" t="s">
        <v>439</v>
      </c>
      <c r="C72" s="72">
        <v>557</v>
      </c>
      <c r="D72" s="76">
        <v>369</v>
      </c>
      <c r="E72" s="76">
        <v>85.01</v>
      </c>
      <c r="F72" s="76">
        <v>454.01</v>
      </c>
      <c r="G72" s="77">
        <v>599</v>
      </c>
      <c r="H72" s="41">
        <f t="shared" ref="H72:H139" si="3">(I72/C72)</f>
        <v>0.0754039497307002</v>
      </c>
      <c r="I72" s="47">
        <f t="shared" ref="I72:I135" si="4">G72-C72</f>
        <v>42</v>
      </c>
      <c r="J72" s="48">
        <f t="shared" ref="J72:J135" si="5">G72/D72</f>
        <v>1.62330623306233</v>
      </c>
    </row>
    <row r="73" spans="1:10">
      <c r="A73" s="72">
        <v>20508</v>
      </c>
      <c r="B73" s="75" t="s">
        <v>440</v>
      </c>
      <c r="C73" s="72">
        <v>857</v>
      </c>
      <c r="D73" s="76">
        <v>690.8</v>
      </c>
      <c r="E73" s="76">
        <v>10.2</v>
      </c>
      <c r="F73" s="76">
        <v>701</v>
      </c>
      <c r="G73" s="77">
        <v>818</v>
      </c>
      <c r="H73" s="41">
        <f t="shared" si="3"/>
        <v>-0.0455075845974329</v>
      </c>
      <c r="I73" s="47">
        <f t="shared" si="4"/>
        <v>-39</v>
      </c>
      <c r="J73" s="48">
        <f t="shared" si="5"/>
        <v>1.18413433700058</v>
      </c>
    </row>
    <row r="74" spans="1:10">
      <c r="A74" s="72">
        <v>20509</v>
      </c>
      <c r="B74" s="75" t="s">
        <v>441</v>
      </c>
      <c r="C74" s="72">
        <v>1620</v>
      </c>
      <c r="D74" s="76">
        <v>2350</v>
      </c>
      <c r="E74" s="76">
        <v>0</v>
      </c>
      <c r="F74" s="76">
        <v>2350</v>
      </c>
      <c r="G74" s="77">
        <v>476</v>
      </c>
      <c r="H74" s="41">
        <f t="shared" si="3"/>
        <v>-0.706172839506173</v>
      </c>
      <c r="I74" s="47">
        <f t="shared" si="4"/>
        <v>-1144</v>
      </c>
      <c r="J74" s="48">
        <f t="shared" si="5"/>
        <v>0.202553191489362</v>
      </c>
    </row>
    <row r="75" spans="1:10">
      <c r="A75" s="72">
        <v>20599</v>
      </c>
      <c r="B75" s="75" t="s">
        <v>442</v>
      </c>
      <c r="C75" s="72">
        <v>271</v>
      </c>
      <c r="D75" s="76">
        <v>343.94</v>
      </c>
      <c r="E75" s="76">
        <v>5793.21</v>
      </c>
      <c r="F75" s="76">
        <v>6137.15</v>
      </c>
      <c r="G75" s="77">
        <v>292</v>
      </c>
      <c r="H75" s="41">
        <f t="shared" si="3"/>
        <v>0.0774907749077491</v>
      </c>
      <c r="I75" s="47">
        <f t="shared" si="4"/>
        <v>21</v>
      </c>
      <c r="J75" s="48">
        <f t="shared" si="5"/>
        <v>0.848985288131651</v>
      </c>
    </row>
    <row r="76" spans="1:10">
      <c r="A76" s="72">
        <v>206</v>
      </c>
      <c r="B76" s="75" t="s">
        <v>443</v>
      </c>
      <c r="C76" s="72">
        <v>5163</v>
      </c>
      <c r="D76" s="76">
        <v>188.04</v>
      </c>
      <c r="E76" s="76">
        <v>29.08</v>
      </c>
      <c r="F76" s="76">
        <v>217.12</v>
      </c>
      <c r="G76" s="77">
        <v>215</v>
      </c>
      <c r="H76" s="41">
        <f t="shared" si="3"/>
        <v>-0.958357544063529</v>
      </c>
      <c r="I76" s="47">
        <f t="shared" si="4"/>
        <v>-4948</v>
      </c>
      <c r="J76" s="48">
        <f t="shared" si="5"/>
        <v>1.1433737502659</v>
      </c>
    </row>
    <row r="77" spans="1:10">
      <c r="A77" s="72">
        <v>20601</v>
      </c>
      <c r="B77" s="75" t="s">
        <v>444</v>
      </c>
      <c r="C77" s="72">
        <v>19</v>
      </c>
      <c r="D77" s="76">
        <v>14</v>
      </c>
      <c r="E77" s="76">
        <v>12.12</v>
      </c>
      <c r="F77" s="76">
        <v>26.12</v>
      </c>
      <c r="G77" s="77">
        <v>9</v>
      </c>
      <c r="H77" s="41">
        <f t="shared" si="3"/>
        <v>-0.526315789473684</v>
      </c>
      <c r="I77" s="47">
        <f t="shared" si="4"/>
        <v>-10</v>
      </c>
      <c r="J77" s="48">
        <f t="shared" si="5"/>
        <v>0.642857142857143</v>
      </c>
    </row>
    <row r="78" spans="1:10">
      <c r="A78" s="72">
        <v>20602</v>
      </c>
      <c r="B78" s="75" t="s">
        <v>445</v>
      </c>
      <c r="C78" s="72">
        <v>0</v>
      </c>
      <c r="D78" s="76">
        <v>0</v>
      </c>
      <c r="E78" s="76">
        <v>0</v>
      </c>
      <c r="F78" s="76">
        <v>0</v>
      </c>
      <c r="G78" s="77">
        <v>0</v>
      </c>
      <c r="H78" s="41"/>
      <c r="I78" s="47">
        <f t="shared" si="4"/>
        <v>0</v>
      </c>
      <c r="J78" s="48"/>
    </row>
    <row r="79" spans="1:10">
      <c r="A79" s="72">
        <v>20603</v>
      </c>
      <c r="B79" s="75" t="s">
        <v>446</v>
      </c>
      <c r="C79" s="72">
        <v>0</v>
      </c>
      <c r="D79" s="76">
        <v>0</v>
      </c>
      <c r="E79" s="76">
        <v>0</v>
      </c>
      <c r="F79" s="76">
        <v>0</v>
      </c>
      <c r="G79" s="77">
        <v>0</v>
      </c>
      <c r="H79" s="41"/>
      <c r="I79" s="47">
        <f t="shared" si="4"/>
        <v>0</v>
      </c>
      <c r="J79" s="48"/>
    </row>
    <row r="80" spans="1:10">
      <c r="A80" s="72">
        <v>20604</v>
      </c>
      <c r="B80" s="75" t="s">
        <v>447</v>
      </c>
      <c r="C80" s="72">
        <v>5011</v>
      </c>
      <c r="D80" s="76">
        <v>20</v>
      </c>
      <c r="E80" s="76">
        <v>12</v>
      </c>
      <c r="F80" s="76">
        <v>32</v>
      </c>
      <c r="G80" s="77">
        <v>24</v>
      </c>
      <c r="H80" s="41">
        <f t="shared" si="3"/>
        <v>-0.995210536818998</v>
      </c>
      <c r="I80" s="47">
        <f t="shared" si="4"/>
        <v>-4987</v>
      </c>
      <c r="J80" s="48">
        <f t="shared" si="5"/>
        <v>1.2</v>
      </c>
    </row>
    <row r="81" spans="1:10">
      <c r="A81" s="72">
        <v>20605</v>
      </c>
      <c r="B81" s="75" t="s">
        <v>448</v>
      </c>
      <c r="C81" s="72">
        <v>0</v>
      </c>
      <c r="D81" s="76">
        <v>0</v>
      </c>
      <c r="E81" s="76">
        <v>0</v>
      </c>
      <c r="F81" s="76">
        <v>0</v>
      </c>
      <c r="G81" s="77">
        <v>0</v>
      </c>
      <c r="H81" s="41"/>
      <c r="I81" s="47">
        <f t="shared" si="4"/>
        <v>0</v>
      </c>
      <c r="J81" s="48"/>
    </row>
    <row r="82" spans="1:10">
      <c r="A82" s="72">
        <v>20606</v>
      </c>
      <c r="B82" s="75" t="s">
        <v>449</v>
      </c>
      <c r="C82" s="72">
        <v>0</v>
      </c>
      <c r="D82" s="76">
        <v>0</v>
      </c>
      <c r="E82" s="76">
        <v>0</v>
      </c>
      <c r="F82" s="76">
        <v>0</v>
      </c>
      <c r="G82" s="77">
        <v>0</v>
      </c>
      <c r="H82" s="41"/>
      <c r="I82" s="47">
        <f t="shared" si="4"/>
        <v>0</v>
      </c>
      <c r="J82" s="48"/>
    </row>
    <row r="83" spans="1:10">
      <c r="A83" s="72">
        <v>20607</v>
      </c>
      <c r="B83" s="75" t="s">
        <v>450</v>
      </c>
      <c r="C83" s="72">
        <v>133</v>
      </c>
      <c r="D83" s="76">
        <v>104.04</v>
      </c>
      <c r="E83" s="76">
        <v>4.96</v>
      </c>
      <c r="F83" s="76">
        <v>109</v>
      </c>
      <c r="G83" s="77">
        <v>146</v>
      </c>
      <c r="H83" s="41">
        <f t="shared" si="3"/>
        <v>0.0977443609022556</v>
      </c>
      <c r="I83" s="47">
        <f t="shared" si="4"/>
        <v>13</v>
      </c>
      <c r="J83" s="48">
        <f t="shared" si="5"/>
        <v>1.40330642060746</v>
      </c>
    </row>
    <row r="84" spans="1:10">
      <c r="A84" s="72">
        <v>20608</v>
      </c>
      <c r="B84" s="75" t="s">
        <v>451</v>
      </c>
      <c r="C84" s="72">
        <v>0</v>
      </c>
      <c r="D84" s="76">
        <v>0</v>
      </c>
      <c r="E84" s="76">
        <v>0</v>
      </c>
      <c r="F84" s="76">
        <v>0</v>
      </c>
      <c r="G84" s="77">
        <v>0</v>
      </c>
      <c r="H84" s="41"/>
      <c r="I84" s="47">
        <f t="shared" si="4"/>
        <v>0</v>
      </c>
      <c r="J84" s="48"/>
    </row>
    <row r="85" spans="1:10">
      <c r="A85" s="72">
        <v>20609</v>
      </c>
      <c r="B85" s="75" t="s">
        <v>452</v>
      </c>
      <c r="C85" s="72">
        <v>0</v>
      </c>
      <c r="D85" s="76">
        <v>0</v>
      </c>
      <c r="E85" s="76">
        <v>0</v>
      </c>
      <c r="F85" s="76">
        <v>0</v>
      </c>
      <c r="G85" s="77">
        <v>0</v>
      </c>
      <c r="H85" s="41"/>
      <c r="I85" s="47">
        <f t="shared" si="4"/>
        <v>0</v>
      </c>
      <c r="J85" s="48"/>
    </row>
    <row r="86" spans="1:10">
      <c r="A86" s="72">
        <v>20699</v>
      </c>
      <c r="B86" s="75" t="s">
        <v>453</v>
      </c>
      <c r="C86" s="72">
        <v>0</v>
      </c>
      <c r="D86" s="76">
        <v>50</v>
      </c>
      <c r="E86" s="76">
        <v>0</v>
      </c>
      <c r="F86" s="76">
        <v>50</v>
      </c>
      <c r="G86" s="77">
        <v>36</v>
      </c>
      <c r="H86" s="41"/>
      <c r="I86" s="47">
        <f t="shared" si="4"/>
        <v>36</v>
      </c>
      <c r="J86" s="48">
        <f t="shared" si="5"/>
        <v>0.72</v>
      </c>
    </row>
    <row r="87" spans="1:10">
      <c r="A87" s="72">
        <v>207</v>
      </c>
      <c r="B87" s="75" t="s">
        <v>454</v>
      </c>
      <c r="C87" s="72">
        <v>2289</v>
      </c>
      <c r="D87" s="76">
        <v>1032.9</v>
      </c>
      <c r="E87" s="76">
        <v>945.66</v>
      </c>
      <c r="F87" s="76">
        <v>1978.56</v>
      </c>
      <c r="G87" s="77">
        <v>1893</v>
      </c>
      <c r="H87" s="41">
        <f t="shared" si="3"/>
        <v>-0.17300131061599</v>
      </c>
      <c r="I87" s="47">
        <f t="shared" si="4"/>
        <v>-396</v>
      </c>
      <c r="J87" s="48">
        <f t="shared" si="5"/>
        <v>1.83270403717688</v>
      </c>
    </row>
    <row r="88" spans="1:10">
      <c r="A88" s="72">
        <v>20701</v>
      </c>
      <c r="B88" s="75" t="s">
        <v>455</v>
      </c>
      <c r="C88" s="72">
        <v>1988</v>
      </c>
      <c r="D88" s="76">
        <v>972.9</v>
      </c>
      <c r="E88" s="76">
        <v>744.66</v>
      </c>
      <c r="F88" s="76">
        <v>1717.56</v>
      </c>
      <c r="G88" s="77">
        <v>1691</v>
      </c>
      <c r="H88" s="41">
        <f t="shared" si="3"/>
        <v>-0.149396378269618</v>
      </c>
      <c r="I88" s="47">
        <f t="shared" si="4"/>
        <v>-297</v>
      </c>
      <c r="J88" s="48">
        <f t="shared" si="5"/>
        <v>1.73810257991572</v>
      </c>
    </row>
    <row r="89" spans="1:10">
      <c r="A89" s="72">
        <v>20702</v>
      </c>
      <c r="B89" s="75" t="s">
        <v>456</v>
      </c>
      <c r="C89" s="72">
        <v>60</v>
      </c>
      <c r="D89" s="76">
        <v>10</v>
      </c>
      <c r="E89" s="76">
        <v>0</v>
      </c>
      <c r="F89" s="76">
        <v>10</v>
      </c>
      <c r="G89" s="77">
        <v>8</v>
      </c>
      <c r="H89" s="41">
        <f t="shared" si="3"/>
        <v>-0.866666666666667</v>
      </c>
      <c r="I89" s="47">
        <f t="shared" si="4"/>
        <v>-52</v>
      </c>
      <c r="J89" s="48">
        <f t="shared" si="5"/>
        <v>0.8</v>
      </c>
    </row>
    <row r="90" spans="1:10">
      <c r="A90" s="72">
        <v>20703</v>
      </c>
      <c r="B90" s="75" t="s">
        <v>457</v>
      </c>
      <c r="C90" s="72">
        <v>63</v>
      </c>
      <c r="D90" s="76">
        <v>30</v>
      </c>
      <c r="E90" s="76">
        <v>53</v>
      </c>
      <c r="F90" s="76">
        <v>83</v>
      </c>
      <c r="G90" s="77">
        <v>131</v>
      </c>
      <c r="H90" s="41">
        <f t="shared" si="3"/>
        <v>1.07936507936508</v>
      </c>
      <c r="I90" s="47">
        <f t="shared" si="4"/>
        <v>68</v>
      </c>
      <c r="J90" s="48">
        <f t="shared" si="5"/>
        <v>4.36666666666667</v>
      </c>
    </row>
    <row r="91" spans="1:10">
      <c r="A91" s="72">
        <v>20706</v>
      </c>
      <c r="B91" s="79" t="s">
        <v>458</v>
      </c>
      <c r="C91" s="80">
        <v>0</v>
      </c>
      <c r="D91" s="76">
        <v>0</v>
      </c>
      <c r="E91" s="76">
        <v>0</v>
      </c>
      <c r="F91" s="76">
        <v>0</v>
      </c>
      <c r="G91" s="77">
        <v>0</v>
      </c>
      <c r="H91" s="41"/>
      <c r="I91" s="47">
        <f t="shared" si="4"/>
        <v>0</v>
      </c>
      <c r="J91" s="48"/>
    </row>
    <row r="92" spans="1:10">
      <c r="A92" s="72">
        <v>20708</v>
      </c>
      <c r="B92" s="79" t="s">
        <v>459</v>
      </c>
      <c r="C92" s="80">
        <v>0</v>
      </c>
      <c r="D92" s="76">
        <v>10</v>
      </c>
      <c r="E92" s="76">
        <v>0</v>
      </c>
      <c r="F92" s="76">
        <v>10</v>
      </c>
      <c r="G92" s="77">
        <v>0</v>
      </c>
      <c r="H92" s="41"/>
      <c r="I92" s="47">
        <f t="shared" si="4"/>
        <v>0</v>
      </c>
      <c r="J92" s="48">
        <f t="shared" si="5"/>
        <v>0</v>
      </c>
    </row>
    <row r="93" spans="1:10">
      <c r="A93" s="72">
        <v>20799</v>
      </c>
      <c r="B93" s="75" t="s">
        <v>460</v>
      </c>
      <c r="C93" s="72">
        <v>178</v>
      </c>
      <c r="D93" s="76">
        <v>10</v>
      </c>
      <c r="E93" s="76">
        <v>148</v>
      </c>
      <c r="F93" s="76">
        <v>158</v>
      </c>
      <c r="G93" s="77">
        <v>63</v>
      </c>
      <c r="H93" s="41">
        <f t="shared" si="3"/>
        <v>-0.646067415730337</v>
      </c>
      <c r="I93" s="47">
        <f t="shared" si="4"/>
        <v>-115</v>
      </c>
      <c r="J93" s="48">
        <f t="shared" si="5"/>
        <v>6.3</v>
      </c>
    </row>
    <row r="94" spans="1:10">
      <c r="A94" s="72">
        <v>208</v>
      </c>
      <c r="B94" s="75" t="s">
        <v>461</v>
      </c>
      <c r="C94" s="72">
        <v>50397</v>
      </c>
      <c r="D94" s="76">
        <v>41099.35</v>
      </c>
      <c r="E94" s="76">
        <v>17499.9</v>
      </c>
      <c r="F94" s="76">
        <v>58599.25</v>
      </c>
      <c r="G94" s="77">
        <v>45528</v>
      </c>
      <c r="H94" s="41">
        <f t="shared" si="3"/>
        <v>-0.0966128936246205</v>
      </c>
      <c r="I94" s="47">
        <f t="shared" si="4"/>
        <v>-4869</v>
      </c>
      <c r="J94" s="48">
        <f t="shared" si="5"/>
        <v>1.10775474551301</v>
      </c>
    </row>
    <row r="95" spans="1:10">
      <c r="A95" s="72">
        <v>20801</v>
      </c>
      <c r="B95" s="75" t="s">
        <v>462</v>
      </c>
      <c r="C95" s="72">
        <v>2524</v>
      </c>
      <c r="D95" s="76">
        <v>1977.17</v>
      </c>
      <c r="E95" s="76">
        <v>663.19</v>
      </c>
      <c r="F95" s="76">
        <v>2640.36</v>
      </c>
      <c r="G95" s="77">
        <v>2276</v>
      </c>
      <c r="H95" s="41">
        <f t="shared" si="3"/>
        <v>-0.098256735340729</v>
      </c>
      <c r="I95" s="47">
        <f t="shared" si="4"/>
        <v>-248</v>
      </c>
      <c r="J95" s="48">
        <f t="shared" si="5"/>
        <v>1.15114026613796</v>
      </c>
    </row>
    <row r="96" spans="1:10">
      <c r="A96" s="72">
        <v>20802</v>
      </c>
      <c r="B96" s="75" t="s">
        <v>463</v>
      </c>
      <c r="C96" s="72">
        <v>1444</v>
      </c>
      <c r="D96" s="76">
        <v>841.06</v>
      </c>
      <c r="E96" s="76">
        <v>444.65</v>
      </c>
      <c r="F96" s="76">
        <v>1285.71</v>
      </c>
      <c r="G96" s="77">
        <v>1375</v>
      </c>
      <c r="H96" s="41">
        <f t="shared" si="3"/>
        <v>-0.0477839335180055</v>
      </c>
      <c r="I96" s="47">
        <f t="shared" si="4"/>
        <v>-69</v>
      </c>
      <c r="J96" s="48">
        <f t="shared" si="5"/>
        <v>1.63484174731886</v>
      </c>
    </row>
    <row r="97" spans="1:10">
      <c r="A97" s="72">
        <v>20804</v>
      </c>
      <c r="B97" s="75" t="s">
        <v>464</v>
      </c>
      <c r="C97" s="72">
        <v>0</v>
      </c>
      <c r="D97" s="76">
        <v>0</v>
      </c>
      <c r="E97" s="76">
        <v>0</v>
      </c>
      <c r="F97" s="76">
        <v>0</v>
      </c>
      <c r="G97" s="77">
        <v>0</v>
      </c>
      <c r="H97" s="41"/>
      <c r="I97" s="47">
        <f t="shared" si="4"/>
        <v>0</v>
      </c>
      <c r="J97" s="48"/>
    </row>
    <row r="98" spans="1:10">
      <c r="A98" s="72">
        <v>20805</v>
      </c>
      <c r="B98" s="75" t="s">
        <v>465</v>
      </c>
      <c r="C98" s="72">
        <v>25075</v>
      </c>
      <c r="D98" s="76">
        <v>27366.51</v>
      </c>
      <c r="E98" s="76">
        <v>2910.07</v>
      </c>
      <c r="F98" s="76">
        <v>30276.58</v>
      </c>
      <c r="G98" s="77">
        <v>19116</v>
      </c>
      <c r="H98" s="41">
        <f t="shared" si="3"/>
        <v>-0.237647058823529</v>
      </c>
      <c r="I98" s="47">
        <f t="shared" si="4"/>
        <v>-5959</v>
      </c>
      <c r="J98" s="48">
        <f t="shared" si="5"/>
        <v>0.698518006132313</v>
      </c>
    </row>
    <row r="99" spans="1:10">
      <c r="A99" s="72">
        <v>20806</v>
      </c>
      <c r="B99" s="75" t="s">
        <v>466</v>
      </c>
      <c r="C99" s="72">
        <v>0</v>
      </c>
      <c r="D99" s="76">
        <v>0</v>
      </c>
      <c r="E99" s="76">
        <v>0</v>
      </c>
      <c r="F99" s="76">
        <v>0</v>
      </c>
      <c r="G99" s="77">
        <v>0</v>
      </c>
      <c r="H99" s="41"/>
      <c r="I99" s="47">
        <f t="shared" si="4"/>
        <v>0</v>
      </c>
      <c r="J99" s="48"/>
    </row>
    <row r="100" spans="1:10">
      <c r="A100" s="72">
        <v>20807</v>
      </c>
      <c r="B100" s="75" t="s">
        <v>467</v>
      </c>
      <c r="C100" s="72">
        <v>2241</v>
      </c>
      <c r="D100" s="76">
        <v>130</v>
      </c>
      <c r="E100" s="76">
        <v>1267</v>
      </c>
      <c r="F100" s="76">
        <v>1397</v>
      </c>
      <c r="G100" s="77">
        <v>1640</v>
      </c>
      <c r="H100" s="41">
        <f t="shared" si="3"/>
        <v>-0.2681838464971</v>
      </c>
      <c r="I100" s="47">
        <f t="shared" si="4"/>
        <v>-601</v>
      </c>
      <c r="J100" s="48">
        <f t="shared" si="5"/>
        <v>12.6153846153846</v>
      </c>
    </row>
    <row r="101" spans="1:10">
      <c r="A101" s="72">
        <v>20808</v>
      </c>
      <c r="B101" s="75" t="s">
        <v>468</v>
      </c>
      <c r="C101" s="72">
        <v>4318</v>
      </c>
      <c r="D101" s="76">
        <v>1600</v>
      </c>
      <c r="E101" s="76">
        <v>5107.37</v>
      </c>
      <c r="F101" s="76">
        <v>6707.37</v>
      </c>
      <c r="G101" s="77">
        <v>3944</v>
      </c>
      <c r="H101" s="41">
        <f t="shared" si="3"/>
        <v>-0.0866141732283465</v>
      </c>
      <c r="I101" s="47">
        <f t="shared" si="4"/>
        <v>-374</v>
      </c>
      <c r="J101" s="48">
        <f t="shared" si="5"/>
        <v>2.465</v>
      </c>
    </row>
    <row r="102" spans="1:10">
      <c r="A102" s="72">
        <v>20809</v>
      </c>
      <c r="B102" s="75" t="s">
        <v>469</v>
      </c>
      <c r="C102" s="72">
        <v>229</v>
      </c>
      <c r="D102" s="76">
        <v>170</v>
      </c>
      <c r="E102" s="76">
        <v>231.11</v>
      </c>
      <c r="F102" s="76">
        <v>401.11</v>
      </c>
      <c r="G102" s="77">
        <v>299</v>
      </c>
      <c r="H102" s="41">
        <f t="shared" si="3"/>
        <v>0.305676855895196</v>
      </c>
      <c r="I102" s="47">
        <f t="shared" si="4"/>
        <v>70</v>
      </c>
      <c r="J102" s="48">
        <f t="shared" si="5"/>
        <v>1.75882352941176</v>
      </c>
    </row>
    <row r="103" spans="1:10">
      <c r="A103" s="72">
        <v>20810</v>
      </c>
      <c r="B103" s="75" t="s">
        <v>470</v>
      </c>
      <c r="C103" s="72">
        <v>1319</v>
      </c>
      <c r="D103" s="76">
        <v>1137.44</v>
      </c>
      <c r="E103" s="76">
        <v>256.64</v>
      </c>
      <c r="F103" s="76">
        <v>1394.08</v>
      </c>
      <c r="G103" s="77">
        <v>2277</v>
      </c>
      <c r="H103" s="41">
        <f t="shared" si="3"/>
        <v>0.726307808946171</v>
      </c>
      <c r="I103" s="47">
        <f t="shared" si="4"/>
        <v>958</v>
      </c>
      <c r="J103" s="48">
        <f t="shared" si="5"/>
        <v>2.00186383457589</v>
      </c>
    </row>
    <row r="104" spans="1:10">
      <c r="A104" s="72">
        <v>20811</v>
      </c>
      <c r="B104" s="75" t="s">
        <v>471</v>
      </c>
      <c r="C104" s="72">
        <v>1756</v>
      </c>
      <c r="D104" s="76">
        <v>875.41</v>
      </c>
      <c r="E104" s="76">
        <v>688.71</v>
      </c>
      <c r="F104" s="76">
        <v>1564.12</v>
      </c>
      <c r="G104" s="77">
        <v>1546</v>
      </c>
      <c r="H104" s="41">
        <f t="shared" si="3"/>
        <v>-0.119589977220957</v>
      </c>
      <c r="I104" s="47">
        <f t="shared" si="4"/>
        <v>-210</v>
      </c>
      <c r="J104" s="48">
        <f t="shared" si="5"/>
        <v>1.76602963182966</v>
      </c>
    </row>
    <row r="105" spans="1:10">
      <c r="A105" s="72">
        <v>20816</v>
      </c>
      <c r="B105" s="75" t="s">
        <v>472</v>
      </c>
      <c r="C105" s="72">
        <v>86</v>
      </c>
      <c r="D105" s="76">
        <v>85.68</v>
      </c>
      <c r="E105" s="76">
        <v>0</v>
      </c>
      <c r="F105" s="76">
        <v>85.68</v>
      </c>
      <c r="G105" s="77">
        <v>72</v>
      </c>
      <c r="H105" s="41">
        <f t="shared" si="3"/>
        <v>-0.162790697674419</v>
      </c>
      <c r="I105" s="47">
        <f t="shared" si="4"/>
        <v>-14</v>
      </c>
      <c r="J105" s="48">
        <f t="shared" si="5"/>
        <v>0.840336134453781</v>
      </c>
    </row>
    <row r="106" spans="1:10">
      <c r="A106" s="72">
        <v>20819</v>
      </c>
      <c r="B106" s="75" t="s">
        <v>473</v>
      </c>
      <c r="C106" s="72">
        <v>3921</v>
      </c>
      <c r="D106" s="76">
        <v>400</v>
      </c>
      <c r="E106" s="76">
        <v>2968</v>
      </c>
      <c r="F106" s="76">
        <v>3368</v>
      </c>
      <c r="G106" s="77">
        <v>4356</v>
      </c>
      <c r="H106" s="41">
        <f t="shared" si="3"/>
        <v>0.110941086457536</v>
      </c>
      <c r="I106" s="47">
        <f t="shared" si="4"/>
        <v>435</v>
      </c>
      <c r="J106" s="48">
        <f t="shared" si="5"/>
        <v>10.89</v>
      </c>
    </row>
    <row r="107" spans="1:10">
      <c r="A107" s="72">
        <v>20820</v>
      </c>
      <c r="B107" s="75" t="s">
        <v>474</v>
      </c>
      <c r="C107" s="72">
        <v>129</v>
      </c>
      <c r="D107" s="76">
        <v>5</v>
      </c>
      <c r="E107" s="76">
        <v>1034.89</v>
      </c>
      <c r="F107" s="76">
        <v>1039.89</v>
      </c>
      <c r="G107" s="77">
        <v>140</v>
      </c>
      <c r="H107" s="41">
        <f t="shared" si="3"/>
        <v>0.0852713178294574</v>
      </c>
      <c r="I107" s="47">
        <f t="shared" si="4"/>
        <v>11</v>
      </c>
      <c r="J107" s="48">
        <f t="shared" si="5"/>
        <v>28</v>
      </c>
    </row>
    <row r="108" spans="1:10">
      <c r="A108" s="72">
        <v>20821</v>
      </c>
      <c r="B108" s="75" t="s">
        <v>475</v>
      </c>
      <c r="C108" s="72">
        <v>2771</v>
      </c>
      <c r="D108" s="76">
        <v>940</v>
      </c>
      <c r="E108" s="76">
        <v>1527</v>
      </c>
      <c r="F108" s="76">
        <v>2467</v>
      </c>
      <c r="G108" s="77">
        <v>3258</v>
      </c>
      <c r="H108" s="41">
        <f t="shared" si="3"/>
        <v>0.175748827138217</v>
      </c>
      <c r="I108" s="47">
        <f t="shared" si="4"/>
        <v>487</v>
      </c>
      <c r="J108" s="48">
        <f t="shared" si="5"/>
        <v>3.46595744680851</v>
      </c>
    </row>
    <row r="109" spans="1:10">
      <c r="A109" s="72">
        <v>20824</v>
      </c>
      <c r="B109" s="75" t="s">
        <v>476</v>
      </c>
      <c r="C109" s="72">
        <v>0</v>
      </c>
      <c r="D109" s="76">
        <v>0</v>
      </c>
      <c r="E109" s="76">
        <v>0</v>
      </c>
      <c r="F109" s="76">
        <v>0</v>
      </c>
      <c r="G109" s="77">
        <v>0</v>
      </c>
      <c r="H109" s="41"/>
      <c r="I109" s="47">
        <f t="shared" si="4"/>
        <v>0</v>
      </c>
      <c r="J109" s="48"/>
    </row>
    <row r="110" spans="1:10">
      <c r="A110" s="72">
        <v>20825</v>
      </c>
      <c r="B110" s="75" t="s">
        <v>477</v>
      </c>
      <c r="C110" s="72">
        <v>193</v>
      </c>
      <c r="D110" s="76">
        <v>90</v>
      </c>
      <c r="E110" s="76">
        <v>369</v>
      </c>
      <c r="F110" s="76">
        <v>459</v>
      </c>
      <c r="G110" s="77">
        <v>504</v>
      </c>
      <c r="H110" s="41">
        <f t="shared" si="3"/>
        <v>1.61139896373057</v>
      </c>
      <c r="I110" s="47">
        <f t="shared" si="4"/>
        <v>311</v>
      </c>
      <c r="J110" s="48">
        <f t="shared" si="5"/>
        <v>5.6</v>
      </c>
    </row>
    <row r="111" spans="1:10">
      <c r="A111" s="72">
        <v>20826</v>
      </c>
      <c r="B111" s="75" t="s">
        <v>478</v>
      </c>
      <c r="C111" s="72">
        <v>2849</v>
      </c>
      <c r="D111" s="76">
        <v>3570.95</v>
      </c>
      <c r="E111" s="76">
        <v>0</v>
      </c>
      <c r="F111" s="76">
        <v>3570.95</v>
      </c>
      <c r="G111" s="77">
        <v>3157</v>
      </c>
      <c r="H111" s="41">
        <f t="shared" si="3"/>
        <v>0.108108108108108</v>
      </c>
      <c r="I111" s="47">
        <f t="shared" si="4"/>
        <v>308</v>
      </c>
      <c r="J111" s="48">
        <f t="shared" si="5"/>
        <v>0.884078466514513</v>
      </c>
    </row>
    <row r="112" spans="1:10">
      <c r="A112" s="72">
        <v>20827</v>
      </c>
      <c r="B112" s="75" t="s">
        <v>479</v>
      </c>
      <c r="C112" s="72">
        <v>0</v>
      </c>
      <c r="D112" s="76">
        <v>0</v>
      </c>
      <c r="E112" s="76">
        <v>0</v>
      </c>
      <c r="F112" s="76">
        <v>0</v>
      </c>
      <c r="G112" s="77">
        <v>0</v>
      </c>
      <c r="H112" s="41"/>
      <c r="I112" s="47">
        <f t="shared" si="4"/>
        <v>0</v>
      </c>
      <c r="J112" s="48"/>
    </row>
    <row r="113" spans="1:10">
      <c r="A113" s="72">
        <v>20828</v>
      </c>
      <c r="B113" s="75" t="s">
        <v>480</v>
      </c>
      <c r="C113" s="72">
        <v>324</v>
      </c>
      <c r="D113" s="76">
        <v>399.73</v>
      </c>
      <c r="E113" s="76">
        <v>32.27</v>
      </c>
      <c r="F113" s="76">
        <v>432</v>
      </c>
      <c r="G113" s="77">
        <v>388</v>
      </c>
      <c r="H113" s="41">
        <f t="shared" si="3"/>
        <v>0.197530864197531</v>
      </c>
      <c r="I113" s="47">
        <f t="shared" si="4"/>
        <v>64</v>
      </c>
      <c r="J113" s="48">
        <f t="shared" si="5"/>
        <v>0.970655192254772</v>
      </c>
    </row>
    <row r="114" spans="1:10">
      <c r="A114" s="72">
        <v>20830</v>
      </c>
      <c r="B114" s="75" t="s">
        <v>481</v>
      </c>
      <c r="C114" s="72">
        <v>300</v>
      </c>
      <c r="D114" s="76">
        <v>556.6</v>
      </c>
      <c r="E114" s="76">
        <v>0</v>
      </c>
      <c r="F114" s="76">
        <v>556.6</v>
      </c>
      <c r="G114" s="77">
        <v>271</v>
      </c>
      <c r="H114" s="41">
        <f t="shared" si="3"/>
        <v>-0.0966666666666667</v>
      </c>
      <c r="I114" s="47">
        <f t="shared" si="4"/>
        <v>-29</v>
      </c>
      <c r="J114" s="48">
        <f t="shared" si="5"/>
        <v>0.486884656845131</v>
      </c>
    </row>
    <row r="115" spans="1:10">
      <c r="A115" s="72">
        <v>20899</v>
      </c>
      <c r="B115" s="75" t="s">
        <v>482</v>
      </c>
      <c r="C115" s="72">
        <v>918</v>
      </c>
      <c r="D115" s="76">
        <v>953.8</v>
      </c>
      <c r="E115" s="76">
        <v>0</v>
      </c>
      <c r="F115" s="76">
        <v>953.8</v>
      </c>
      <c r="G115" s="77">
        <v>909</v>
      </c>
      <c r="H115" s="41">
        <f t="shared" si="3"/>
        <v>-0.00980392156862745</v>
      </c>
      <c r="I115" s="47">
        <f t="shared" si="4"/>
        <v>-9</v>
      </c>
      <c r="J115" s="48">
        <f t="shared" si="5"/>
        <v>0.95302998532187</v>
      </c>
    </row>
    <row r="116" spans="1:10">
      <c r="A116" s="72">
        <v>210</v>
      </c>
      <c r="B116" s="75" t="s">
        <v>483</v>
      </c>
      <c r="C116" s="72">
        <v>28386</v>
      </c>
      <c r="D116" s="76">
        <v>25762.02</v>
      </c>
      <c r="E116" s="76">
        <v>10498.4</v>
      </c>
      <c r="F116" s="76">
        <v>36260.42</v>
      </c>
      <c r="G116" s="77">
        <v>33006</v>
      </c>
      <c r="H116" s="41">
        <f t="shared" si="3"/>
        <v>0.162756288311139</v>
      </c>
      <c r="I116" s="47">
        <f t="shared" si="4"/>
        <v>4620</v>
      </c>
      <c r="J116" s="48">
        <f t="shared" si="5"/>
        <v>1.28118835401882</v>
      </c>
    </row>
    <row r="117" spans="1:10">
      <c r="A117" s="72">
        <v>21001</v>
      </c>
      <c r="B117" s="75" t="s">
        <v>484</v>
      </c>
      <c r="C117" s="72">
        <v>1578</v>
      </c>
      <c r="D117" s="76">
        <v>836.29</v>
      </c>
      <c r="E117" s="76">
        <v>0</v>
      </c>
      <c r="F117" s="76">
        <v>836.29</v>
      </c>
      <c r="G117" s="77">
        <v>951</v>
      </c>
      <c r="H117" s="41">
        <f t="shared" si="3"/>
        <v>-0.397338403041825</v>
      </c>
      <c r="I117" s="47">
        <f t="shared" si="4"/>
        <v>-627</v>
      </c>
      <c r="J117" s="48">
        <f t="shared" si="5"/>
        <v>1.13716533738297</v>
      </c>
    </row>
    <row r="118" spans="1:10">
      <c r="A118" s="72">
        <v>21002</v>
      </c>
      <c r="B118" s="75" t="s">
        <v>485</v>
      </c>
      <c r="C118" s="72">
        <v>2940</v>
      </c>
      <c r="D118" s="76">
        <v>3775.79</v>
      </c>
      <c r="E118" s="76">
        <v>380</v>
      </c>
      <c r="F118" s="76">
        <v>4155.79</v>
      </c>
      <c r="G118" s="77">
        <v>3449</v>
      </c>
      <c r="H118" s="41">
        <f t="shared" si="3"/>
        <v>0.17312925170068</v>
      </c>
      <c r="I118" s="47">
        <f t="shared" si="4"/>
        <v>509</v>
      </c>
      <c r="J118" s="48">
        <f t="shared" si="5"/>
        <v>0.913451224776802</v>
      </c>
    </row>
    <row r="119" spans="1:10">
      <c r="A119" s="72">
        <v>21003</v>
      </c>
      <c r="B119" s="75" t="s">
        <v>486</v>
      </c>
      <c r="C119" s="72">
        <v>6782</v>
      </c>
      <c r="D119" s="76">
        <v>4895.54</v>
      </c>
      <c r="E119" s="76">
        <v>1579</v>
      </c>
      <c r="F119" s="76">
        <v>6474.54</v>
      </c>
      <c r="G119" s="77">
        <v>6570</v>
      </c>
      <c r="H119" s="41">
        <f t="shared" si="3"/>
        <v>-0.0312592155706281</v>
      </c>
      <c r="I119" s="47">
        <f t="shared" si="4"/>
        <v>-212</v>
      </c>
      <c r="J119" s="48">
        <f t="shared" si="5"/>
        <v>1.34203785486381</v>
      </c>
    </row>
    <row r="120" spans="1:10">
      <c r="A120" s="72">
        <v>21004</v>
      </c>
      <c r="B120" s="75" t="s">
        <v>487</v>
      </c>
      <c r="C120" s="72">
        <v>7625</v>
      </c>
      <c r="D120" s="76">
        <v>2676.81</v>
      </c>
      <c r="E120" s="76">
        <v>5919.62</v>
      </c>
      <c r="F120" s="76">
        <v>8596.43</v>
      </c>
      <c r="G120" s="77">
        <v>7313</v>
      </c>
      <c r="H120" s="41">
        <f t="shared" si="3"/>
        <v>-0.0409180327868852</v>
      </c>
      <c r="I120" s="47">
        <f t="shared" si="4"/>
        <v>-312</v>
      </c>
      <c r="J120" s="48">
        <f t="shared" si="5"/>
        <v>2.73198321883137</v>
      </c>
    </row>
    <row r="121" spans="1:10">
      <c r="A121" s="72">
        <v>21006</v>
      </c>
      <c r="B121" s="75" t="s">
        <v>488</v>
      </c>
      <c r="C121" s="72">
        <v>55</v>
      </c>
      <c r="D121" s="76">
        <v>0</v>
      </c>
      <c r="E121" s="76">
        <v>0</v>
      </c>
      <c r="F121" s="76">
        <v>0</v>
      </c>
      <c r="G121" s="77">
        <v>0</v>
      </c>
      <c r="H121" s="41">
        <f t="shared" si="3"/>
        <v>-1</v>
      </c>
      <c r="I121" s="47">
        <f t="shared" si="4"/>
        <v>-55</v>
      </c>
      <c r="J121" s="48"/>
    </row>
    <row r="122" spans="1:10">
      <c r="A122" s="72">
        <v>21007</v>
      </c>
      <c r="B122" s="75" t="s">
        <v>489</v>
      </c>
      <c r="C122" s="72">
        <v>1372</v>
      </c>
      <c r="D122" s="76">
        <v>452.07</v>
      </c>
      <c r="E122" s="76">
        <v>2056.7</v>
      </c>
      <c r="F122" s="76">
        <v>2508.77</v>
      </c>
      <c r="G122" s="77">
        <v>1485</v>
      </c>
      <c r="H122" s="41">
        <f t="shared" si="3"/>
        <v>0.0823615160349854</v>
      </c>
      <c r="I122" s="47">
        <f t="shared" si="4"/>
        <v>113</v>
      </c>
      <c r="J122" s="48">
        <f t="shared" si="5"/>
        <v>3.28488950826199</v>
      </c>
    </row>
    <row r="123" spans="1:10">
      <c r="A123" s="72">
        <v>21011</v>
      </c>
      <c r="B123" s="75" t="s">
        <v>490</v>
      </c>
      <c r="C123" s="72">
        <v>5892</v>
      </c>
      <c r="D123" s="76">
        <v>11004.8</v>
      </c>
      <c r="E123" s="76">
        <v>0</v>
      </c>
      <c r="F123" s="76">
        <v>11004.8</v>
      </c>
      <c r="G123" s="77">
        <v>10631</v>
      </c>
      <c r="H123" s="41">
        <f t="shared" si="3"/>
        <v>0.804310930074678</v>
      </c>
      <c r="I123" s="47">
        <f t="shared" si="4"/>
        <v>4739</v>
      </c>
      <c r="J123" s="48">
        <f t="shared" si="5"/>
        <v>0.966033003780169</v>
      </c>
    </row>
    <row r="124" spans="1:10">
      <c r="A124" s="72">
        <v>21012</v>
      </c>
      <c r="B124" s="75" t="s">
        <v>491</v>
      </c>
      <c r="C124" s="72">
        <v>926</v>
      </c>
      <c r="D124" s="76">
        <v>1075.2</v>
      </c>
      <c r="E124" s="76">
        <v>0</v>
      </c>
      <c r="F124" s="76">
        <v>1075.2</v>
      </c>
      <c r="G124" s="77">
        <v>956</v>
      </c>
      <c r="H124" s="41">
        <f t="shared" si="3"/>
        <v>0.0323974082073434</v>
      </c>
      <c r="I124" s="47">
        <f t="shared" si="4"/>
        <v>30</v>
      </c>
      <c r="J124" s="48">
        <f t="shared" si="5"/>
        <v>0.889136904761905</v>
      </c>
    </row>
    <row r="125" spans="1:10">
      <c r="A125" s="72">
        <v>21013</v>
      </c>
      <c r="B125" s="75" t="s">
        <v>492</v>
      </c>
      <c r="C125" s="72">
        <v>171</v>
      </c>
      <c r="D125" s="76">
        <v>215.06</v>
      </c>
      <c r="E125" s="76">
        <v>0</v>
      </c>
      <c r="F125" s="76">
        <v>215.06</v>
      </c>
      <c r="G125" s="77">
        <v>97</v>
      </c>
      <c r="H125" s="41">
        <f t="shared" si="3"/>
        <v>-0.432748538011696</v>
      </c>
      <c r="I125" s="47">
        <f t="shared" si="4"/>
        <v>-74</v>
      </c>
      <c r="J125" s="48">
        <f t="shared" si="5"/>
        <v>0.451036919929322</v>
      </c>
    </row>
    <row r="126" spans="1:10">
      <c r="A126" s="72">
        <v>21014</v>
      </c>
      <c r="B126" s="75" t="s">
        <v>493</v>
      </c>
      <c r="C126" s="72">
        <v>163</v>
      </c>
      <c r="D126" s="76">
        <v>211</v>
      </c>
      <c r="E126" s="76">
        <v>55</v>
      </c>
      <c r="F126" s="76">
        <v>266</v>
      </c>
      <c r="G126" s="77">
        <v>353</v>
      </c>
      <c r="H126" s="41">
        <f t="shared" si="3"/>
        <v>1.16564417177914</v>
      </c>
      <c r="I126" s="47">
        <f t="shared" si="4"/>
        <v>190</v>
      </c>
      <c r="J126" s="48">
        <f t="shared" si="5"/>
        <v>1.67298578199052</v>
      </c>
    </row>
    <row r="127" spans="1:10">
      <c r="A127" s="72">
        <v>21015</v>
      </c>
      <c r="B127" s="75" t="s">
        <v>494</v>
      </c>
      <c r="C127" s="72">
        <v>608</v>
      </c>
      <c r="D127" s="76">
        <v>457.54</v>
      </c>
      <c r="E127" s="76">
        <v>58</v>
      </c>
      <c r="F127" s="76">
        <v>515.54</v>
      </c>
      <c r="G127" s="77">
        <v>598</v>
      </c>
      <c r="H127" s="41">
        <f t="shared" si="3"/>
        <v>-0.0164473684210526</v>
      </c>
      <c r="I127" s="47">
        <f t="shared" si="4"/>
        <v>-10</v>
      </c>
      <c r="J127" s="48">
        <f t="shared" si="5"/>
        <v>1.30698955282598</v>
      </c>
    </row>
    <row r="128" spans="1:10">
      <c r="A128" s="72">
        <v>21016</v>
      </c>
      <c r="B128" s="75" t="s">
        <v>495</v>
      </c>
      <c r="C128" s="72">
        <v>39</v>
      </c>
      <c r="D128" s="76">
        <v>0</v>
      </c>
      <c r="E128" s="76">
        <v>0</v>
      </c>
      <c r="F128" s="76">
        <v>0</v>
      </c>
      <c r="G128" s="77">
        <v>0</v>
      </c>
      <c r="H128" s="41">
        <f t="shared" si="3"/>
        <v>-1</v>
      </c>
      <c r="I128" s="47">
        <f t="shared" si="4"/>
        <v>-39</v>
      </c>
      <c r="J128" s="48"/>
    </row>
    <row r="129" spans="1:10">
      <c r="A129" s="72">
        <v>21017</v>
      </c>
      <c r="B129" s="75" t="s">
        <v>496</v>
      </c>
      <c r="C129" s="72">
        <v>0</v>
      </c>
      <c r="D129" s="76">
        <v>5</v>
      </c>
      <c r="E129" s="76">
        <v>205</v>
      </c>
      <c r="F129" s="76">
        <v>210</v>
      </c>
      <c r="G129" s="77">
        <v>218</v>
      </c>
      <c r="H129" s="41"/>
      <c r="I129" s="47">
        <f t="shared" si="4"/>
        <v>218</v>
      </c>
      <c r="J129" s="48">
        <f t="shared" si="5"/>
        <v>43.6</v>
      </c>
    </row>
    <row r="130" spans="1:10">
      <c r="A130" s="72">
        <v>21018</v>
      </c>
      <c r="B130" s="75" t="s">
        <v>497</v>
      </c>
      <c r="C130" s="72">
        <v>0</v>
      </c>
      <c r="D130" s="76">
        <v>0</v>
      </c>
      <c r="E130" s="76">
        <v>119</v>
      </c>
      <c r="F130" s="76">
        <v>119</v>
      </c>
      <c r="G130" s="77">
        <v>164</v>
      </c>
      <c r="H130" s="41"/>
      <c r="I130" s="47">
        <f t="shared" si="4"/>
        <v>164</v>
      </c>
      <c r="J130" s="48"/>
    </row>
    <row r="131" spans="1:10">
      <c r="A131" s="72">
        <v>21099</v>
      </c>
      <c r="B131" s="75" t="s">
        <v>498</v>
      </c>
      <c r="C131" s="72">
        <v>235</v>
      </c>
      <c r="D131" s="76">
        <v>156.92</v>
      </c>
      <c r="E131" s="76">
        <v>126.08</v>
      </c>
      <c r="F131" s="76">
        <v>283</v>
      </c>
      <c r="G131" s="77">
        <v>221</v>
      </c>
      <c r="H131" s="41">
        <f t="shared" si="3"/>
        <v>-0.0595744680851064</v>
      </c>
      <c r="I131" s="47">
        <f t="shared" si="4"/>
        <v>-14</v>
      </c>
      <c r="J131" s="48">
        <f t="shared" si="5"/>
        <v>1.40836094825389</v>
      </c>
    </row>
    <row r="132" spans="1:10">
      <c r="A132" s="72">
        <v>211</v>
      </c>
      <c r="B132" s="75" t="s">
        <v>499</v>
      </c>
      <c r="C132" s="72">
        <v>5552</v>
      </c>
      <c r="D132" s="76">
        <v>511.32</v>
      </c>
      <c r="E132" s="76">
        <v>3640.13</v>
      </c>
      <c r="F132" s="76">
        <v>4151.45</v>
      </c>
      <c r="G132" s="77">
        <v>2166</v>
      </c>
      <c r="H132" s="41">
        <f t="shared" si="3"/>
        <v>-0.609870317002882</v>
      </c>
      <c r="I132" s="47">
        <f t="shared" si="4"/>
        <v>-3386</v>
      </c>
      <c r="J132" s="48">
        <f t="shared" si="5"/>
        <v>4.23609481342408</v>
      </c>
    </row>
    <row r="133" spans="1:10">
      <c r="A133" s="72">
        <v>21101</v>
      </c>
      <c r="B133" s="75" t="s">
        <v>500</v>
      </c>
      <c r="C133" s="72">
        <v>100</v>
      </c>
      <c r="D133" s="76">
        <v>161.84</v>
      </c>
      <c r="E133" s="76">
        <v>0</v>
      </c>
      <c r="F133" s="76">
        <v>161.84</v>
      </c>
      <c r="G133" s="77">
        <v>122</v>
      </c>
      <c r="H133" s="41">
        <f t="shared" si="3"/>
        <v>0.22</v>
      </c>
      <c r="I133" s="47">
        <f t="shared" si="4"/>
        <v>22</v>
      </c>
      <c r="J133" s="48">
        <f t="shared" si="5"/>
        <v>0.753830944142363</v>
      </c>
    </row>
    <row r="134" spans="1:10">
      <c r="A134" s="72">
        <v>21102</v>
      </c>
      <c r="B134" s="75" t="s">
        <v>501</v>
      </c>
      <c r="C134" s="72">
        <v>6</v>
      </c>
      <c r="D134" s="76">
        <v>99.61</v>
      </c>
      <c r="E134" s="76">
        <v>0</v>
      </c>
      <c r="F134" s="76">
        <v>99.61</v>
      </c>
      <c r="G134" s="77">
        <v>48</v>
      </c>
      <c r="H134" s="41">
        <f t="shared" si="3"/>
        <v>7</v>
      </c>
      <c r="I134" s="47">
        <f t="shared" si="4"/>
        <v>42</v>
      </c>
      <c r="J134" s="48">
        <f t="shared" si="5"/>
        <v>0.4818793293846</v>
      </c>
    </row>
    <row r="135" spans="1:10">
      <c r="A135" s="72">
        <v>21103</v>
      </c>
      <c r="B135" s="75" t="s">
        <v>502</v>
      </c>
      <c r="C135" s="72">
        <v>544</v>
      </c>
      <c r="D135" s="76">
        <v>199.87</v>
      </c>
      <c r="E135" s="76">
        <v>963.13</v>
      </c>
      <c r="F135" s="76">
        <v>1163</v>
      </c>
      <c r="G135" s="77">
        <v>605</v>
      </c>
      <c r="H135" s="41">
        <f t="shared" si="3"/>
        <v>0.112132352941176</v>
      </c>
      <c r="I135" s="47">
        <f t="shared" si="4"/>
        <v>61</v>
      </c>
      <c r="J135" s="48">
        <f t="shared" si="5"/>
        <v>3.02696752889378</v>
      </c>
    </row>
    <row r="136" spans="1:10">
      <c r="A136" s="72">
        <v>21104</v>
      </c>
      <c r="B136" s="75" t="s">
        <v>503</v>
      </c>
      <c r="C136" s="72">
        <v>291</v>
      </c>
      <c r="D136" s="76">
        <v>0</v>
      </c>
      <c r="E136" s="76">
        <v>898</v>
      </c>
      <c r="F136" s="76">
        <v>898</v>
      </c>
      <c r="G136" s="77">
        <v>1088</v>
      </c>
      <c r="H136" s="41">
        <f t="shared" si="3"/>
        <v>2.73883161512027</v>
      </c>
      <c r="I136" s="47">
        <f t="shared" ref="I136:I199" si="6">G136-C136</f>
        <v>797</v>
      </c>
      <c r="J136" s="48"/>
    </row>
    <row r="137" spans="1:10">
      <c r="A137" s="72">
        <v>21105</v>
      </c>
      <c r="B137" s="75" t="s">
        <v>504</v>
      </c>
      <c r="C137" s="72">
        <v>1206</v>
      </c>
      <c r="D137" s="76">
        <v>0</v>
      </c>
      <c r="E137" s="76">
        <v>63</v>
      </c>
      <c r="F137" s="76">
        <v>63</v>
      </c>
      <c r="G137" s="77">
        <v>115</v>
      </c>
      <c r="H137" s="41">
        <f t="shared" si="3"/>
        <v>-0.904643449419569</v>
      </c>
      <c r="I137" s="47">
        <f t="shared" si="6"/>
        <v>-1091</v>
      </c>
      <c r="J137" s="48"/>
    </row>
    <row r="138" spans="1:10">
      <c r="A138" s="72">
        <v>21106</v>
      </c>
      <c r="B138" s="75" t="s">
        <v>505</v>
      </c>
      <c r="C138" s="72">
        <v>2947</v>
      </c>
      <c r="D138" s="76">
        <v>0</v>
      </c>
      <c r="E138" s="76">
        <v>0</v>
      </c>
      <c r="F138" s="76">
        <v>0</v>
      </c>
      <c r="G138" s="77">
        <v>0</v>
      </c>
      <c r="H138" s="41">
        <f t="shared" si="3"/>
        <v>-1</v>
      </c>
      <c r="I138" s="47">
        <f t="shared" si="6"/>
        <v>-2947</v>
      </c>
      <c r="J138" s="48"/>
    </row>
    <row r="139" spans="1:10">
      <c r="A139" s="72">
        <v>21107</v>
      </c>
      <c r="B139" s="75" t="s">
        <v>506</v>
      </c>
      <c r="C139" s="72">
        <v>40</v>
      </c>
      <c r="D139" s="76">
        <v>0</v>
      </c>
      <c r="E139" s="76">
        <v>0</v>
      </c>
      <c r="F139" s="76">
        <v>0</v>
      </c>
      <c r="G139" s="77">
        <v>0</v>
      </c>
      <c r="H139" s="41">
        <f t="shared" si="3"/>
        <v>-1</v>
      </c>
      <c r="I139" s="47">
        <f t="shared" si="6"/>
        <v>-40</v>
      </c>
      <c r="J139" s="48"/>
    </row>
    <row r="140" spans="1:10">
      <c r="A140" s="72">
        <v>21108</v>
      </c>
      <c r="B140" s="75" t="s">
        <v>507</v>
      </c>
      <c r="C140" s="72">
        <v>0</v>
      </c>
      <c r="D140" s="76">
        <v>0</v>
      </c>
      <c r="E140" s="76">
        <v>0</v>
      </c>
      <c r="F140" s="76">
        <v>0</v>
      </c>
      <c r="G140" s="77">
        <v>0</v>
      </c>
      <c r="H140" s="41"/>
      <c r="I140" s="47">
        <f t="shared" si="6"/>
        <v>0</v>
      </c>
      <c r="J140" s="48"/>
    </row>
    <row r="141" spans="1:10">
      <c r="A141" s="72">
        <v>21109</v>
      </c>
      <c r="B141" s="75" t="s">
        <v>508</v>
      </c>
      <c r="C141" s="72">
        <v>0</v>
      </c>
      <c r="D141" s="76">
        <v>0</v>
      </c>
      <c r="E141" s="76">
        <v>0</v>
      </c>
      <c r="F141" s="76">
        <v>0</v>
      </c>
      <c r="G141" s="77">
        <v>0</v>
      </c>
      <c r="H141" s="41"/>
      <c r="I141" s="47">
        <f t="shared" si="6"/>
        <v>0</v>
      </c>
      <c r="J141" s="48"/>
    </row>
    <row r="142" spans="1:10">
      <c r="A142" s="72">
        <v>21110</v>
      </c>
      <c r="B142" s="75" t="s">
        <v>509</v>
      </c>
      <c r="C142" s="72">
        <v>120</v>
      </c>
      <c r="D142" s="76">
        <v>0</v>
      </c>
      <c r="E142" s="76">
        <v>0</v>
      </c>
      <c r="F142" s="76">
        <v>0</v>
      </c>
      <c r="G142" s="77">
        <v>0</v>
      </c>
      <c r="H142" s="41">
        <f>(I142/C142)</f>
        <v>-1</v>
      </c>
      <c r="I142" s="47">
        <f t="shared" si="6"/>
        <v>-120</v>
      </c>
      <c r="J142" s="48"/>
    </row>
    <row r="143" spans="1:10">
      <c r="A143" s="72">
        <v>21111</v>
      </c>
      <c r="B143" s="75" t="s">
        <v>510</v>
      </c>
      <c r="C143" s="72">
        <v>0</v>
      </c>
      <c r="D143" s="76">
        <v>0</v>
      </c>
      <c r="E143" s="76">
        <v>0</v>
      </c>
      <c r="F143" s="76">
        <v>0</v>
      </c>
      <c r="G143" s="77">
        <v>0</v>
      </c>
      <c r="H143" s="41"/>
      <c r="I143" s="47">
        <f t="shared" si="6"/>
        <v>0</v>
      </c>
      <c r="J143" s="48"/>
    </row>
    <row r="144" spans="1:10">
      <c r="A144" s="72">
        <v>21112</v>
      </c>
      <c r="B144" s="75" t="s">
        <v>511</v>
      </c>
      <c r="C144" s="72">
        <v>0</v>
      </c>
      <c r="D144" s="76">
        <v>0</v>
      </c>
      <c r="E144" s="76">
        <v>0</v>
      </c>
      <c r="F144" s="76">
        <v>0</v>
      </c>
      <c r="G144" s="77">
        <v>0</v>
      </c>
      <c r="H144" s="41"/>
      <c r="I144" s="47">
        <f t="shared" si="6"/>
        <v>0</v>
      </c>
      <c r="J144" s="48"/>
    </row>
    <row r="145" spans="1:10">
      <c r="A145" s="72">
        <v>21113</v>
      </c>
      <c r="B145" s="75" t="s">
        <v>512</v>
      </c>
      <c r="C145" s="72">
        <v>200</v>
      </c>
      <c r="D145" s="76">
        <v>0</v>
      </c>
      <c r="E145" s="76">
        <v>0</v>
      </c>
      <c r="F145" s="76">
        <v>0</v>
      </c>
      <c r="G145" s="77">
        <v>0</v>
      </c>
      <c r="H145" s="41">
        <f>(I145/C145)</f>
        <v>-1</v>
      </c>
      <c r="I145" s="47">
        <f t="shared" si="6"/>
        <v>-200</v>
      </c>
      <c r="J145" s="48"/>
    </row>
    <row r="146" spans="1:10">
      <c r="A146" s="72">
        <v>21114</v>
      </c>
      <c r="B146" s="75" t="s">
        <v>513</v>
      </c>
      <c r="C146" s="72">
        <v>0</v>
      </c>
      <c r="D146" s="76">
        <v>0</v>
      </c>
      <c r="E146" s="76">
        <v>0</v>
      </c>
      <c r="F146" s="76">
        <v>0</v>
      </c>
      <c r="G146" s="77">
        <v>0</v>
      </c>
      <c r="H146" s="41"/>
      <c r="I146" s="47">
        <f t="shared" si="6"/>
        <v>0</v>
      </c>
      <c r="J146" s="48"/>
    </row>
    <row r="147" spans="1:10">
      <c r="A147" s="72">
        <v>21199</v>
      </c>
      <c r="B147" s="75" t="s">
        <v>514</v>
      </c>
      <c r="C147" s="72">
        <v>98</v>
      </c>
      <c r="D147" s="76">
        <v>50</v>
      </c>
      <c r="E147" s="76">
        <v>1716</v>
      </c>
      <c r="F147" s="76">
        <v>1766</v>
      </c>
      <c r="G147" s="77">
        <v>188</v>
      </c>
      <c r="H147" s="41">
        <f>(I147/C147)</f>
        <v>0.918367346938776</v>
      </c>
      <c r="I147" s="47">
        <f t="shared" si="6"/>
        <v>90</v>
      </c>
      <c r="J147" s="48">
        <f>G147/D147</f>
        <v>3.76</v>
      </c>
    </row>
    <row r="148" spans="1:10">
      <c r="A148" s="72">
        <v>212</v>
      </c>
      <c r="B148" s="75" t="s">
        <v>515</v>
      </c>
      <c r="C148" s="72">
        <v>13010</v>
      </c>
      <c r="D148" s="76">
        <v>10062.01</v>
      </c>
      <c r="E148" s="76">
        <v>1258.48</v>
      </c>
      <c r="F148" s="76">
        <v>11320.49</v>
      </c>
      <c r="G148" s="77">
        <v>11118</v>
      </c>
      <c r="H148" s="41">
        <f>(I148/C148)</f>
        <v>-0.145426594926979</v>
      </c>
      <c r="I148" s="47">
        <f t="shared" si="6"/>
        <v>-1892</v>
      </c>
      <c r="J148" s="48">
        <f>G148/D148</f>
        <v>1.10494821611189</v>
      </c>
    </row>
    <row r="149" spans="1:10">
      <c r="A149" s="72">
        <v>21201</v>
      </c>
      <c r="B149" s="75" t="s">
        <v>516</v>
      </c>
      <c r="C149" s="72">
        <v>7424</v>
      </c>
      <c r="D149" s="76">
        <v>5605.4</v>
      </c>
      <c r="E149" s="76">
        <v>758.48</v>
      </c>
      <c r="F149" s="76">
        <v>6363.88</v>
      </c>
      <c r="G149" s="77">
        <v>6596</v>
      </c>
      <c r="H149" s="41">
        <f>(I149/C149)</f>
        <v>-0.111530172413793</v>
      </c>
      <c r="I149" s="47">
        <f t="shared" si="6"/>
        <v>-828</v>
      </c>
      <c r="J149" s="48">
        <f>G149/D149</f>
        <v>1.17672244621258</v>
      </c>
    </row>
    <row r="150" spans="1:10">
      <c r="A150" s="72">
        <v>21202</v>
      </c>
      <c r="B150" s="75" t="s">
        <v>517</v>
      </c>
      <c r="C150" s="72">
        <v>0</v>
      </c>
      <c r="D150" s="76">
        <v>0</v>
      </c>
      <c r="E150" s="76">
        <v>0</v>
      </c>
      <c r="F150" s="76">
        <v>0</v>
      </c>
      <c r="G150" s="77">
        <v>0</v>
      </c>
      <c r="H150" s="41"/>
      <c r="I150" s="47">
        <f t="shared" si="6"/>
        <v>0</v>
      </c>
      <c r="J150" s="48"/>
    </row>
    <row r="151" spans="1:10">
      <c r="A151" s="72">
        <v>21203</v>
      </c>
      <c r="B151" s="75" t="s">
        <v>518</v>
      </c>
      <c r="C151" s="72">
        <v>1163</v>
      </c>
      <c r="D151" s="76">
        <v>862.69</v>
      </c>
      <c r="E151" s="76">
        <v>0</v>
      </c>
      <c r="F151" s="76">
        <v>862.69</v>
      </c>
      <c r="G151" s="77">
        <v>850</v>
      </c>
      <c r="H151" s="41">
        <f>(I151/C151)</f>
        <v>-0.269131556319862</v>
      </c>
      <c r="I151" s="47">
        <f t="shared" si="6"/>
        <v>-313</v>
      </c>
      <c r="J151" s="48">
        <f>G151/D151</f>
        <v>0.985290196942123</v>
      </c>
    </row>
    <row r="152" spans="1:10">
      <c r="A152" s="72">
        <v>21205</v>
      </c>
      <c r="B152" s="75" t="s">
        <v>519</v>
      </c>
      <c r="C152" s="72">
        <v>3017</v>
      </c>
      <c r="D152" s="76">
        <v>3000</v>
      </c>
      <c r="E152" s="76">
        <v>0</v>
      </c>
      <c r="F152" s="76">
        <v>3000</v>
      </c>
      <c r="G152" s="77">
        <v>3030</v>
      </c>
      <c r="H152" s="41">
        <f>(I152/C152)</f>
        <v>0.00430891614186278</v>
      </c>
      <c r="I152" s="47">
        <f t="shared" si="6"/>
        <v>13</v>
      </c>
      <c r="J152" s="48">
        <f>G152/D152</f>
        <v>1.01</v>
      </c>
    </row>
    <row r="153" spans="1:10">
      <c r="A153" s="72">
        <v>21206</v>
      </c>
      <c r="B153" s="75" t="s">
        <v>520</v>
      </c>
      <c r="C153" s="72">
        <v>0</v>
      </c>
      <c r="D153" s="76">
        <v>0</v>
      </c>
      <c r="E153" s="76">
        <v>0</v>
      </c>
      <c r="F153" s="76">
        <v>0</v>
      </c>
      <c r="G153" s="77">
        <v>0</v>
      </c>
      <c r="H153" s="41"/>
      <c r="I153" s="47">
        <f t="shared" si="6"/>
        <v>0</v>
      </c>
      <c r="J153" s="48"/>
    </row>
    <row r="154" spans="1:10">
      <c r="A154" s="72">
        <v>21299</v>
      </c>
      <c r="B154" s="75" t="s">
        <v>521</v>
      </c>
      <c r="C154" s="72">
        <v>1406</v>
      </c>
      <c r="D154" s="76">
        <v>593.92</v>
      </c>
      <c r="E154" s="76">
        <v>500</v>
      </c>
      <c r="F154" s="76">
        <v>1093.92</v>
      </c>
      <c r="G154" s="77">
        <v>642</v>
      </c>
      <c r="H154" s="41">
        <f t="shared" ref="H154:H161" si="7">(I154/C154)</f>
        <v>-0.543385490753912</v>
      </c>
      <c r="I154" s="47">
        <f t="shared" si="6"/>
        <v>-764</v>
      </c>
      <c r="J154" s="48">
        <f t="shared" ref="J154:J161" si="8">G154/D154</f>
        <v>1.0809536637931</v>
      </c>
    </row>
    <row r="155" spans="1:10">
      <c r="A155" s="72">
        <v>213</v>
      </c>
      <c r="B155" s="75" t="s">
        <v>522</v>
      </c>
      <c r="C155" s="72">
        <v>57705</v>
      </c>
      <c r="D155" s="76">
        <v>20101.28</v>
      </c>
      <c r="E155" s="76">
        <v>26336.21</v>
      </c>
      <c r="F155" s="76">
        <v>46437.49</v>
      </c>
      <c r="G155" s="77">
        <v>56720</v>
      </c>
      <c r="H155" s="41">
        <f t="shared" si="7"/>
        <v>-0.0170695780261676</v>
      </c>
      <c r="I155" s="47">
        <f t="shared" si="6"/>
        <v>-985</v>
      </c>
      <c r="J155" s="48">
        <f t="shared" si="8"/>
        <v>2.82171085622408</v>
      </c>
    </row>
    <row r="156" spans="1:10">
      <c r="A156" s="72">
        <v>21301</v>
      </c>
      <c r="B156" s="75" t="s">
        <v>523</v>
      </c>
      <c r="C156" s="72">
        <v>28356</v>
      </c>
      <c r="D156" s="76">
        <v>2830.65</v>
      </c>
      <c r="E156" s="76">
        <v>9510.21</v>
      </c>
      <c r="F156" s="76">
        <v>12340.86</v>
      </c>
      <c r="G156" s="77">
        <v>14948</v>
      </c>
      <c r="H156" s="41">
        <f t="shared" si="7"/>
        <v>-0.472845253209197</v>
      </c>
      <c r="I156" s="47">
        <f t="shared" si="6"/>
        <v>-13408</v>
      </c>
      <c r="J156" s="48">
        <f t="shared" si="8"/>
        <v>5.28076590182467</v>
      </c>
    </row>
    <row r="157" spans="1:10">
      <c r="A157" s="72">
        <v>21302</v>
      </c>
      <c r="B157" s="75" t="s">
        <v>524</v>
      </c>
      <c r="C157" s="72">
        <v>5300</v>
      </c>
      <c r="D157" s="76">
        <v>2198.45</v>
      </c>
      <c r="E157" s="76">
        <v>3684</v>
      </c>
      <c r="F157" s="76">
        <v>5882.45</v>
      </c>
      <c r="G157" s="77">
        <v>5834</v>
      </c>
      <c r="H157" s="41">
        <f t="shared" si="7"/>
        <v>0.100754716981132</v>
      </c>
      <c r="I157" s="47">
        <f t="shared" si="6"/>
        <v>534</v>
      </c>
      <c r="J157" s="48">
        <f t="shared" si="8"/>
        <v>2.65368782551343</v>
      </c>
    </row>
    <row r="158" spans="1:10">
      <c r="A158" s="72">
        <v>21303</v>
      </c>
      <c r="B158" s="75" t="s">
        <v>525</v>
      </c>
      <c r="C158" s="72">
        <v>5725</v>
      </c>
      <c r="D158" s="76">
        <v>2312.59</v>
      </c>
      <c r="E158" s="76">
        <v>8291</v>
      </c>
      <c r="F158" s="76">
        <v>10603.59</v>
      </c>
      <c r="G158" s="77">
        <v>13407</v>
      </c>
      <c r="H158" s="41">
        <f t="shared" si="7"/>
        <v>1.34183406113537</v>
      </c>
      <c r="I158" s="47">
        <f t="shared" si="6"/>
        <v>7682</v>
      </c>
      <c r="J158" s="48">
        <f t="shared" si="8"/>
        <v>5.79739599323702</v>
      </c>
    </row>
    <row r="159" spans="1:10">
      <c r="A159" s="72">
        <v>21305</v>
      </c>
      <c r="B159" s="75" t="s">
        <v>526</v>
      </c>
      <c r="C159" s="72">
        <v>7854</v>
      </c>
      <c r="D159" s="76">
        <v>1015</v>
      </c>
      <c r="E159" s="76">
        <v>3228</v>
      </c>
      <c r="F159" s="76">
        <v>4243</v>
      </c>
      <c r="G159" s="77">
        <v>8413</v>
      </c>
      <c r="H159" s="41">
        <f t="shared" si="7"/>
        <v>0.0711739241151006</v>
      </c>
      <c r="I159" s="47">
        <f t="shared" si="6"/>
        <v>559</v>
      </c>
      <c r="J159" s="48">
        <f t="shared" si="8"/>
        <v>8.28866995073892</v>
      </c>
    </row>
    <row r="160" spans="1:10">
      <c r="A160" s="72">
        <v>21307</v>
      </c>
      <c r="B160" s="75" t="s">
        <v>527</v>
      </c>
      <c r="C160" s="72">
        <v>8926</v>
      </c>
      <c r="D160" s="76">
        <v>8084.99</v>
      </c>
      <c r="E160" s="76">
        <v>1452</v>
      </c>
      <c r="F160" s="76">
        <v>9536.99</v>
      </c>
      <c r="G160" s="77">
        <v>10241</v>
      </c>
      <c r="H160" s="41">
        <f t="shared" si="7"/>
        <v>0.147322428859512</v>
      </c>
      <c r="I160" s="47">
        <f t="shared" si="6"/>
        <v>1315</v>
      </c>
      <c r="J160" s="48">
        <f t="shared" si="8"/>
        <v>1.26666823335589</v>
      </c>
    </row>
    <row r="161" spans="1:10">
      <c r="A161" s="72">
        <v>21308</v>
      </c>
      <c r="B161" s="75" t="s">
        <v>528</v>
      </c>
      <c r="C161" s="72">
        <v>399</v>
      </c>
      <c r="D161" s="76">
        <v>168</v>
      </c>
      <c r="E161" s="76">
        <v>171</v>
      </c>
      <c r="F161" s="76">
        <v>339</v>
      </c>
      <c r="G161" s="77">
        <v>292</v>
      </c>
      <c r="H161" s="41">
        <f t="shared" si="7"/>
        <v>-0.268170426065163</v>
      </c>
      <c r="I161" s="47">
        <f t="shared" si="6"/>
        <v>-107</v>
      </c>
      <c r="J161" s="48">
        <f t="shared" si="8"/>
        <v>1.73809523809524</v>
      </c>
    </row>
    <row r="162" spans="1:10">
      <c r="A162" s="72">
        <v>21309</v>
      </c>
      <c r="B162" s="75" t="s">
        <v>529</v>
      </c>
      <c r="C162" s="72">
        <v>0</v>
      </c>
      <c r="D162" s="76">
        <v>0</v>
      </c>
      <c r="E162" s="76">
        <v>0</v>
      </c>
      <c r="F162" s="76">
        <v>0</v>
      </c>
      <c r="G162" s="77">
        <v>0</v>
      </c>
      <c r="H162" s="41"/>
      <c r="I162" s="47">
        <f t="shared" si="6"/>
        <v>0</v>
      </c>
      <c r="J162" s="48"/>
    </row>
    <row r="163" spans="1:10">
      <c r="A163" s="72">
        <v>21399</v>
      </c>
      <c r="B163" s="75" t="s">
        <v>530</v>
      </c>
      <c r="C163" s="72">
        <v>1145</v>
      </c>
      <c r="D163" s="76">
        <v>3491.6</v>
      </c>
      <c r="E163" s="76">
        <v>0</v>
      </c>
      <c r="F163" s="76">
        <v>3491.6</v>
      </c>
      <c r="G163" s="77">
        <v>3585</v>
      </c>
      <c r="H163" s="41">
        <f>(I163/C163)</f>
        <v>2.13100436681223</v>
      </c>
      <c r="I163" s="47">
        <f t="shared" si="6"/>
        <v>2440</v>
      </c>
      <c r="J163" s="48">
        <f>G163/D163</f>
        <v>1.02674991407951</v>
      </c>
    </row>
    <row r="164" spans="1:10">
      <c r="A164" s="72">
        <v>214</v>
      </c>
      <c r="B164" s="75" t="s">
        <v>531</v>
      </c>
      <c r="C164" s="72">
        <v>1764</v>
      </c>
      <c r="D164" s="76">
        <v>1260.08</v>
      </c>
      <c r="E164" s="76">
        <v>4102</v>
      </c>
      <c r="F164" s="76">
        <v>5362.08</v>
      </c>
      <c r="G164" s="77">
        <v>2394</v>
      </c>
      <c r="H164" s="41">
        <f>(I164/C164)</f>
        <v>0.357142857142857</v>
      </c>
      <c r="I164" s="47">
        <f t="shared" si="6"/>
        <v>630</v>
      </c>
      <c r="J164" s="48">
        <f>G164/D164</f>
        <v>1.89987937273824</v>
      </c>
    </row>
    <row r="165" spans="1:10">
      <c r="A165" s="72">
        <v>21401</v>
      </c>
      <c r="B165" s="75" t="s">
        <v>532</v>
      </c>
      <c r="C165" s="72">
        <v>1764</v>
      </c>
      <c r="D165" s="76">
        <v>1260.08</v>
      </c>
      <c r="E165" s="76">
        <v>4102</v>
      </c>
      <c r="F165" s="76">
        <v>5362.08</v>
      </c>
      <c r="G165" s="77">
        <v>2394</v>
      </c>
      <c r="H165" s="41">
        <f>(I165/C165)</f>
        <v>0.357142857142857</v>
      </c>
      <c r="I165" s="47">
        <f t="shared" si="6"/>
        <v>630</v>
      </c>
      <c r="J165" s="48">
        <f>G165/D165</f>
        <v>1.89987937273824</v>
      </c>
    </row>
    <row r="166" spans="1:10">
      <c r="A166" s="72">
        <v>21402</v>
      </c>
      <c r="B166" s="75" t="s">
        <v>533</v>
      </c>
      <c r="C166" s="72">
        <v>0</v>
      </c>
      <c r="D166" s="76">
        <v>0</v>
      </c>
      <c r="E166" s="76">
        <v>0</v>
      </c>
      <c r="F166" s="76">
        <v>0</v>
      </c>
      <c r="G166" s="77">
        <v>0</v>
      </c>
      <c r="H166" s="41"/>
      <c r="I166" s="47">
        <f t="shared" si="6"/>
        <v>0</v>
      </c>
      <c r="J166" s="48"/>
    </row>
    <row r="167" spans="1:10">
      <c r="A167" s="72">
        <v>21403</v>
      </c>
      <c r="B167" s="75" t="s">
        <v>534</v>
      </c>
      <c r="C167" s="72">
        <v>0</v>
      </c>
      <c r="D167" s="76">
        <v>0</v>
      </c>
      <c r="E167" s="76">
        <v>0</v>
      </c>
      <c r="F167" s="76">
        <v>0</v>
      </c>
      <c r="G167" s="77">
        <v>0</v>
      </c>
      <c r="H167" s="41"/>
      <c r="I167" s="47">
        <f t="shared" si="6"/>
        <v>0</v>
      </c>
      <c r="J167" s="48"/>
    </row>
    <row r="168" spans="1:10">
      <c r="A168" s="72">
        <v>21405</v>
      </c>
      <c r="B168" s="75" t="s">
        <v>535</v>
      </c>
      <c r="C168" s="72">
        <v>0</v>
      </c>
      <c r="D168" s="76">
        <v>0</v>
      </c>
      <c r="E168" s="76">
        <v>0</v>
      </c>
      <c r="F168" s="76">
        <v>0</v>
      </c>
      <c r="G168" s="77">
        <v>0</v>
      </c>
      <c r="H168" s="41"/>
      <c r="I168" s="47">
        <f t="shared" si="6"/>
        <v>0</v>
      </c>
      <c r="J168" s="48"/>
    </row>
    <row r="169" spans="1:10">
      <c r="A169" s="72">
        <v>21499</v>
      </c>
      <c r="B169" s="75" t="s">
        <v>536</v>
      </c>
      <c r="C169" s="72">
        <v>0</v>
      </c>
      <c r="D169" s="76">
        <v>0</v>
      </c>
      <c r="E169" s="76">
        <v>0</v>
      </c>
      <c r="F169" s="76">
        <v>0</v>
      </c>
      <c r="G169" s="77">
        <v>0</v>
      </c>
      <c r="H169" s="41"/>
      <c r="I169" s="47">
        <f t="shared" si="6"/>
        <v>0</v>
      </c>
      <c r="J169" s="48"/>
    </row>
    <row r="170" spans="1:10">
      <c r="A170" s="72">
        <v>215</v>
      </c>
      <c r="B170" s="75" t="s">
        <v>537</v>
      </c>
      <c r="C170" s="72">
        <v>25565</v>
      </c>
      <c r="D170" s="76">
        <v>5727.8</v>
      </c>
      <c r="E170" s="76">
        <v>26294.39</v>
      </c>
      <c r="F170" s="76">
        <v>32022.19</v>
      </c>
      <c r="G170" s="77">
        <v>22710</v>
      </c>
      <c r="H170" s="41">
        <f>(I170/C170)</f>
        <v>-0.111676119694895</v>
      </c>
      <c r="I170" s="47">
        <f t="shared" si="6"/>
        <v>-2855</v>
      </c>
      <c r="J170" s="48">
        <f>G170/D170</f>
        <v>3.96487307517721</v>
      </c>
    </row>
    <row r="171" spans="1:10">
      <c r="A171" s="72">
        <v>21501</v>
      </c>
      <c r="B171" s="75" t="s">
        <v>538</v>
      </c>
      <c r="C171" s="72">
        <v>0</v>
      </c>
      <c r="D171" s="76">
        <v>0</v>
      </c>
      <c r="E171" s="76">
        <v>116.19</v>
      </c>
      <c r="F171" s="76">
        <v>116.19</v>
      </c>
      <c r="G171" s="77">
        <v>29</v>
      </c>
      <c r="H171" s="41"/>
      <c r="I171" s="47">
        <f t="shared" si="6"/>
        <v>29</v>
      </c>
      <c r="J171" s="48"/>
    </row>
    <row r="172" spans="1:10">
      <c r="A172" s="72">
        <v>21502</v>
      </c>
      <c r="B172" s="75" t="s">
        <v>539</v>
      </c>
      <c r="C172" s="72">
        <v>0</v>
      </c>
      <c r="D172" s="76">
        <v>0</v>
      </c>
      <c r="E172" s="76">
        <v>0</v>
      </c>
      <c r="F172" s="76">
        <v>0</v>
      </c>
      <c r="G172" s="77">
        <v>0</v>
      </c>
      <c r="H172" s="41"/>
      <c r="I172" s="47">
        <f t="shared" si="6"/>
        <v>0</v>
      </c>
      <c r="J172" s="48"/>
    </row>
    <row r="173" spans="1:10">
      <c r="A173" s="72">
        <v>21503</v>
      </c>
      <c r="B173" s="75" t="s">
        <v>540</v>
      </c>
      <c r="C173" s="72">
        <v>0</v>
      </c>
      <c r="D173" s="76">
        <v>0</v>
      </c>
      <c r="E173" s="76">
        <v>0</v>
      </c>
      <c r="F173" s="76">
        <v>0</v>
      </c>
      <c r="G173" s="77">
        <v>0</v>
      </c>
      <c r="H173" s="41"/>
      <c r="I173" s="47">
        <f t="shared" si="6"/>
        <v>0</v>
      </c>
      <c r="J173" s="48"/>
    </row>
    <row r="174" spans="1:10">
      <c r="A174" s="72">
        <v>21505</v>
      </c>
      <c r="B174" s="75" t="s">
        <v>541</v>
      </c>
      <c r="C174" s="72">
        <v>25268</v>
      </c>
      <c r="D174" s="76">
        <v>5727.8</v>
      </c>
      <c r="E174" s="76">
        <v>25838.2</v>
      </c>
      <c r="F174" s="76">
        <v>31566</v>
      </c>
      <c r="G174" s="77">
        <v>22641</v>
      </c>
      <c r="H174" s="41">
        <f>(I174/C174)</f>
        <v>-0.10396548994776</v>
      </c>
      <c r="I174" s="47">
        <f t="shared" si="6"/>
        <v>-2627</v>
      </c>
      <c r="J174" s="48">
        <f>G174/D174</f>
        <v>3.95282656517336</v>
      </c>
    </row>
    <row r="175" spans="1:10">
      <c r="A175" s="72">
        <v>21507</v>
      </c>
      <c r="B175" s="75" t="s">
        <v>542</v>
      </c>
      <c r="C175" s="72">
        <v>0</v>
      </c>
      <c r="D175" s="76">
        <v>0</v>
      </c>
      <c r="E175" s="76">
        <v>0</v>
      </c>
      <c r="F175" s="76">
        <v>0</v>
      </c>
      <c r="G175" s="77">
        <v>0</v>
      </c>
      <c r="H175" s="41"/>
      <c r="I175" s="47">
        <f t="shared" si="6"/>
        <v>0</v>
      </c>
      <c r="J175" s="48"/>
    </row>
    <row r="176" spans="1:10">
      <c r="A176" s="72">
        <v>21508</v>
      </c>
      <c r="B176" s="75" t="s">
        <v>543</v>
      </c>
      <c r="C176" s="72">
        <v>297</v>
      </c>
      <c r="D176" s="76">
        <v>0</v>
      </c>
      <c r="E176" s="76">
        <v>40</v>
      </c>
      <c r="F176" s="76">
        <v>40</v>
      </c>
      <c r="G176" s="77">
        <v>40</v>
      </c>
      <c r="H176" s="41">
        <f>(I176/C176)</f>
        <v>-0.865319865319865</v>
      </c>
      <c r="I176" s="47">
        <f t="shared" si="6"/>
        <v>-257</v>
      </c>
      <c r="J176" s="48"/>
    </row>
    <row r="177" spans="1:10">
      <c r="A177" s="72">
        <v>21599</v>
      </c>
      <c r="B177" s="75" t="s">
        <v>544</v>
      </c>
      <c r="C177" s="72">
        <v>0</v>
      </c>
      <c r="D177" s="76">
        <v>0</v>
      </c>
      <c r="E177" s="76">
        <v>300</v>
      </c>
      <c r="F177" s="76">
        <v>300</v>
      </c>
      <c r="G177" s="77">
        <v>0</v>
      </c>
      <c r="H177" s="41"/>
      <c r="I177" s="47">
        <f t="shared" si="6"/>
        <v>0</v>
      </c>
      <c r="J177" s="48"/>
    </row>
    <row r="178" spans="1:10">
      <c r="A178" s="72">
        <v>216</v>
      </c>
      <c r="B178" s="75" t="s">
        <v>545</v>
      </c>
      <c r="C178" s="72">
        <v>1019</v>
      </c>
      <c r="D178" s="76">
        <v>469.35</v>
      </c>
      <c r="E178" s="76">
        <v>307.27</v>
      </c>
      <c r="F178" s="76">
        <v>776.62</v>
      </c>
      <c r="G178" s="77">
        <v>815</v>
      </c>
      <c r="H178" s="41">
        <f>(I178/C178)</f>
        <v>-0.200196270853778</v>
      </c>
      <c r="I178" s="47">
        <f t="shared" si="6"/>
        <v>-204</v>
      </c>
      <c r="J178" s="48">
        <f>G178/D178</f>
        <v>1.73644401832321</v>
      </c>
    </row>
    <row r="179" spans="1:10">
      <c r="A179" s="72">
        <v>21602</v>
      </c>
      <c r="B179" s="75" t="s">
        <v>546</v>
      </c>
      <c r="C179" s="72">
        <v>841</v>
      </c>
      <c r="D179" s="76">
        <v>269.35</v>
      </c>
      <c r="E179" s="76">
        <v>197.27</v>
      </c>
      <c r="F179" s="76">
        <v>486.35</v>
      </c>
      <c r="G179" s="77">
        <v>505</v>
      </c>
      <c r="H179" s="41">
        <f>(I179/C179)</f>
        <v>-0.399524375743163</v>
      </c>
      <c r="I179" s="47">
        <f t="shared" si="6"/>
        <v>-336</v>
      </c>
      <c r="J179" s="48">
        <f>G179/D179</f>
        <v>1.87488397995174</v>
      </c>
    </row>
    <row r="180" spans="1:10">
      <c r="A180" s="72">
        <v>21606</v>
      </c>
      <c r="B180" s="75" t="s">
        <v>547</v>
      </c>
      <c r="C180" s="72">
        <v>20</v>
      </c>
      <c r="D180" s="76">
        <v>0</v>
      </c>
      <c r="E180" s="76">
        <v>0</v>
      </c>
      <c r="F180" s="76">
        <v>0</v>
      </c>
      <c r="G180" s="77">
        <v>0</v>
      </c>
      <c r="H180" s="41">
        <f>(I180/C180)</f>
        <v>-1</v>
      </c>
      <c r="I180" s="47">
        <f t="shared" si="6"/>
        <v>-20</v>
      </c>
      <c r="J180" s="48"/>
    </row>
    <row r="181" spans="1:10">
      <c r="A181" s="72">
        <v>21699</v>
      </c>
      <c r="B181" s="75" t="s">
        <v>548</v>
      </c>
      <c r="C181" s="72">
        <v>158</v>
      </c>
      <c r="D181" s="76">
        <v>200</v>
      </c>
      <c r="E181" s="76">
        <v>110</v>
      </c>
      <c r="F181" s="76">
        <v>310</v>
      </c>
      <c r="G181" s="77">
        <v>310</v>
      </c>
      <c r="H181" s="41">
        <f>(I181/C181)</f>
        <v>0.962025316455696</v>
      </c>
      <c r="I181" s="47">
        <f t="shared" si="6"/>
        <v>152</v>
      </c>
      <c r="J181" s="48">
        <f>G181/D181</f>
        <v>1.55</v>
      </c>
    </row>
    <row r="182" spans="1:10">
      <c r="A182" s="72">
        <v>217</v>
      </c>
      <c r="B182" s="75" t="s">
        <v>549</v>
      </c>
      <c r="C182" s="72">
        <v>0</v>
      </c>
      <c r="D182" s="76">
        <v>0</v>
      </c>
      <c r="E182" s="76">
        <v>20</v>
      </c>
      <c r="F182" s="76">
        <v>20</v>
      </c>
      <c r="G182" s="77">
        <v>20</v>
      </c>
      <c r="H182" s="41"/>
      <c r="I182" s="47">
        <f t="shared" si="6"/>
        <v>20</v>
      </c>
      <c r="J182" s="48"/>
    </row>
    <row r="183" spans="1:10">
      <c r="A183" s="72">
        <v>21701</v>
      </c>
      <c r="B183" s="75" t="s">
        <v>550</v>
      </c>
      <c r="C183" s="72">
        <v>0</v>
      </c>
      <c r="D183" s="76">
        <v>0</v>
      </c>
      <c r="E183" s="76">
        <v>0</v>
      </c>
      <c r="F183" s="76">
        <v>0</v>
      </c>
      <c r="G183" s="77">
        <v>0</v>
      </c>
      <c r="H183" s="41"/>
      <c r="I183" s="47">
        <f t="shared" si="6"/>
        <v>0</v>
      </c>
      <c r="J183" s="48"/>
    </row>
    <row r="184" spans="1:10">
      <c r="A184" s="72">
        <v>21702</v>
      </c>
      <c r="B184" s="75" t="s">
        <v>551</v>
      </c>
      <c r="C184" s="72">
        <v>0</v>
      </c>
      <c r="D184" s="76">
        <v>0</v>
      </c>
      <c r="E184" s="76">
        <v>0</v>
      </c>
      <c r="F184" s="76">
        <v>0</v>
      </c>
      <c r="G184" s="77">
        <v>0</v>
      </c>
      <c r="H184" s="41"/>
      <c r="I184" s="47">
        <f t="shared" si="6"/>
        <v>0</v>
      </c>
      <c r="J184" s="48"/>
    </row>
    <row r="185" spans="1:10">
      <c r="A185" s="72">
        <v>21703</v>
      </c>
      <c r="B185" s="75" t="s">
        <v>552</v>
      </c>
      <c r="C185" s="72">
        <v>0</v>
      </c>
      <c r="D185" s="76">
        <v>0</v>
      </c>
      <c r="E185" s="76">
        <v>20</v>
      </c>
      <c r="F185" s="76">
        <v>20</v>
      </c>
      <c r="G185" s="77">
        <v>20</v>
      </c>
      <c r="H185" s="41"/>
      <c r="I185" s="47">
        <f t="shared" si="6"/>
        <v>20</v>
      </c>
      <c r="J185" s="48"/>
    </row>
    <row r="186" spans="1:10">
      <c r="A186" s="72">
        <v>21704</v>
      </c>
      <c r="B186" s="75" t="s">
        <v>553</v>
      </c>
      <c r="C186" s="72">
        <v>0</v>
      </c>
      <c r="D186" s="76">
        <v>0</v>
      </c>
      <c r="E186" s="76">
        <v>0</v>
      </c>
      <c r="F186" s="76">
        <v>0</v>
      </c>
      <c r="G186" s="77">
        <v>0</v>
      </c>
      <c r="H186" s="41"/>
      <c r="I186" s="47">
        <f t="shared" si="6"/>
        <v>0</v>
      </c>
      <c r="J186" s="48"/>
    </row>
    <row r="187" spans="1:10">
      <c r="A187" s="72">
        <v>21799</v>
      </c>
      <c r="B187" s="75" t="s">
        <v>554</v>
      </c>
      <c r="C187" s="72">
        <v>0</v>
      </c>
      <c r="D187" s="76">
        <v>0</v>
      </c>
      <c r="E187" s="76">
        <v>0</v>
      </c>
      <c r="F187" s="76">
        <v>0</v>
      </c>
      <c r="G187" s="77">
        <v>0</v>
      </c>
      <c r="H187" s="41"/>
      <c r="I187" s="47">
        <f t="shared" si="6"/>
        <v>0</v>
      </c>
      <c r="J187" s="48"/>
    </row>
    <row r="188" spans="1:10">
      <c r="A188" s="72">
        <v>219</v>
      </c>
      <c r="B188" s="75" t="s">
        <v>555</v>
      </c>
      <c r="C188" s="72">
        <v>0</v>
      </c>
      <c r="D188" s="76">
        <v>0</v>
      </c>
      <c r="E188" s="76">
        <v>0</v>
      </c>
      <c r="F188" s="76">
        <v>0</v>
      </c>
      <c r="G188" s="77">
        <v>0</v>
      </c>
      <c r="H188" s="41"/>
      <c r="I188" s="47">
        <f t="shared" si="6"/>
        <v>0</v>
      </c>
      <c r="J188" s="48"/>
    </row>
    <row r="189" spans="1:10">
      <c r="A189" s="72">
        <v>21901</v>
      </c>
      <c r="B189" s="75" t="s">
        <v>556</v>
      </c>
      <c r="C189" s="72">
        <v>0</v>
      </c>
      <c r="D189" s="76">
        <v>0</v>
      </c>
      <c r="E189" s="76">
        <v>0</v>
      </c>
      <c r="F189" s="76">
        <v>0</v>
      </c>
      <c r="G189" s="77">
        <v>0</v>
      </c>
      <c r="H189" s="41"/>
      <c r="I189" s="47">
        <f t="shared" si="6"/>
        <v>0</v>
      </c>
      <c r="J189" s="48"/>
    </row>
    <row r="190" spans="1:10">
      <c r="A190" s="72">
        <v>21902</v>
      </c>
      <c r="B190" s="75" t="s">
        <v>557</v>
      </c>
      <c r="C190" s="72">
        <v>0</v>
      </c>
      <c r="D190" s="76">
        <v>0</v>
      </c>
      <c r="E190" s="76">
        <v>0</v>
      </c>
      <c r="F190" s="76">
        <v>0</v>
      </c>
      <c r="G190" s="77">
        <v>0</v>
      </c>
      <c r="H190" s="41"/>
      <c r="I190" s="47">
        <f t="shared" si="6"/>
        <v>0</v>
      </c>
      <c r="J190" s="48"/>
    </row>
    <row r="191" spans="1:10">
      <c r="A191" s="72">
        <v>21903</v>
      </c>
      <c r="B191" s="75" t="s">
        <v>558</v>
      </c>
      <c r="C191" s="72">
        <v>0</v>
      </c>
      <c r="D191" s="76">
        <v>0</v>
      </c>
      <c r="E191" s="76">
        <v>0</v>
      </c>
      <c r="F191" s="76">
        <v>0</v>
      </c>
      <c r="G191" s="77">
        <v>0</v>
      </c>
      <c r="H191" s="41"/>
      <c r="I191" s="47">
        <f t="shared" si="6"/>
        <v>0</v>
      </c>
      <c r="J191" s="48"/>
    </row>
    <row r="192" spans="1:10">
      <c r="A192" s="72">
        <v>21904</v>
      </c>
      <c r="B192" s="75" t="s">
        <v>559</v>
      </c>
      <c r="C192" s="72">
        <v>0</v>
      </c>
      <c r="D192" s="76">
        <v>0</v>
      </c>
      <c r="E192" s="76">
        <v>0</v>
      </c>
      <c r="F192" s="76">
        <v>0</v>
      </c>
      <c r="G192" s="77">
        <v>0</v>
      </c>
      <c r="H192" s="41"/>
      <c r="I192" s="47">
        <f t="shared" si="6"/>
        <v>0</v>
      </c>
      <c r="J192" s="48"/>
    </row>
    <row r="193" spans="1:10">
      <c r="A193" s="72">
        <v>21905</v>
      </c>
      <c r="B193" s="75" t="s">
        <v>560</v>
      </c>
      <c r="C193" s="72">
        <v>0</v>
      </c>
      <c r="D193" s="76">
        <v>0</v>
      </c>
      <c r="E193" s="76">
        <v>0</v>
      </c>
      <c r="F193" s="76">
        <v>0</v>
      </c>
      <c r="G193" s="77">
        <v>0</v>
      </c>
      <c r="H193" s="41"/>
      <c r="I193" s="47">
        <f t="shared" si="6"/>
        <v>0</v>
      </c>
      <c r="J193" s="48"/>
    </row>
    <row r="194" spans="1:10">
      <c r="A194" s="72">
        <v>21906</v>
      </c>
      <c r="B194" s="75" t="s">
        <v>523</v>
      </c>
      <c r="C194" s="72">
        <v>0</v>
      </c>
      <c r="D194" s="76">
        <v>0</v>
      </c>
      <c r="E194" s="76">
        <v>0</v>
      </c>
      <c r="F194" s="76">
        <v>0</v>
      </c>
      <c r="G194" s="77">
        <v>0</v>
      </c>
      <c r="H194" s="41"/>
      <c r="I194" s="47">
        <f t="shared" si="6"/>
        <v>0</v>
      </c>
      <c r="J194" s="48"/>
    </row>
    <row r="195" spans="1:10">
      <c r="A195" s="72">
        <v>21907</v>
      </c>
      <c r="B195" s="75" t="s">
        <v>561</v>
      </c>
      <c r="C195" s="72">
        <v>0</v>
      </c>
      <c r="D195" s="76">
        <v>0</v>
      </c>
      <c r="E195" s="76">
        <v>0</v>
      </c>
      <c r="F195" s="76">
        <v>0</v>
      </c>
      <c r="G195" s="77">
        <v>0</v>
      </c>
      <c r="H195" s="41"/>
      <c r="I195" s="47">
        <f t="shared" si="6"/>
        <v>0</v>
      </c>
      <c r="J195" s="48"/>
    </row>
    <row r="196" spans="1:10">
      <c r="A196" s="72">
        <v>21908</v>
      </c>
      <c r="B196" s="75" t="s">
        <v>562</v>
      </c>
      <c r="C196" s="72">
        <v>0</v>
      </c>
      <c r="D196" s="76">
        <v>0</v>
      </c>
      <c r="E196" s="76">
        <v>0</v>
      </c>
      <c r="F196" s="76">
        <v>0</v>
      </c>
      <c r="G196" s="77">
        <v>0</v>
      </c>
      <c r="H196" s="41"/>
      <c r="I196" s="47">
        <f t="shared" si="6"/>
        <v>0</v>
      </c>
      <c r="J196" s="48"/>
    </row>
    <row r="197" spans="1:10">
      <c r="A197" s="72">
        <v>21999</v>
      </c>
      <c r="B197" s="75" t="s">
        <v>563</v>
      </c>
      <c r="C197" s="72">
        <v>0</v>
      </c>
      <c r="D197" s="76">
        <v>0</v>
      </c>
      <c r="E197" s="76">
        <v>0</v>
      </c>
      <c r="F197" s="76">
        <v>0</v>
      </c>
      <c r="G197" s="77">
        <v>0</v>
      </c>
      <c r="H197" s="41"/>
      <c r="I197" s="47">
        <f t="shared" si="6"/>
        <v>0</v>
      </c>
      <c r="J197" s="48"/>
    </row>
    <row r="198" spans="1:10">
      <c r="A198" s="72">
        <v>220</v>
      </c>
      <c r="B198" s="75" t="s">
        <v>564</v>
      </c>
      <c r="C198" s="72">
        <v>5646</v>
      </c>
      <c r="D198" s="76">
        <v>4122.81</v>
      </c>
      <c r="E198" s="76">
        <v>284.92</v>
      </c>
      <c r="F198" s="76">
        <v>4407.73</v>
      </c>
      <c r="G198" s="77">
        <v>4405</v>
      </c>
      <c r="H198" s="41">
        <f>(I198/C198)</f>
        <v>-0.219801629472193</v>
      </c>
      <c r="I198" s="47">
        <f t="shared" si="6"/>
        <v>-1241</v>
      </c>
      <c r="J198" s="48">
        <f>G198/D198</f>
        <v>1.06844603559223</v>
      </c>
    </row>
    <row r="199" spans="1:10">
      <c r="A199" s="72">
        <v>22001</v>
      </c>
      <c r="B199" s="75" t="s">
        <v>565</v>
      </c>
      <c r="C199" s="72">
        <v>5501</v>
      </c>
      <c r="D199" s="76">
        <v>4003.07</v>
      </c>
      <c r="E199" s="76">
        <v>238</v>
      </c>
      <c r="F199" s="76">
        <v>4241.07</v>
      </c>
      <c r="G199" s="77">
        <v>4253</v>
      </c>
      <c r="H199" s="41">
        <f>(I199/C199)</f>
        <v>-0.226867842210507</v>
      </c>
      <c r="I199" s="47">
        <f t="shared" si="6"/>
        <v>-1248</v>
      </c>
      <c r="J199" s="48">
        <f>G199/D199</f>
        <v>1.06243458145873</v>
      </c>
    </row>
    <row r="200" spans="1:10">
      <c r="A200" s="72">
        <v>22005</v>
      </c>
      <c r="B200" s="75" t="s">
        <v>566</v>
      </c>
      <c r="C200" s="72">
        <v>145</v>
      </c>
      <c r="D200" s="76">
        <v>119.74</v>
      </c>
      <c r="E200" s="76">
        <v>46.92</v>
      </c>
      <c r="F200" s="76">
        <v>166.66</v>
      </c>
      <c r="G200" s="77">
        <v>152</v>
      </c>
      <c r="H200" s="41">
        <f>(I200/C200)</f>
        <v>0.0482758620689655</v>
      </c>
      <c r="I200" s="47">
        <f t="shared" ref="I200:I229" si="9">G200-C200</f>
        <v>7</v>
      </c>
      <c r="J200" s="48">
        <f>G200/D200</f>
        <v>1.26941707031902</v>
      </c>
    </row>
    <row r="201" spans="1:10">
      <c r="A201" s="72">
        <v>22099</v>
      </c>
      <c r="B201" s="75" t="s">
        <v>567</v>
      </c>
      <c r="C201" s="72">
        <v>0</v>
      </c>
      <c r="D201" s="76">
        <v>0</v>
      </c>
      <c r="E201" s="76">
        <v>0</v>
      </c>
      <c r="F201" s="76">
        <v>0</v>
      </c>
      <c r="G201" s="77">
        <v>0</v>
      </c>
      <c r="H201" s="41"/>
      <c r="I201" s="47">
        <f t="shared" si="9"/>
        <v>0</v>
      </c>
      <c r="J201" s="48"/>
    </row>
    <row r="202" spans="1:10">
      <c r="A202" s="72">
        <v>221</v>
      </c>
      <c r="B202" s="75" t="s">
        <v>568</v>
      </c>
      <c r="C202" s="72">
        <v>11816</v>
      </c>
      <c r="D202" s="76">
        <v>8008.73</v>
      </c>
      <c r="E202" s="76">
        <v>3076</v>
      </c>
      <c r="F202" s="76">
        <v>11084.73</v>
      </c>
      <c r="G202" s="77">
        <v>9367</v>
      </c>
      <c r="H202" s="41">
        <f>(I202/C202)</f>
        <v>-0.207261340555179</v>
      </c>
      <c r="I202" s="47">
        <f t="shared" si="9"/>
        <v>-2449</v>
      </c>
      <c r="J202" s="48">
        <f>G202/D202</f>
        <v>1.16959867544542</v>
      </c>
    </row>
    <row r="203" spans="1:10">
      <c r="A203" s="72">
        <v>22101</v>
      </c>
      <c r="B203" s="75" t="s">
        <v>569</v>
      </c>
      <c r="C203" s="72">
        <v>5352</v>
      </c>
      <c r="D203" s="76">
        <v>1118</v>
      </c>
      <c r="E203" s="76">
        <v>3076</v>
      </c>
      <c r="F203" s="76">
        <v>4194</v>
      </c>
      <c r="G203" s="77">
        <v>2938</v>
      </c>
      <c r="H203" s="41">
        <f>(I203/C203)</f>
        <v>-0.451046337817638</v>
      </c>
      <c r="I203" s="47">
        <f t="shared" si="9"/>
        <v>-2414</v>
      </c>
      <c r="J203" s="48">
        <f>G203/D203</f>
        <v>2.62790697674419</v>
      </c>
    </row>
    <row r="204" spans="1:10">
      <c r="A204" s="72">
        <v>22102</v>
      </c>
      <c r="B204" s="75" t="s">
        <v>570</v>
      </c>
      <c r="C204" s="72">
        <v>6464</v>
      </c>
      <c r="D204" s="81">
        <v>6890.73</v>
      </c>
      <c r="E204" s="81">
        <v>0</v>
      </c>
      <c r="F204" s="81">
        <v>6890.73</v>
      </c>
      <c r="G204" s="77">
        <v>6429</v>
      </c>
      <c r="H204" s="41">
        <f>(I204/C204)</f>
        <v>-0.00541460396039604</v>
      </c>
      <c r="I204" s="47">
        <f t="shared" si="9"/>
        <v>-35</v>
      </c>
      <c r="J204" s="48">
        <f>G204/D204</f>
        <v>0.932992585691211</v>
      </c>
    </row>
    <row r="205" spans="1:10">
      <c r="A205" s="72">
        <v>22103</v>
      </c>
      <c r="B205" s="75" t="s">
        <v>571</v>
      </c>
      <c r="C205" s="72">
        <v>0</v>
      </c>
      <c r="D205" s="76">
        <v>0</v>
      </c>
      <c r="E205" s="76">
        <v>0</v>
      </c>
      <c r="F205" s="76">
        <v>0</v>
      </c>
      <c r="G205" s="77">
        <v>0</v>
      </c>
      <c r="H205" s="41"/>
      <c r="I205" s="47">
        <f t="shared" si="9"/>
        <v>0</v>
      </c>
      <c r="J205" s="48"/>
    </row>
    <row r="206" spans="1:10">
      <c r="A206" s="72">
        <v>222</v>
      </c>
      <c r="B206" s="75" t="s">
        <v>572</v>
      </c>
      <c r="C206" s="72">
        <v>1019</v>
      </c>
      <c r="D206" s="76">
        <v>1000</v>
      </c>
      <c r="E206" s="76">
        <v>687</v>
      </c>
      <c r="F206" s="76">
        <v>1687</v>
      </c>
      <c r="G206" s="77">
        <v>1094</v>
      </c>
      <c r="H206" s="41">
        <f>(I206/C206)</f>
        <v>0.0736015701668302</v>
      </c>
      <c r="I206" s="47">
        <f t="shared" si="9"/>
        <v>75</v>
      </c>
      <c r="J206" s="48">
        <f>G206/D206</f>
        <v>1.094</v>
      </c>
    </row>
    <row r="207" spans="1:10">
      <c r="A207" s="72">
        <v>22201</v>
      </c>
      <c r="B207" s="75" t="s">
        <v>573</v>
      </c>
      <c r="C207" s="72">
        <v>70</v>
      </c>
      <c r="D207" s="76">
        <v>50</v>
      </c>
      <c r="E207" s="76">
        <v>57</v>
      </c>
      <c r="F207" s="76">
        <v>107</v>
      </c>
      <c r="G207" s="77">
        <v>1086</v>
      </c>
      <c r="H207" s="41">
        <f>(I207/C207)</f>
        <v>14.5142857142857</v>
      </c>
      <c r="I207" s="47">
        <f t="shared" si="9"/>
        <v>1016</v>
      </c>
      <c r="J207" s="48">
        <f>G207/D207</f>
        <v>21.72</v>
      </c>
    </row>
    <row r="208" spans="1:10">
      <c r="A208" s="72">
        <v>22203</v>
      </c>
      <c r="B208" s="75" t="s">
        <v>574</v>
      </c>
      <c r="C208" s="72">
        <v>0</v>
      </c>
      <c r="D208" s="76">
        <v>0</v>
      </c>
      <c r="E208" s="76">
        <v>0</v>
      </c>
      <c r="F208" s="76">
        <v>0</v>
      </c>
      <c r="G208" s="77">
        <v>0</v>
      </c>
      <c r="H208" s="41"/>
      <c r="I208" s="47">
        <f t="shared" si="9"/>
        <v>0</v>
      </c>
      <c r="J208" s="48"/>
    </row>
    <row r="209" spans="1:10">
      <c r="A209" s="72">
        <v>22204</v>
      </c>
      <c r="B209" s="75" t="s">
        <v>575</v>
      </c>
      <c r="C209" s="72">
        <v>397</v>
      </c>
      <c r="D209" s="76">
        <v>600</v>
      </c>
      <c r="E209" s="76">
        <v>0</v>
      </c>
      <c r="F209" s="76">
        <v>600</v>
      </c>
      <c r="G209" s="77">
        <v>0</v>
      </c>
      <c r="H209" s="41">
        <f t="shared" ref="H209:H214" si="10">(I209/C209)</f>
        <v>-1</v>
      </c>
      <c r="I209" s="47">
        <f t="shared" si="9"/>
        <v>-397</v>
      </c>
      <c r="J209" s="48">
        <f t="shared" ref="J209:J214" si="11">G209/D209</f>
        <v>0</v>
      </c>
    </row>
    <row r="210" spans="1:10">
      <c r="A210" s="72">
        <v>22205</v>
      </c>
      <c r="B210" s="75" t="s">
        <v>576</v>
      </c>
      <c r="C210" s="72">
        <v>552</v>
      </c>
      <c r="D210" s="76">
        <v>350</v>
      </c>
      <c r="E210" s="76">
        <v>7</v>
      </c>
      <c r="F210" s="76">
        <v>357</v>
      </c>
      <c r="G210" s="77">
        <v>8</v>
      </c>
      <c r="H210" s="41">
        <f t="shared" si="10"/>
        <v>-0.985507246376812</v>
      </c>
      <c r="I210" s="47">
        <f t="shared" si="9"/>
        <v>-544</v>
      </c>
      <c r="J210" s="48">
        <f t="shared" si="11"/>
        <v>0.0228571428571429</v>
      </c>
    </row>
    <row r="211" spans="1:10">
      <c r="A211" s="72">
        <v>224</v>
      </c>
      <c r="B211" s="75" t="s">
        <v>577</v>
      </c>
      <c r="C211" s="72">
        <v>2827</v>
      </c>
      <c r="D211" s="76">
        <v>2420.31</v>
      </c>
      <c r="E211" s="76">
        <v>7390</v>
      </c>
      <c r="F211" s="76">
        <v>9810.31</v>
      </c>
      <c r="G211" s="77">
        <v>13533</v>
      </c>
      <c r="H211" s="41">
        <f t="shared" si="10"/>
        <v>3.78705341351256</v>
      </c>
      <c r="I211" s="47">
        <f t="shared" si="9"/>
        <v>10706</v>
      </c>
      <c r="J211" s="48">
        <f t="shared" si="11"/>
        <v>5.59143250244803</v>
      </c>
    </row>
    <row r="212" spans="1:10">
      <c r="A212" s="72">
        <v>22401</v>
      </c>
      <c r="B212" s="75" t="s">
        <v>578</v>
      </c>
      <c r="C212" s="72">
        <v>1665</v>
      </c>
      <c r="D212" s="76">
        <v>1892.1</v>
      </c>
      <c r="E212" s="76">
        <v>1946</v>
      </c>
      <c r="F212" s="76">
        <v>3838.1</v>
      </c>
      <c r="G212" s="77">
        <v>3055</v>
      </c>
      <c r="H212" s="41">
        <f t="shared" si="10"/>
        <v>0.834834834834835</v>
      </c>
      <c r="I212" s="47">
        <f t="shared" si="9"/>
        <v>1390</v>
      </c>
      <c r="J212" s="48">
        <f t="shared" si="11"/>
        <v>1.6146081073939</v>
      </c>
    </row>
    <row r="213" spans="1:10">
      <c r="A213" s="72">
        <v>22402</v>
      </c>
      <c r="B213" s="75" t="s">
        <v>579</v>
      </c>
      <c r="C213" s="72">
        <v>549</v>
      </c>
      <c r="D213" s="76">
        <v>478.21</v>
      </c>
      <c r="E213" s="76">
        <v>698</v>
      </c>
      <c r="F213" s="76">
        <v>1176.21</v>
      </c>
      <c r="G213" s="77">
        <v>476</v>
      </c>
      <c r="H213" s="41">
        <f t="shared" si="10"/>
        <v>-0.132969034608379</v>
      </c>
      <c r="I213" s="47">
        <f t="shared" si="9"/>
        <v>-73</v>
      </c>
      <c r="J213" s="48">
        <f t="shared" si="11"/>
        <v>0.995378599360114</v>
      </c>
    </row>
    <row r="214" spans="1:10">
      <c r="A214" s="72">
        <v>22404</v>
      </c>
      <c r="B214" s="75" t="s">
        <v>580</v>
      </c>
      <c r="C214" s="72">
        <v>47</v>
      </c>
      <c r="D214" s="81">
        <v>50</v>
      </c>
      <c r="E214" s="81">
        <v>0</v>
      </c>
      <c r="F214" s="81">
        <v>50</v>
      </c>
      <c r="G214" s="77">
        <v>24</v>
      </c>
      <c r="H214" s="41">
        <f t="shared" si="10"/>
        <v>-0.48936170212766</v>
      </c>
      <c r="I214" s="47">
        <f t="shared" si="9"/>
        <v>-23</v>
      </c>
      <c r="J214" s="48">
        <f t="shared" si="11"/>
        <v>0.48</v>
      </c>
    </row>
    <row r="215" spans="1:10">
      <c r="A215" s="72">
        <v>22405</v>
      </c>
      <c r="B215" s="75" t="s">
        <v>581</v>
      </c>
      <c r="C215" s="72">
        <v>0</v>
      </c>
      <c r="D215" s="76">
        <v>0</v>
      </c>
      <c r="E215" s="76">
        <v>0</v>
      </c>
      <c r="F215" s="76">
        <v>0</v>
      </c>
      <c r="G215" s="77">
        <v>0</v>
      </c>
      <c r="H215" s="41"/>
      <c r="I215" s="47">
        <f t="shared" si="9"/>
        <v>0</v>
      </c>
      <c r="J215" s="48"/>
    </row>
    <row r="216" spans="1:10">
      <c r="A216" s="72">
        <v>22406</v>
      </c>
      <c r="B216" s="75" t="s">
        <v>582</v>
      </c>
      <c r="C216" s="72">
        <v>85</v>
      </c>
      <c r="D216" s="76">
        <v>0</v>
      </c>
      <c r="E216" s="76">
        <v>4195</v>
      </c>
      <c r="F216" s="76">
        <v>4195</v>
      </c>
      <c r="G216" s="77">
        <v>9603</v>
      </c>
      <c r="H216" s="41">
        <f>(I216/C216)</f>
        <v>111.976470588235</v>
      </c>
      <c r="I216" s="47">
        <f t="shared" si="9"/>
        <v>9518</v>
      </c>
      <c r="J216" s="48"/>
    </row>
    <row r="217" spans="1:10">
      <c r="A217" s="72">
        <v>22407</v>
      </c>
      <c r="B217" s="75" t="s">
        <v>583</v>
      </c>
      <c r="C217" s="72">
        <v>481</v>
      </c>
      <c r="D217" s="76">
        <v>0</v>
      </c>
      <c r="E217" s="76">
        <v>551</v>
      </c>
      <c r="F217" s="76">
        <v>551</v>
      </c>
      <c r="G217" s="77">
        <v>375</v>
      </c>
      <c r="H217" s="41">
        <f>(I217/C217)</f>
        <v>-0.22037422037422</v>
      </c>
      <c r="I217" s="47">
        <f t="shared" si="9"/>
        <v>-106</v>
      </c>
      <c r="J217" s="48"/>
    </row>
    <row r="218" spans="1:10">
      <c r="A218" s="72">
        <v>22499</v>
      </c>
      <c r="B218" s="75" t="s">
        <v>584</v>
      </c>
      <c r="C218" s="72">
        <v>0</v>
      </c>
      <c r="D218" s="76">
        <v>0</v>
      </c>
      <c r="E218" s="76">
        <v>0</v>
      </c>
      <c r="F218" s="76">
        <v>0</v>
      </c>
      <c r="G218" s="77">
        <v>0</v>
      </c>
      <c r="H218" s="41"/>
      <c r="I218" s="47">
        <f t="shared" si="9"/>
        <v>0</v>
      </c>
      <c r="J218" s="48"/>
    </row>
    <row r="219" spans="1:10">
      <c r="A219" s="72">
        <v>227</v>
      </c>
      <c r="B219" s="75" t="s">
        <v>585</v>
      </c>
      <c r="C219" s="72">
        <v>0</v>
      </c>
      <c r="D219" s="76">
        <v>3000</v>
      </c>
      <c r="E219" s="76">
        <v>0</v>
      </c>
      <c r="F219" s="76">
        <f>D219+E219</f>
        <v>3000</v>
      </c>
      <c r="G219" s="77">
        <v>0</v>
      </c>
      <c r="H219" s="41"/>
      <c r="I219" s="47">
        <f t="shared" si="9"/>
        <v>0</v>
      </c>
      <c r="J219" s="48">
        <f>G219/D219</f>
        <v>0</v>
      </c>
    </row>
    <row r="220" spans="1:10">
      <c r="A220" s="72">
        <v>229</v>
      </c>
      <c r="B220" s="75" t="s">
        <v>586</v>
      </c>
      <c r="C220" s="72">
        <v>400</v>
      </c>
      <c r="D220" s="76">
        <v>30969</v>
      </c>
      <c r="E220" s="76">
        <v>-30969</v>
      </c>
      <c r="F220" s="76">
        <v>0</v>
      </c>
      <c r="G220" s="77">
        <v>0</v>
      </c>
      <c r="H220" s="41">
        <f>(I220/C220)</f>
        <v>-1</v>
      </c>
      <c r="I220" s="47">
        <f t="shared" si="9"/>
        <v>-400</v>
      </c>
      <c r="J220" s="48">
        <f>G220/D220</f>
        <v>0</v>
      </c>
    </row>
    <row r="221" spans="1:10">
      <c r="A221" s="72">
        <v>22999</v>
      </c>
      <c r="B221" s="75" t="s">
        <v>587</v>
      </c>
      <c r="C221" s="72">
        <v>400</v>
      </c>
      <c r="D221" s="76">
        <v>30969</v>
      </c>
      <c r="E221" s="76">
        <v>-30969</v>
      </c>
      <c r="F221" s="76">
        <v>0</v>
      </c>
      <c r="G221" s="77">
        <v>0</v>
      </c>
      <c r="H221" s="41">
        <f>(I221/C221)</f>
        <v>-1</v>
      </c>
      <c r="I221" s="47">
        <f t="shared" si="9"/>
        <v>-400</v>
      </c>
      <c r="J221" s="48">
        <f>G221/D221</f>
        <v>0</v>
      </c>
    </row>
    <row r="222" spans="1:10">
      <c r="A222" s="72">
        <v>232</v>
      </c>
      <c r="B222" s="75" t="s">
        <v>588</v>
      </c>
      <c r="C222" s="72">
        <v>10163</v>
      </c>
      <c r="D222" s="76">
        <v>14900</v>
      </c>
      <c r="E222" s="76">
        <v>19</v>
      </c>
      <c r="F222" s="76">
        <v>14919</v>
      </c>
      <c r="G222" s="77">
        <v>12147</v>
      </c>
      <c r="H222" s="41">
        <f>(I222/C222)</f>
        <v>0.19521794745646</v>
      </c>
      <c r="I222" s="47">
        <f t="shared" si="9"/>
        <v>1984</v>
      </c>
      <c r="J222" s="48">
        <f>G222/D222</f>
        <v>0.815234899328859</v>
      </c>
    </row>
    <row r="223" spans="1:10">
      <c r="A223" s="72">
        <v>23201</v>
      </c>
      <c r="B223" s="75" t="s">
        <v>589</v>
      </c>
      <c r="C223" s="72">
        <v>0</v>
      </c>
      <c r="D223" s="76">
        <v>0</v>
      </c>
      <c r="E223" s="76">
        <v>0</v>
      </c>
      <c r="F223" s="76">
        <v>0</v>
      </c>
      <c r="G223" s="77">
        <v>0</v>
      </c>
      <c r="H223" s="41"/>
      <c r="I223" s="47">
        <f t="shared" si="9"/>
        <v>0</v>
      </c>
      <c r="J223" s="48"/>
    </row>
    <row r="224" spans="1:10">
      <c r="A224" s="72">
        <v>23202</v>
      </c>
      <c r="B224" s="75" t="s">
        <v>590</v>
      </c>
      <c r="C224" s="72">
        <v>0</v>
      </c>
      <c r="D224" s="76">
        <v>0</v>
      </c>
      <c r="E224" s="76">
        <v>0</v>
      </c>
      <c r="F224" s="76">
        <v>0</v>
      </c>
      <c r="G224" s="77">
        <v>0</v>
      </c>
      <c r="H224" s="41"/>
      <c r="I224" s="47">
        <f t="shared" si="9"/>
        <v>0</v>
      </c>
      <c r="J224" s="48"/>
    </row>
    <row r="225" spans="1:10">
      <c r="A225" s="72">
        <v>23203</v>
      </c>
      <c r="B225" s="75" t="s">
        <v>591</v>
      </c>
      <c r="C225" s="72">
        <v>10163</v>
      </c>
      <c r="D225" s="76">
        <v>14900</v>
      </c>
      <c r="E225" s="76">
        <v>19</v>
      </c>
      <c r="F225" s="76">
        <v>14919</v>
      </c>
      <c r="G225" s="77">
        <v>12147</v>
      </c>
      <c r="H225" s="41">
        <f>(I225/C225)</f>
        <v>0.19521794745646</v>
      </c>
      <c r="I225" s="47">
        <f t="shared" si="9"/>
        <v>1984</v>
      </c>
      <c r="J225" s="48">
        <f>G225/D225</f>
        <v>0.815234899328859</v>
      </c>
    </row>
    <row r="226" spans="1:10">
      <c r="A226" s="72">
        <v>233</v>
      </c>
      <c r="B226" s="75" t="s">
        <v>592</v>
      </c>
      <c r="C226" s="72">
        <v>70</v>
      </c>
      <c r="D226" s="76">
        <v>80</v>
      </c>
      <c r="E226" s="76">
        <v>-79</v>
      </c>
      <c r="F226" s="76">
        <v>1</v>
      </c>
      <c r="G226" s="77">
        <v>82</v>
      </c>
      <c r="H226" s="41">
        <f>(I226/C226)</f>
        <v>0.171428571428571</v>
      </c>
      <c r="I226" s="47">
        <f t="shared" si="9"/>
        <v>12</v>
      </c>
      <c r="J226" s="48">
        <f>G226/D226</f>
        <v>1.025</v>
      </c>
    </row>
    <row r="227" spans="1:10">
      <c r="A227" s="72">
        <v>23301</v>
      </c>
      <c r="B227" s="75" t="s">
        <v>593</v>
      </c>
      <c r="C227" s="72">
        <v>0</v>
      </c>
      <c r="D227" s="76">
        <v>0</v>
      </c>
      <c r="E227" s="76">
        <v>0</v>
      </c>
      <c r="F227" s="76">
        <v>0</v>
      </c>
      <c r="G227" s="77">
        <v>0</v>
      </c>
      <c r="H227" s="41"/>
      <c r="I227" s="47">
        <f t="shared" si="9"/>
        <v>0</v>
      </c>
      <c r="J227" s="48"/>
    </row>
    <row r="228" spans="1:10">
      <c r="A228" s="72">
        <v>23302</v>
      </c>
      <c r="B228" s="75" t="s">
        <v>594</v>
      </c>
      <c r="C228" s="72">
        <v>0</v>
      </c>
      <c r="D228" s="76">
        <v>0</v>
      </c>
      <c r="E228" s="76">
        <v>0</v>
      </c>
      <c r="F228" s="76">
        <v>0</v>
      </c>
      <c r="G228" s="77">
        <v>0</v>
      </c>
      <c r="H228" s="41"/>
      <c r="I228" s="47">
        <f t="shared" si="9"/>
        <v>0</v>
      </c>
      <c r="J228" s="48"/>
    </row>
    <row r="229" spans="1:10">
      <c r="A229" s="72">
        <v>23303</v>
      </c>
      <c r="B229" s="75" t="s">
        <v>595</v>
      </c>
      <c r="C229" s="72">
        <v>70</v>
      </c>
      <c r="D229" s="76">
        <v>80</v>
      </c>
      <c r="E229" s="76">
        <v>-79</v>
      </c>
      <c r="F229" s="76">
        <v>1</v>
      </c>
      <c r="G229" s="77">
        <v>82</v>
      </c>
      <c r="H229" s="41">
        <f>(I229/C229)</f>
        <v>0.171428571428571</v>
      </c>
      <c r="I229" s="47">
        <f t="shared" si="9"/>
        <v>12</v>
      </c>
      <c r="J229" s="48">
        <f>G229/D229</f>
        <v>1.025</v>
      </c>
    </row>
  </sheetData>
  <mergeCells count="10">
    <mergeCell ref="A2:J2"/>
    <mergeCell ref="H4:I4"/>
    <mergeCell ref="A4:A5"/>
    <mergeCell ref="B4:B5"/>
    <mergeCell ref="C4:C5"/>
    <mergeCell ref="D4:D5"/>
    <mergeCell ref="E4:E5"/>
    <mergeCell ref="F4:F5"/>
    <mergeCell ref="G4:G5"/>
    <mergeCell ref="J4:J5"/>
  </mergeCells>
  <dataValidations count="1">
    <dataValidation type="decimal" operator="between" allowBlank="1" showInputMessage="1" showErrorMessage="1" sqref="G7:G229">
      <formula1>-99999999999999</formula1>
      <formula2>99999999999999</formula2>
    </dataValidation>
  </dataValidations>
  <pageMargins left="0.751388888888889" right="0.751388888888889" top="1" bottom="1" header="0.5" footer="0.5"/>
  <pageSetup paperSize="9" scale="80"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workbookViewId="0">
      <selection activeCell="K11" sqref="K11"/>
    </sheetView>
  </sheetViews>
  <sheetFormatPr defaultColWidth="9" defaultRowHeight="13.5" outlineLevelCol="7"/>
  <cols>
    <col min="1" max="1" width="6.25" style="26" customWidth="1"/>
    <col min="2" max="2" width="23.125" style="26" customWidth="1"/>
    <col min="3" max="4" width="19.125" style="26" customWidth="1"/>
    <col min="5" max="5" width="19.8833333333333" style="26" customWidth="1"/>
    <col min="6" max="6" width="9.375" style="26"/>
    <col min="7" max="7" width="10.875" style="26" customWidth="1"/>
    <col min="8" max="8" width="10.375" style="26"/>
    <col min="9" max="16384" width="9" style="26"/>
  </cols>
  <sheetData>
    <row r="1" ht="20.25" spans="1:1">
      <c r="A1" s="1" t="s">
        <v>596</v>
      </c>
    </row>
    <row r="2" ht="26" customHeight="1" spans="1:8">
      <c r="A2" s="2" t="s">
        <v>597</v>
      </c>
      <c r="B2" s="2"/>
      <c r="C2" s="2"/>
      <c r="D2" s="2"/>
      <c r="E2" s="2"/>
      <c r="F2" s="2"/>
      <c r="G2" s="2"/>
      <c r="H2" s="2"/>
    </row>
    <row r="3" spans="8:8">
      <c r="H3" s="27" t="s">
        <v>212</v>
      </c>
    </row>
    <row r="4" ht="24" customHeight="1" spans="1:8">
      <c r="A4" s="64" t="s">
        <v>308</v>
      </c>
      <c r="B4" s="65" t="s">
        <v>309</v>
      </c>
      <c r="C4" s="29" t="s">
        <v>310</v>
      </c>
      <c r="D4" s="30" t="s">
        <v>311</v>
      </c>
      <c r="E4" s="66" t="s">
        <v>314</v>
      </c>
      <c r="F4" s="30" t="s">
        <v>315</v>
      </c>
      <c r="G4" s="30"/>
      <c r="H4" s="30" t="s">
        <v>316</v>
      </c>
    </row>
    <row r="5" ht="24" spans="1:8">
      <c r="A5" s="67"/>
      <c r="B5" s="68"/>
      <c r="C5" s="29"/>
      <c r="D5" s="30"/>
      <c r="E5" s="66"/>
      <c r="F5" s="32" t="s">
        <v>317</v>
      </c>
      <c r="G5" s="29" t="s">
        <v>318</v>
      </c>
      <c r="H5" s="30"/>
    </row>
    <row r="6" spans="1:8">
      <c r="A6" s="36" t="s">
        <v>319</v>
      </c>
      <c r="B6" s="34">
        <v>1</v>
      </c>
      <c r="C6" s="29">
        <v>2</v>
      </c>
      <c r="D6" s="30">
        <v>3</v>
      </c>
      <c r="E6" s="30">
        <v>4</v>
      </c>
      <c r="F6" s="32" t="s">
        <v>598</v>
      </c>
      <c r="G6" s="29" t="s">
        <v>599</v>
      </c>
      <c r="H6" s="30" t="s">
        <v>600</v>
      </c>
    </row>
    <row r="7" spans="1:8">
      <c r="A7" s="39"/>
      <c r="B7" s="36" t="s">
        <v>5</v>
      </c>
      <c r="C7" s="37">
        <f>C8+C13+C24+C32+C39+C43+C46+C50+C55+C61+C65+C73</f>
        <v>404077</v>
      </c>
      <c r="D7" s="37">
        <f>D8+D13+D24+D32+D39+D43+D46+D50+D55+D61+D65+D73+D70</f>
        <v>297893</v>
      </c>
      <c r="E7" s="37">
        <f>E8+E13+E24+E32+E39+E43+E46+E50+E55+E61+E65+E73</f>
        <v>401861</v>
      </c>
      <c r="F7" s="38">
        <f>(G7/C7)</f>
        <v>-0.00548410327734565</v>
      </c>
      <c r="G7" s="45">
        <f>E7-C7</f>
        <v>-2216</v>
      </c>
      <c r="H7" s="46">
        <f>E7/D7</f>
        <v>1.34901122215024</v>
      </c>
    </row>
    <row r="8" spans="1:8">
      <c r="A8" s="39">
        <v>501</v>
      </c>
      <c r="B8" s="35" t="s">
        <v>601</v>
      </c>
      <c r="C8" s="44">
        <v>80917</v>
      </c>
      <c r="D8" s="44">
        <v>56736</v>
      </c>
      <c r="E8" s="40">
        <f>SUM(E9:E12)</f>
        <v>73195</v>
      </c>
      <c r="F8" s="41">
        <f t="shared" ref="F8:F39" si="0">(G8/C8)</f>
        <v>-0.0954311207780812</v>
      </c>
      <c r="G8" s="47">
        <f t="shared" ref="G8:G39" si="1">E8-C8</f>
        <v>-7722</v>
      </c>
      <c r="H8" s="48">
        <f t="shared" ref="H8:H39" si="2">E8/D8</f>
        <v>1.29009799774394</v>
      </c>
    </row>
    <row r="9" spans="1:8">
      <c r="A9" s="39">
        <v>50101</v>
      </c>
      <c r="B9" s="39" t="s">
        <v>602</v>
      </c>
      <c r="C9" s="44">
        <v>55505</v>
      </c>
      <c r="D9" s="44">
        <v>31171</v>
      </c>
      <c r="E9" s="40">
        <v>49875</v>
      </c>
      <c r="F9" s="41">
        <f t="shared" si="0"/>
        <v>-0.10143230339609</v>
      </c>
      <c r="G9" s="47">
        <f t="shared" si="1"/>
        <v>-5630</v>
      </c>
      <c r="H9" s="48">
        <f t="shared" si="2"/>
        <v>1.60004491354143</v>
      </c>
    </row>
    <row r="10" spans="1:8">
      <c r="A10" s="39">
        <v>50102</v>
      </c>
      <c r="B10" s="39" t="s">
        <v>603</v>
      </c>
      <c r="C10" s="44">
        <v>14373</v>
      </c>
      <c r="D10" s="44">
        <v>14112</v>
      </c>
      <c r="E10" s="40">
        <v>11974</v>
      </c>
      <c r="F10" s="41">
        <f t="shared" si="0"/>
        <v>-0.166910178807486</v>
      </c>
      <c r="G10" s="47">
        <f t="shared" si="1"/>
        <v>-2399</v>
      </c>
      <c r="H10" s="48">
        <f t="shared" si="2"/>
        <v>0.848497732426304</v>
      </c>
    </row>
    <row r="11" spans="1:8">
      <c r="A11" s="39">
        <v>50103</v>
      </c>
      <c r="B11" s="39" t="s">
        <v>604</v>
      </c>
      <c r="C11" s="44">
        <v>4383</v>
      </c>
      <c r="D11" s="44">
        <v>4638</v>
      </c>
      <c r="E11" s="40">
        <v>4227</v>
      </c>
      <c r="F11" s="41">
        <f t="shared" si="0"/>
        <v>-0.0355920602327173</v>
      </c>
      <c r="G11" s="47">
        <f t="shared" si="1"/>
        <v>-156</v>
      </c>
      <c r="H11" s="48">
        <f t="shared" si="2"/>
        <v>0.911384217335058</v>
      </c>
    </row>
    <row r="12" spans="1:8">
      <c r="A12" s="39">
        <v>50199</v>
      </c>
      <c r="B12" s="39" t="s">
        <v>605</v>
      </c>
      <c r="C12" s="44">
        <v>6656</v>
      </c>
      <c r="D12" s="44">
        <v>6815</v>
      </c>
      <c r="E12" s="40">
        <v>7119</v>
      </c>
      <c r="F12" s="41">
        <f t="shared" si="0"/>
        <v>0.0695612980769231</v>
      </c>
      <c r="G12" s="47">
        <f t="shared" si="1"/>
        <v>463</v>
      </c>
      <c r="H12" s="48">
        <f t="shared" si="2"/>
        <v>1.0446074834923</v>
      </c>
    </row>
    <row r="13" spans="1:8">
      <c r="A13" s="39">
        <v>502</v>
      </c>
      <c r="B13" s="35" t="s">
        <v>606</v>
      </c>
      <c r="C13" s="44">
        <v>26500</v>
      </c>
      <c r="D13" s="44">
        <v>11528</v>
      </c>
      <c r="E13" s="40">
        <f>SUM(E14:E23)</f>
        <v>26411</v>
      </c>
      <c r="F13" s="41">
        <f t="shared" si="0"/>
        <v>-0.00335849056603774</v>
      </c>
      <c r="G13" s="47">
        <f t="shared" si="1"/>
        <v>-89</v>
      </c>
      <c r="H13" s="48">
        <f t="shared" si="2"/>
        <v>2.29103053435115</v>
      </c>
    </row>
    <row r="14" spans="1:8">
      <c r="A14" s="39">
        <v>50201</v>
      </c>
      <c r="B14" s="39" t="s">
        <v>607</v>
      </c>
      <c r="C14" s="44">
        <v>7719</v>
      </c>
      <c r="D14" s="44">
        <v>3500</v>
      </c>
      <c r="E14" s="40">
        <v>7531</v>
      </c>
      <c r="F14" s="41">
        <f t="shared" si="0"/>
        <v>-0.0243554864619769</v>
      </c>
      <c r="G14" s="47">
        <f t="shared" si="1"/>
        <v>-188</v>
      </c>
      <c r="H14" s="48">
        <f t="shared" si="2"/>
        <v>2.15171428571429</v>
      </c>
    </row>
    <row r="15" spans="1:8">
      <c r="A15" s="39">
        <v>50202</v>
      </c>
      <c r="B15" s="39" t="s">
        <v>608</v>
      </c>
      <c r="C15" s="44">
        <v>79</v>
      </c>
      <c r="D15" s="44">
        <v>106</v>
      </c>
      <c r="E15" s="40">
        <v>76</v>
      </c>
      <c r="F15" s="41">
        <f t="shared" si="0"/>
        <v>-0.0379746835443038</v>
      </c>
      <c r="G15" s="47">
        <f t="shared" si="1"/>
        <v>-3</v>
      </c>
      <c r="H15" s="48">
        <f t="shared" si="2"/>
        <v>0.716981132075472</v>
      </c>
    </row>
    <row r="16" spans="1:8">
      <c r="A16" s="39">
        <v>50203</v>
      </c>
      <c r="B16" s="39" t="s">
        <v>609</v>
      </c>
      <c r="C16" s="44">
        <v>512</v>
      </c>
      <c r="D16" s="44">
        <v>540</v>
      </c>
      <c r="E16" s="40">
        <v>734</v>
      </c>
      <c r="F16" s="41">
        <f t="shared" si="0"/>
        <v>0.43359375</v>
      </c>
      <c r="G16" s="47">
        <f t="shared" si="1"/>
        <v>222</v>
      </c>
      <c r="H16" s="48">
        <f t="shared" si="2"/>
        <v>1.35925925925926</v>
      </c>
    </row>
    <row r="17" spans="1:8">
      <c r="A17" s="39">
        <v>50204</v>
      </c>
      <c r="B17" s="39" t="s">
        <v>610</v>
      </c>
      <c r="C17" s="44">
        <v>1958</v>
      </c>
      <c r="D17" s="44">
        <v>485</v>
      </c>
      <c r="E17" s="40">
        <v>1531</v>
      </c>
      <c r="F17" s="41">
        <f t="shared" si="0"/>
        <v>-0.218079673135853</v>
      </c>
      <c r="G17" s="47">
        <f t="shared" si="1"/>
        <v>-427</v>
      </c>
      <c r="H17" s="48">
        <f t="shared" si="2"/>
        <v>3.15670103092783</v>
      </c>
    </row>
    <row r="18" spans="1:8">
      <c r="A18" s="39">
        <v>50205</v>
      </c>
      <c r="B18" s="39" t="s">
        <v>611</v>
      </c>
      <c r="C18" s="44">
        <v>8872</v>
      </c>
      <c r="D18" s="44">
        <v>4250</v>
      </c>
      <c r="E18" s="40">
        <v>10272</v>
      </c>
      <c r="F18" s="41">
        <f t="shared" si="0"/>
        <v>0.157799819657349</v>
      </c>
      <c r="G18" s="47">
        <f t="shared" si="1"/>
        <v>1400</v>
      </c>
      <c r="H18" s="48">
        <f t="shared" si="2"/>
        <v>2.41694117647059</v>
      </c>
    </row>
    <row r="19" spans="1:8">
      <c r="A19" s="39">
        <v>50206</v>
      </c>
      <c r="B19" s="39" t="s">
        <v>612</v>
      </c>
      <c r="C19" s="44">
        <v>31</v>
      </c>
      <c r="D19" s="44">
        <v>50</v>
      </c>
      <c r="E19" s="40">
        <v>32</v>
      </c>
      <c r="F19" s="41">
        <f t="shared" si="0"/>
        <v>0.032258064516129</v>
      </c>
      <c r="G19" s="47">
        <f t="shared" si="1"/>
        <v>1</v>
      </c>
      <c r="H19" s="48">
        <f t="shared" si="2"/>
        <v>0.64</v>
      </c>
    </row>
    <row r="20" spans="1:8">
      <c r="A20" s="39">
        <v>50207</v>
      </c>
      <c r="B20" s="39" t="s">
        <v>613</v>
      </c>
      <c r="C20" s="44">
        <v>0</v>
      </c>
      <c r="D20" s="44">
        <v>0</v>
      </c>
      <c r="E20" s="40">
        <v>0</v>
      </c>
      <c r="F20" s="41"/>
      <c r="G20" s="47">
        <f t="shared" si="1"/>
        <v>0</v>
      </c>
      <c r="H20" s="48"/>
    </row>
    <row r="21" spans="1:8">
      <c r="A21" s="39">
        <v>50208</v>
      </c>
      <c r="B21" s="39" t="s">
        <v>614</v>
      </c>
      <c r="C21" s="44">
        <v>609</v>
      </c>
      <c r="D21" s="44">
        <v>747</v>
      </c>
      <c r="E21" s="40">
        <v>529</v>
      </c>
      <c r="F21" s="41">
        <f t="shared" si="0"/>
        <v>-0.13136288998358</v>
      </c>
      <c r="G21" s="47">
        <f t="shared" si="1"/>
        <v>-80</v>
      </c>
      <c r="H21" s="48">
        <f t="shared" si="2"/>
        <v>0.708165997322624</v>
      </c>
    </row>
    <row r="22" spans="1:8">
      <c r="A22" s="39">
        <v>50209</v>
      </c>
      <c r="B22" s="39" t="s">
        <v>615</v>
      </c>
      <c r="C22" s="44">
        <v>1647</v>
      </c>
      <c r="D22" s="44">
        <v>395</v>
      </c>
      <c r="E22" s="40">
        <v>1542</v>
      </c>
      <c r="F22" s="41">
        <f t="shared" si="0"/>
        <v>-0.063752276867031</v>
      </c>
      <c r="G22" s="47">
        <f t="shared" si="1"/>
        <v>-105</v>
      </c>
      <c r="H22" s="48">
        <f t="shared" si="2"/>
        <v>3.90379746835443</v>
      </c>
    </row>
    <row r="23" spans="1:8">
      <c r="A23" s="39">
        <v>50299</v>
      </c>
      <c r="B23" s="39" t="s">
        <v>616</v>
      </c>
      <c r="C23" s="44">
        <v>5073</v>
      </c>
      <c r="D23" s="44">
        <v>1455</v>
      </c>
      <c r="E23" s="40">
        <v>4164</v>
      </c>
      <c r="F23" s="41">
        <f t="shared" si="0"/>
        <v>-0.179183914843288</v>
      </c>
      <c r="G23" s="47">
        <f t="shared" si="1"/>
        <v>-909</v>
      </c>
      <c r="H23" s="48">
        <f t="shared" si="2"/>
        <v>2.86185567010309</v>
      </c>
    </row>
    <row r="24" spans="1:8">
      <c r="A24" s="39">
        <v>503</v>
      </c>
      <c r="B24" s="35" t="s">
        <v>617</v>
      </c>
      <c r="C24" s="44">
        <v>21241</v>
      </c>
      <c r="D24" s="44">
        <v>195</v>
      </c>
      <c r="E24" s="40">
        <f>SUM(E25:E31)</f>
        <v>33965</v>
      </c>
      <c r="F24" s="41">
        <f t="shared" si="0"/>
        <v>0.599030177486936</v>
      </c>
      <c r="G24" s="47">
        <f t="shared" si="1"/>
        <v>12724</v>
      </c>
      <c r="H24" s="48">
        <f t="shared" si="2"/>
        <v>174.179487179487</v>
      </c>
    </row>
    <row r="25" spans="1:8">
      <c r="A25" s="39">
        <v>50301</v>
      </c>
      <c r="B25" s="39" t="s">
        <v>618</v>
      </c>
      <c r="C25" s="44">
        <v>3239</v>
      </c>
      <c r="D25" s="44">
        <v>0</v>
      </c>
      <c r="E25" s="40">
        <v>1686</v>
      </c>
      <c r="F25" s="41">
        <f t="shared" si="0"/>
        <v>-0.479468971904909</v>
      </c>
      <c r="G25" s="47">
        <f t="shared" si="1"/>
        <v>-1553</v>
      </c>
      <c r="H25" s="48"/>
    </row>
    <row r="26" spans="1:8">
      <c r="A26" s="39">
        <v>50302</v>
      </c>
      <c r="B26" s="39" t="s">
        <v>619</v>
      </c>
      <c r="C26" s="44">
        <v>11741</v>
      </c>
      <c r="D26" s="44">
        <v>0</v>
      </c>
      <c r="E26" s="40">
        <v>17644</v>
      </c>
      <c r="F26" s="41">
        <f t="shared" si="0"/>
        <v>0.502768077676518</v>
      </c>
      <c r="G26" s="47">
        <f t="shared" si="1"/>
        <v>5903</v>
      </c>
      <c r="H26" s="48"/>
    </row>
    <row r="27" spans="1:8">
      <c r="A27" s="39">
        <v>50303</v>
      </c>
      <c r="B27" s="39" t="s">
        <v>620</v>
      </c>
      <c r="C27" s="44">
        <v>140</v>
      </c>
      <c r="D27" s="44">
        <v>0</v>
      </c>
      <c r="E27" s="40">
        <v>109</v>
      </c>
      <c r="F27" s="41">
        <f t="shared" si="0"/>
        <v>-0.221428571428571</v>
      </c>
      <c r="G27" s="47">
        <f t="shared" si="1"/>
        <v>-31</v>
      </c>
      <c r="H27" s="48"/>
    </row>
    <row r="28" spans="1:8">
      <c r="A28" s="39">
        <v>50305</v>
      </c>
      <c r="B28" s="39" t="s">
        <v>621</v>
      </c>
      <c r="C28" s="44">
        <v>1077</v>
      </c>
      <c r="D28" s="44">
        <v>0</v>
      </c>
      <c r="E28" s="40">
        <v>9540</v>
      </c>
      <c r="F28" s="41">
        <f t="shared" si="0"/>
        <v>7.85793871866295</v>
      </c>
      <c r="G28" s="47">
        <f t="shared" si="1"/>
        <v>8463</v>
      </c>
      <c r="H28" s="48"/>
    </row>
    <row r="29" spans="1:8">
      <c r="A29" s="39">
        <v>50306</v>
      </c>
      <c r="B29" s="39" t="s">
        <v>622</v>
      </c>
      <c r="C29" s="44">
        <v>2841</v>
      </c>
      <c r="D29" s="44">
        <v>0</v>
      </c>
      <c r="E29" s="40">
        <v>3184</v>
      </c>
      <c r="F29" s="41">
        <f t="shared" si="0"/>
        <v>0.12073213657163</v>
      </c>
      <c r="G29" s="47">
        <f t="shared" si="1"/>
        <v>343</v>
      </c>
      <c r="H29" s="48"/>
    </row>
    <row r="30" spans="1:8">
      <c r="A30" s="39">
        <v>50307</v>
      </c>
      <c r="B30" s="39" t="s">
        <v>623</v>
      </c>
      <c r="C30" s="44">
        <v>604</v>
      </c>
      <c r="D30" s="44">
        <v>195</v>
      </c>
      <c r="E30" s="40">
        <v>1306</v>
      </c>
      <c r="F30" s="41">
        <f t="shared" si="0"/>
        <v>1.16225165562914</v>
      </c>
      <c r="G30" s="47">
        <f t="shared" si="1"/>
        <v>702</v>
      </c>
      <c r="H30" s="48">
        <f t="shared" si="2"/>
        <v>6.6974358974359</v>
      </c>
    </row>
    <row r="31" spans="1:8">
      <c r="A31" s="39">
        <v>50399</v>
      </c>
      <c r="B31" s="39" t="s">
        <v>624</v>
      </c>
      <c r="C31" s="44">
        <v>1599</v>
      </c>
      <c r="D31" s="44">
        <v>0</v>
      </c>
      <c r="E31" s="40">
        <v>496</v>
      </c>
      <c r="F31" s="41">
        <f t="shared" si="0"/>
        <v>-0.689806128830519</v>
      </c>
      <c r="G31" s="47">
        <f t="shared" si="1"/>
        <v>-1103</v>
      </c>
      <c r="H31" s="48"/>
    </row>
    <row r="32" spans="1:8">
      <c r="A32" s="39">
        <v>504</v>
      </c>
      <c r="B32" s="35" t="s">
        <v>625</v>
      </c>
      <c r="C32" s="44">
        <v>8939</v>
      </c>
      <c r="D32" s="44">
        <v>0</v>
      </c>
      <c r="E32" s="40">
        <f>SUM(E33:E38)</f>
        <v>2070</v>
      </c>
      <c r="F32" s="41">
        <f t="shared" si="0"/>
        <v>-0.768430473207294</v>
      </c>
      <c r="G32" s="47">
        <f t="shared" si="1"/>
        <v>-6869</v>
      </c>
      <c r="H32" s="48"/>
    </row>
    <row r="33" spans="1:8">
      <c r="A33" s="39">
        <v>50401</v>
      </c>
      <c r="B33" s="39" t="s">
        <v>618</v>
      </c>
      <c r="C33" s="44">
        <v>0</v>
      </c>
      <c r="D33" s="44">
        <v>0</v>
      </c>
      <c r="E33" s="40">
        <v>0</v>
      </c>
      <c r="F33" s="41"/>
      <c r="G33" s="47">
        <f t="shared" si="1"/>
        <v>0</v>
      </c>
      <c r="H33" s="48"/>
    </row>
    <row r="34" spans="1:8">
      <c r="A34" s="39">
        <v>50402</v>
      </c>
      <c r="B34" s="39" t="s">
        <v>619</v>
      </c>
      <c r="C34" s="44">
        <v>6336</v>
      </c>
      <c r="D34" s="44">
        <v>0</v>
      </c>
      <c r="E34" s="40">
        <v>362</v>
      </c>
      <c r="F34" s="41">
        <f t="shared" si="0"/>
        <v>-0.942866161616162</v>
      </c>
      <c r="G34" s="47">
        <f t="shared" si="1"/>
        <v>-5974</v>
      </c>
      <c r="H34" s="48"/>
    </row>
    <row r="35" spans="1:8">
      <c r="A35" s="39">
        <v>50403</v>
      </c>
      <c r="B35" s="39" t="s">
        <v>620</v>
      </c>
      <c r="C35" s="44">
        <v>0</v>
      </c>
      <c r="D35" s="44">
        <v>0</v>
      </c>
      <c r="E35" s="40">
        <v>36</v>
      </c>
      <c r="F35" s="41"/>
      <c r="G35" s="47">
        <f t="shared" si="1"/>
        <v>36</v>
      </c>
      <c r="H35" s="48"/>
    </row>
    <row r="36" spans="1:8">
      <c r="A36" s="39">
        <v>50404</v>
      </c>
      <c r="B36" s="39" t="s">
        <v>622</v>
      </c>
      <c r="C36" s="44">
        <v>29</v>
      </c>
      <c r="D36" s="44">
        <v>0</v>
      </c>
      <c r="E36" s="40">
        <v>510</v>
      </c>
      <c r="F36" s="41">
        <f t="shared" si="0"/>
        <v>16.5862068965517</v>
      </c>
      <c r="G36" s="47">
        <f t="shared" si="1"/>
        <v>481</v>
      </c>
      <c r="H36" s="48"/>
    </row>
    <row r="37" spans="1:8">
      <c r="A37" s="39">
        <v>50405</v>
      </c>
      <c r="B37" s="39" t="s">
        <v>623</v>
      </c>
      <c r="C37" s="44">
        <v>5</v>
      </c>
      <c r="D37" s="44">
        <v>0</v>
      </c>
      <c r="E37" s="40">
        <v>125</v>
      </c>
      <c r="F37" s="41">
        <f t="shared" si="0"/>
        <v>24</v>
      </c>
      <c r="G37" s="47">
        <f t="shared" si="1"/>
        <v>120</v>
      </c>
      <c r="H37" s="48"/>
    </row>
    <row r="38" spans="1:8">
      <c r="A38" s="39">
        <v>50499</v>
      </c>
      <c r="B38" s="39" t="s">
        <v>624</v>
      </c>
      <c r="C38" s="44">
        <v>2569</v>
      </c>
      <c r="D38" s="44">
        <v>0</v>
      </c>
      <c r="E38" s="40">
        <v>1037</v>
      </c>
      <c r="F38" s="41">
        <f t="shared" si="0"/>
        <v>-0.596340988711561</v>
      </c>
      <c r="G38" s="47">
        <f t="shared" si="1"/>
        <v>-1532</v>
      </c>
      <c r="H38" s="48"/>
    </row>
    <row r="39" spans="1:8">
      <c r="A39" s="39">
        <v>505</v>
      </c>
      <c r="B39" s="35" t="s">
        <v>626</v>
      </c>
      <c r="C39" s="44">
        <v>116130</v>
      </c>
      <c r="D39" s="44">
        <v>105794</v>
      </c>
      <c r="E39" s="40">
        <f>SUM(E40:E42)</f>
        <v>122535</v>
      </c>
      <c r="F39" s="41">
        <f t="shared" si="0"/>
        <v>0.0551537070524412</v>
      </c>
      <c r="G39" s="47">
        <f t="shared" si="1"/>
        <v>6405</v>
      </c>
      <c r="H39" s="48">
        <f t="shared" si="2"/>
        <v>1.15824148817513</v>
      </c>
    </row>
    <row r="40" spans="1:8">
      <c r="A40" s="39">
        <v>50501</v>
      </c>
      <c r="B40" s="39" t="s">
        <v>627</v>
      </c>
      <c r="C40" s="44">
        <v>102702</v>
      </c>
      <c r="D40" s="44">
        <v>99768</v>
      </c>
      <c r="E40" s="40">
        <v>111702</v>
      </c>
      <c r="F40" s="41">
        <f t="shared" ref="F40:F71" si="3">(G40/C40)</f>
        <v>0.0876321785359584</v>
      </c>
      <c r="G40" s="47">
        <f t="shared" ref="G40:G78" si="4">E40-C40</f>
        <v>9000</v>
      </c>
      <c r="H40" s="48">
        <f t="shared" ref="H40:H71" si="5">E40/D40</f>
        <v>1.1196175126293</v>
      </c>
    </row>
    <row r="41" spans="1:8">
      <c r="A41" s="39">
        <v>50502</v>
      </c>
      <c r="B41" s="39" t="s">
        <v>628</v>
      </c>
      <c r="C41" s="44">
        <v>13428</v>
      </c>
      <c r="D41" s="44">
        <v>6026</v>
      </c>
      <c r="E41" s="40">
        <v>10833</v>
      </c>
      <c r="F41" s="41">
        <f t="shared" si="3"/>
        <v>-0.19325290437891</v>
      </c>
      <c r="G41" s="47">
        <f t="shared" si="4"/>
        <v>-2595</v>
      </c>
      <c r="H41" s="48">
        <f t="shared" si="5"/>
        <v>1.79770992366412</v>
      </c>
    </row>
    <row r="42" spans="1:8">
      <c r="A42" s="39">
        <v>50599</v>
      </c>
      <c r="B42" s="39" t="s">
        <v>629</v>
      </c>
      <c r="C42" s="44">
        <v>0</v>
      </c>
      <c r="D42" s="44">
        <v>0</v>
      </c>
      <c r="E42" s="40">
        <v>0</v>
      </c>
      <c r="F42" s="41"/>
      <c r="G42" s="47">
        <f t="shared" si="4"/>
        <v>0</v>
      </c>
      <c r="H42" s="48"/>
    </row>
    <row r="43" spans="1:8">
      <c r="A43" s="39">
        <v>506</v>
      </c>
      <c r="B43" s="35" t="s">
        <v>630</v>
      </c>
      <c r="C43" s="44">
        <v>12301</v>
      </c>
      <c r="D43" s="44">
        <v>255</v>
      </c>
      <c r="E43" s="40">
        <f>SUM(E44:E45)</f>
        <v>37880</v>
      </c>
      <c r="F43" s="41">
        <f t="shared" si="3"/>
        <v>2.07942443703764</v>
      </c>
      <c r="G43" s="47">
        <f t="shared" si="4"/>
        <v>25579</v>
      </c>
      <c r="H43" s="48">
        <f t="shared" si="5"/>
        <v>148.549019607843</v>
      </c>
    </row>
    <row r="44" spans="1:8">
      <c r="A44" s="39">
        <v>50601</v>
      </c>
      <c r="B44" s="39" t="s">
        <v>631</v>
      </c>
      <c r="C44" s="44">
        <v>7941</v>
      </c>
      <c r="D44" s="44">
        <v>0</v>
      </c>
      <c r="E44" s="40">
        <v>32953</v>
      </c>
      <c r="F44" s="41">
        <f t="shared" si="3"/>
        <v>3.14972925324266</v>
      </c>
      <c r="G44" s="47">
        <f t="shared" si="4"/>
        <v>25012</v>
      </c>
      <c r="H44" s="48"/>
    </row>
    <row r="45" spans="1:8">
      <c r="A45" s="39">
        <v>50602</v>
      </c>
      <c r="B45" s="39" t="s">
        <v>632</v>
      </c>
      <c r="C45" s="44">
        <v>4360</v>
      </c>
      <c r="D45" s="44">
        <v>255</v>
      </c>
      <c r="E45" s="40">
        <v>4927</v>
      </c>
      <c r="F45" s="41">
        <f t="shared" si="3"/>
        <v>0.130045871559633</v>
      </c>
      <c r="G45" s="47">
        <f t="shared" si="4"/>
        <v>567</v>
      </c>
      <c r="H45" s="48">
        <f t="shared" si="5"/>
        <v>19.321568627451</v>
      </c>
    </row>
    <row r="46" spans="1:8">
      <c r="A46" s="39">
        <v>507</v>
      </c>
      <c r="B46" s="35" t="s">
        <v>633</v>
      </c>
      <c r="C46" s="44">
        <v>30629</v>
      </c>
      <c r="D46" s="44">
        <v>5235</v>
      </c>
      <c r="E46" s="40">
        <f>SUM(E47:E49)</f>
        <v>2309</v>
      </c>
      <c r="F46" s="41">
        <f t="shared" si="3"/>
        <v>-0.924613927976754</v>
      </c>
      <c r="G46" s="47">
        <f t="shared" si="4"/>
        <v>-28320</v>
      </c>
      <c r="H46" s="48">
        <f t="shared" si="5"/>
        <v>0.441069723018147</v>
      </c>
    </row>
    <row r="47" spans="1:8">
      <c r="A47" s="39">
        <v>50701</v>
      </c>
      <c r="B47" s="39" t="s">
        <v>634</v>
      </c>
      <c r="C47" s="44">
        <v>76</v>
      </c>
      <c r="D47" s="44">
        <v>52</v>
      </c>
      <c r="E47" s="40">
        <v>22</v>
      </c>
      <c r="F47" s="41">
        <f t="shared" si="3"/>
        <v>-0.710526315789474</v>
      </c>
      <c r="G47" s="47">
        <f t="shared" si="4"/>
        <v>-54</v>
      </c>
      <c r="H47" s="48">
        <f t="shared" si="5"/>
        <v>0.423076923076923</v>
      </c>
    </row>
    <row r="48" spans="1:8">
      <c r="A48" s="39">
        <v>50702</v>
      </c>
      <c r="B48" s="39" t="s">
        <v>635</v>
      </c>
      <c r="C48" s="44">
        <v>404</v>
      </c>
      <c r="D48" s="44">
        <v>281</v>
      </c>
      <c r="E48" s="40">
        <v>199</v>
      </c>
      <c r="F48" s="41">
        <f t="shared" si="3"/>
        <v>-0.507425742574257</v>
      </c>
      <c r="G48" s="47">
        <f t="shared" si="4"/>
        <v>-205</v>
      </c>
      <c r="H48" s="48">
        <f t="shared" si="5"/>
        <v>0.708185053380783</v>
      </c>
    </row>
    <row r="49" spans="1:8">
      <c r="A49" s="39">
        <v>50799</v>
      </c>
      <c r="B49" s="39" t="s">
        <v>636</v>
      </c>
      <c r="C49" s="44">
        <v>30149</v>
      </c>
      <c r="D49" s="44">
        <v>4902</v>
      </c>
      <c r="E49" s="40">
        <v>2088</v>
      </c>
      <c r="F49" s="41">
        <f t="shared" si="3"/>
        <v>-0.930743971607682</v>
      </c>
      <c r="G49" s="47">
        <f t="shared" si="4"/>
        <v>-28061</v>
      </c>
      <c r="H49" s="48">
        <f t="shared" si="5"/>
        <v>0.425948592411261</v>
      </c>
    </row>
    <row r="50" spans="1:8">
      <c r="A50" s="39">
        <v>508</v>
      </c>
      <c r="B50" s="35" t="s">
        <v>637</v>
      </c>
      <c r="C50" s="44">
        <v>17823</v>
      </c>
      <c r="D50" s="44">
        <v>0</v>
      </c>
      <c r="E50" s="40">
        <f>SUM(E51:E54)</f>
        <v>15645</v>
      </c>
      <c r="F50" s="41">
        <f t="shared" si="3"/>
        <v>-0.122201649553947</v>
      </c>
      <c r="G50" s="47">
        <f t="shared" si="4"/>
        <v>-2178</v>
      </c>
      <c r="H50" s="48"/>
    </row>
    <row r="51" spans="1:8">
      <c r="A51" s="39">
        <v>50803</v>
      </c>
      <c r="B51" s="39" t="s">
        <v>638</v>
      </c>
      <c r="C51" s="44">
        <v>17823</v>
      </c>
      <c r="D51" s="44">
        <v>0</v>
      </c>
      <c r="E51" s="40">
        <v>15645</v>
      </c>
      <c r="F51" s="41">
        <f t="shared" si="3"/>
        <v>-0.122201649553947</v>
      </c>
      <c r="G51" s="47">
        <f t="shared" si="4"/>
        <v>-2178</v>
      </c>
      <c r="H51" s="48"/>
    </row>
    <row r="52" spans="1:8">
      <c r="A52" s="39">
        <v>50804</v>
      </c>
      <c r="B52" s="39" t="s">
        <v>639</v>
      </c>
      <c r="C52" s="44">
        <v>0</v>
      </c>
      <c r="D52" s="44">
        <v>0</v>
      </c>
      <c r="E52" s="40">
        <v>0</v>
      </c>
      <c r="F52" s="41"/>
      <c r="G52" s="47">
        <f t="shared" si="4"/>
        <v>0</v>
      </c>
      <c r="H52" s="48"/>
    </row>
    <row r="53" spans="1:8">
      <c r="A53" s="39">
        <v>50805</v>
      </c>
      <c r="B53" s="39" t="s">
        <v>640</v>
      </c>
      <c r="C53" s="44">
        <v>0</v>
      </c>
      <c r="D53" s="44">
        <v>0</v>
      </c>
      <c r="E53" s="40">
        <v>0</v>
      </c>
      <c r="F53" s="41"/>
      <c r="G53" s="47">
        <f t="shared" si="4"/>
        <v>0</v>
      </c>
      <c r="H53" s="48"/>
    </row>
    <row r="54" spans="1:8">
      <c r="A54" s="39">
        <v>50899</v>
      </c>
      <c r="B54" s="39" t="s">
        <v>641</v>
      </c>
      <c r="C54" s="44">
        <v>0</v>
      </c>
      <c r="D54" s="44">
        <v>0</v>
      </c>
      <c r="E54" s="40">
        <v>0</v>
      </c>
      <c r="F54" s="41"/>
      <c r="G54" s="47">
        <f t="shared" si="4"/>
        <v>0</v>
      </c>
      <c r="H54" s="48"/>
    </row>
    <row r="55" spans="1:8">
      <c r="A55" s="39">
        <v>509</v>
      </c>
      <c r="B55" s="35" t="s">
        <v>642</v>
      </c>
      <c r="C55" s="44">
        <v>70848</v>
      </c>
      <c r="D55" s="44">
        <v>28369</v>
      </c>
      <c r="E55" s="40">
        <f>SUM(E56:E60)</f>
        <v>67250</v>
      </c>
      <c r="F55" s="41">
        <f t="shared" si="3"/>
        <v>-0.0507847786811201</v>
      </c>
      <c r="G55" s="47">
        <f t="shared" si="4"/>
        <v>-3598</v>
      </c>
      <c r="H55" s="48">
        <f t="shared" si="5"/>
        <v>2.37054531354648</v>
      </c>
    </row>
    <row r="56" spans="1:8">
      <c r="A56" s="39">
        <v>50901</v>
      </c>
      <c r="B56" s="39" t="s">
        <v>643</v>
      </c>
      <c r="C56" s="44">
        <v>36218</v>
      </c>
      <c r="D56" s="44">
        <v>13042</v>
      </c>
      <c r="E56" s="40">
        <v>36460</v>
      </c>
      <c r="F56" s="41">
        <f t="shared" si="3"/>
        <v>0.00668176045060467</v>
      </c>
      <c r="G56" s="47">
        <f t="shared" si="4"/>
        <v>242</v>
      </c>
      <c r="H56" s="48">
        <f t="shared" si="5"/>
        <v>2.79558349946327</v>
      </c>
    </row>
    <row r="57" spans="1:8">
      <c r="A57" s="39">
        <v>50902</v>
      </c>
      <c r="B57" s="39" t="s">
        <v>644</v>
      </c>
      <c r="C57" s="44">
        <v>3726</v>
      </c>
      <c r="D57" s="44">
        <v>1678</v>
      </c>
      <c r="E57" s="40">
        <v>4443</v>
      </c>
      <c r="F57" s="41">
        <f t="shared" si="3"/>
        <v>0.192431561996779</v>
      </c>
      <c r="G57" s="47">
        <f t="shared" si="4"/>
        <v>717</v>
      </c>
      <c r="H57" s="48">
        <f t="shared" si="5"/>
        <v>2.64779499404052</v>
      </c>
    </row>
    <row r="58" spans="1:8">
      <c r="A58" s="39">
        <v>50903</v>
      </c>
      <c r="B58" s="39" t="s">
        <v>645</v>
      </c>
      <c r="C58" s="44">
        <v>12421</v>
      </c>
      <c r="D58" s="44">
        <v>908</v>
      </c>
      <c r="E58" s="40">
        <v>8240</v>
      </c>
      <c r="F58" s="41">
        <f t="shared" si="3"/>
        <v>-0.336607358505756</v>
      </c>
      <c r="G58" s="47">
        <f t="shared" si="4"/>
        <v>-4181</v>
      </c>
      <c r="H58" s="48">
        <f t="shared" si="5"/>
        <v>9.07488986784141</v>
      </c>
    </row>
    <row r="59" spans="1:8">
      <c r="A59" s="39">
        <v>50905</v>
      </c>
      <c r="B59" s="39" t="s">
        <v>646</v>
      </c>
      <c r="C59" s="44">
        <v>11685</v>
      </c>
      <c r="D59" s="44">
        <v>9678</v>
      </c>
      <c r="E59" s="40">
        <v>12165</v>
      </c>
      <c r="F59" s="41">
        <f t="shared" si="3"/>
        <v>0.0410783055198973</v>
      </c>
      <c r="G59" s="47">
        <f t="shared" si="4"/>
        <v>480</v>
      </c>
      <c r="H59" s="48">
        <f t="shared" si="5"/>
        <v>1.25697458152511</v>
      </c>
    </row>
    <row r="60" spans="1:8">
      <c r="A60" s="39">
        <v>50999</v>
      </c>
      <c r="B60" s="39" t="s">
        <v>647</v>
      </c>
      <c r="C60" s="44">
        <v>6798</v>
      </c>
      <c r="D60" s="44">
        <v>3063</v>
      </c>
      <c r="E60" s="40">
        <v>5942</v>
      </c>
      <c r="F60" s="41">
        <f t="shared" si="3"/>
        <v>-0.12591938805531</v>
      </c>
      <c r="G60" s="47">
        <f t="shared" si="4"/>
        <v>-856</v>
      </c>
      <c r="H60" s="48">
        <f t="shared" si="5"/>
        <v>1.93992817499184</v>
      </c>
    </row>
    <row r="61" spans="1:8">
      <c r="A61" s="39">
        <v>510</v>
      </c>
      <c r="B61" s="35" t="s">
        <v>648</v>
      </c>
      <c r="C61" s="44">
        <v>8302</v>
      </c>
      <c r="D61" s="44">
        <v>5000</v>
      </c>
      <c r="E61" s="40">
        <f>SUM(E62:E64)</f>
        <v>8299</v>
      </c>
      <c r="F61" s="41">
        <f t="shared" si="3"/>
        <v>-0.000361358708744881</v>
      </c>
      <c r="G61" s="47">
        <f t="shared" si="4"/>
        <v>-3</v>
      </c>
      <c r="H61" s="48">
        <f t="shared" si="5"/>
        <v>1.6598</v>
      </c>
    </row>
    <row r="62" spans="1:8">
      <c r="A62" s="39">
        <v>51002</v>
      </c>
      <c r="B62" s="39" t="s">
        <v>649</v>
      </c>
      <c r="C62" s="44">
        <v>8247</v>
      </c>
      <c r="D62" s="44">
        <v>4586</v>
      </c>
      <c r="E62" s="40">
        <v>8299</v>
      </c>
      <c r="F62" s="41">
        <f t="shared" si="3"/>
        <v>0.00630532314781133</v>
      </c>
      <c r="G62" s="47">
        <f t="shared" si="4"/>
        <v>52</v>
      </c>
      <c r="H62" s="48">
        <f t="shared" si="5"/>
        <v>1.80963802878325</v>
      </c>
    </row>
    <row r="63" spans="1:8">
      <c r="A63" s="39">
        <v>51003</v>
      </c>
      <c r="B63" s="39" t="s">
        <v>464</v>
      </c>
      <c r="C63" s="44">
        <v>0</v>
      </c>
      <c r="D63" s="44">
        <v>0</v>
      </c>
      <c r="E63" s="40">
        <v>0</v>
      </c>
      <c r="F63" s="41"/>
      <c r="G63" s="47">
        <f t="shared" si="4"/>
        <v>0</v>
      </c>
      <c r="H63" s="48"/>
    </row>
    <row r="64" spans="1:8">
      <c r="A64" s="39">
        <v>51004</v>
      </c>
      <c r="B64" s="39" t="s">
        <v>650</v>
      </c>
      <c r="C64" s="44">
        <v>55</v>
      </c>
      <c r="D64" s="44">
        <v>414</v>
      </c>
      <c r="E64" s="40">
        <v>0</v>
      </c>
      <c r="F64" s="41">
        <f t="shared" si="3"/>
        <v>-1</v>
      </c>
      <c r="G64" s="47">
        <f t="shared" si="4"/>
        <v>-55</v>
      </c>
      <c r="H64" s="48">
        <f t="shared" si="5"/>
        <v>0</v>
      </c>
    </row>
    <row r="65" spans="1:8">
      <c r="A65" s="39">
        <v>511</v>
      </c>
      <c r="B65" s="35" t="s">
        <v>651</v>
      </c>
      <c r="C65" s="44">
        <v>10233</v>
      </c>
      <c r="D65" s="44">
        <v>13380</v>
      </c>
      <c r="E65" s="40">
        <f>SUM(E66:E69)</f>
        <v>12229</v>
      </c>
      <c r="F65" s="41">
        <f t="shared" si="3"/>
        <v>0.195055213524871</v>
      </c>
      <c r="G65" s="47">
        <f t="shared" si="4"/>
        <v>1996</v>
      </c>
      <c r="H65" s="48">
        <f t="shared" si="5"/>
        <v>0.913976083707025</v>
      </c>
    </row>
    <row r="66" spans="1:8">
      <c r="A66" s="39">
        <v>51101</v>
      </c>
      <c r="B66" s="39" t="s">
        <v>652</v>
      </c>
      <c r="C66" s="44">
        <v>9579</v>
      </c>
      <c r="D66" s="44">
        <v>13300</v>
      </c>
      <c r="E66" s="40">
        <v>11530</v>
      </c>
      <c r="F66" s="41">
        <f t="shared" si="3"/>
        <v>0.203674705084038</v>
      </c>
      <c r="G66" s="47">
        <f t="shared" si="4"/>
        <v>1951</v>
      </c>
      <c r="H66" s="48">
        <f t="shared" si="5"/>
        <v>0.866917293233083</v>
      </c>
    </row>
    <row r="67" spans="1:8">
      <c r="A67" s="39">
        <v>51102</v>
      </c>
      <c r="B67" s="39" t="s">
        <v>653</v>
      </c>
      <c r="C67" s="44">
        <v>584</v>
      </c>
      <c r="D67" s="44">
        <v>0</v>
      </c>
      <c r="E67" s="40">
        <v>617</v>
      </c>
      <c r="F67" s="41">
        <f t="shared" si="3"/>
        <v>0.0565068493150685</v>
      </c>
      <c r="G67" s="47">
        <f t="shared" si="4"/>
        <v>33</v>
      </c>
      <c r="H67" s="48"/>
    </row>
    <row r="68" spans="1:8">
      <c r="A68" s="39">
        <v>51103</v>
      </c>
      <c r="B68" s="39" t="s">
        <v>654</v>
      </c>
      <c r="C68" s="44">
        <v>70</v>
      </c>
      <c r="D68" s="44">
        <v>80</v>
      </c>
      <c r="E68" s="40">
        <v>82</v>
      </c>
      <c r="F68" s="41">
        <f t="shared" si="3"/>
        <v>0.171428571428571</v>
      </c>
      <c r="G68" s="47">
        <f t="shared" si="4"/>
        <v>12</v>
      </c>
      <c r="H68" s="48">
        <f t="shared" si="5"/>
        <v>1.025</v>
      </c>
    </row>
    <row r="69" spans="1:8">
      <c r="A69" s="39">
        <v>51104</v>
      </c>
      <c r="B69" s="39" t="s">
        <v>655</v>
      </c>
      <c r="C69" s="44">
        <v>0</v>
      </c>
      <c r="D69" s="44">
        <v>0</v>
      </c>
      <c r="E69" s="40">
        <v>0</v>
      </c>
      <c r="F69" s="41"/>
      <c r="G69" s="47">
        <f t="shared" si="4"/>
        <v>0</v>
      </c>
      <c r="H69" s="48"/>
    </row>
    <row r="70" spans="1:8">
      <c r="A70" s="39">
        <v>514</v>
      </c>
      <c r="B70" s="42" t="s">
        <v>656</v>
      </c>
      <c r="C70" s="44">
        <v>0</v>
      </c>
      <c r="D70" s="44">
        <v>3000</v>
      </c>
      <c r="E70" s="40">
        <v>0</v>
      </c>
      <c r="F70" s="41"/>
      <c r="G70" s="47">
        <f t="shared" si="4"/>
        <v>0</v>
      </c>
      <c r="H70" s="48">
        <f t="shared" si="5"/>
        <v>0</v>
      </c>
    </row>
    <row r="71" spans="1:8">
      <c r="A71" s="39">
        <v>51401</v>
      </c>
      <c r="B71" s="43" t="s">
        <v>657</v>
      </c>
      <c r="C71" s="44">
        <v>0</v>
      </c>
      <c r="D71" s="44">
        <v>3000</v>
      </c>
      <c r="E71" s="40">
        <v>0</v>
      </c>
      <c r="F71" s="41"/>
      <c r="G71" s="47">
        <f t="shared" si="4"/>
        <v>0</v>
      </c>
      <c r="H71" s="48">
        <f t="shared" si="5"/>
        <v>0</v>
      </c>
    </row>
    <row r="72" spans="1:8">
      <c r="A72" s="39">
        <v>51402</v>
      </c>
      <c r="B72" s="43" t="s">
        <v>658</v>
      </c>
      <c r="C72" s="44">
        <v>0</v>
      </c>
      <c r="D72" s="44">
        <v>0</v>
      </c>
      <c r="E72" s="40">
        <v>0</v>
      </c>
      <c r="F72" s="41"/>
      <c r="G72" s="47">
        <f t="shared" si="4"/>
        <v>0</v>
      </c>
      <c r="H72" s="48"/>
    </row>
    <row r="73" spans="1:8">
      <c r="A73" s="39">
        <v>599</v>
      </c>
      <c r="B73" s="35" t="s">
        <v>659</v>
      </c>
      <c r="C73" s="44">
        <v>214</v>
      </c>
      <c r="D73" s="44">
        <v>68401</v>
      </c>
      <c r="E73" s="40">
        <f>SUM(E74:E78)</f>
        <v>73</v>
      </c>
      <c r="F73" s="41">
        <f>(G73/C73)</f>
        <v>-0.658878504672897</v>
      </c>
      <c r="G73" s="47">
        <f t="shared" si="4"/>
        <v>-141</v>
      </c>
      <c r="H73" s="48">
        <f>E73/D73</f>
        <v>0.00106723585912487</v>
      </c>
    </row>
    <row r="74" spans="1:8">
      <c r="A74" s="39">
        <v>59907</v>
      </c>
      <c r="B74" s="39" t="s">
        <v>660</v>
      </c>
      <c r="C74" s="44">
        <v>0</v>
      </c>
      <c r="D74" s="44">
        <v>0</v>
      </c>
      <c r="E74" s="40">
        <v>0</v>
      </c>
      <c r="F74" s="41"/>
      <c r="G74" s="47">
        <f t="shared" si="4"/>
        <v>0</v>
      </c>
      <c r="H74" s="48"/>
    </row>
    <row r="75" spans="1:8">
      <c r="A75" s="39">
        <v>59908</v>
      </c>
      <c r="B75" s="39" t="s">
        <v>661</v>
      </c>
      <c r="C75" s="44">
        <v>0</v>
      </c>
      <c r="D75" s="44">
        <v>0</v>
      </c>
      <c r="E75" s="40">
        <v>0</v>
      </c>
      <c r="F75" s="41"/>
      <c r="G75" s="47">
        <f t="shared" si="4"/>
        <v>0</v>
      </c>
      <c r="H75" s="48"/>
    </row>
    <row r="76" spans="1:8">
      <c r="A76" s="39">
        <v>59909</v>
      </c>
      <c r="B76" s="39" t="s">
        <v>662</v>
      </c>
      <c r="C76" s="44">
        <v>0</v>
      </c>
      <c r="D76" s="44">
        <v>0</v>
      </c>
      <c r="E76" s="40">
        <v>0</v>
      </c>
      <c r="F76" s="41"/>
      <c r="G76" s="47">
        <f t="shared" si="4"/>
        <v>0</v>
      </c>
      <c r="H76" s="48"/>
    </row>
    <row r="77" spans="1:8">
      <c r="A77" s="39">
        <v>59910</v>
      </c>
      <c r="B77" s="39" t="s">
        <v>663</v>
      </c>
      <c r="C77" s="44">
        <v>0</v>
      </c>
      <c r="D77" s="44">
        <v>0</v>
      </c>
      <c r="E77" s="40">
        <v>0</v>
      </c>
      <c r="F77" s="41"/>
      <c r="G77" s="47">
        <f t="shared" si="4"/>
        <v>0</v>
      </c>
      <c r="H77" s="48"/>
    </row>
    <row r="78" spans="1:8">
      <c r="A78" s="39">
        <v>59999</v>
      </c>
      <c r="B78" s="39" t="s">
        <v>563</v>
      </c>
      <c r="C78" s="44">
        <v>214</v>
      </c>
      <c r="D78" s="44">
        <v>68401</v>
      </c>
      <c r="E78" s="40">
        <v>73</v>
      </c>
      <c r="F78" s="41">
        <f>(G78/C78)</f>
        <v>-0.658878504672897</v>
      </c>
      <c r="G78" s="47">
        <f t="shared" si="4"/>
        <v>-141</v>
      </c>
      <c r="H78" s="48">
        <f>E78/D78</f>
        <v>0.00106723585912487</v>
      </c>
    </row>
  </sheetData>
  <mergeCells count="8">
    <mergeCell ref="A2:H2"/>
    <mergeCell ref="F4:G4"/>
    <mergeCell ref="A4:A5"/>
    <mergeCell ref="B4:B5"/>
    <mergeCell ref="C4:C5"/>
    <mergeCell ref="D4:D5"/>
    <mergeCell ref="E4:E5"/>
    <mergeCell ref="H4:H5"/>
  </mergeCells>
  <dataValidations count="1">
    <dataValidation type="decimal" operator="between" allowBlank="1" showInputMessage="1" showErrorMessage="1" sqref="C7:E7 E8:E78">
      <formula1>-99999999999999</formula1>
      <formula2>99999999999999</formula2>
    </dataValidation>
  </dataValidations>
  <pageMargins left="0.751388888888889" right="0.751388888888889" top="1" bottom="1" header="0.5" footer="0.5"/>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7"/>
  <sheetViews>
    <sheetView workbookViewId="0">
      <selection activeCell="M5" sqref="M5"/>
    </sheetView>
  </sheetViews>
  <sheetFormatPr defaultColWidth="9" defaultRowHeight="13.5"/>
  <cols>
    <col min="1" max="1" width="13.3833333333333" style="49" customWidth="1"/>
    <col min="2" max="2" width="48.1916666666667" style="50" customWidth="1"/>
    <col min="3" max="3" width="14.5" style="49" customWidth="1"/>
    <col min="4" max="4" width="17.6333333333333" style="49" customWidth="1"/>
    <col min="5" max="6" width="9" style="49"/>
    <col min="7" max="7" width="11.625" style="49" customWidth="1"/>
    <col min="8" max="10" width="12.625" style="49" customWidth="1"/>
    <col min="11" max="16384" width="9" style="49"/>
  </cols>
  <sheetData>
    <row r="1" ht="20.25" spans="1:1">
      <c r="A1" s="1" t="s">
        <v>664</v>
      </c>
    </row>
    <row r="2" ht="30" customHeight="1" spans="1:10">
      <c r="A2" s="2" t="s">
        <v>665</v>
      </c>
      <c r="B2" s="51"/>
      <c r="C2" s="2"/>
      <c r="D2" s="2"/>
      <c r="E2" s="2"/>
      <c r="F2" s="2"/>
      <c r="G2" s="2"/>
      <c r="H2" s="2"/>
      <c r="I2" s="2"/>
      <c r="J2" s="2"/>
    </row>
    <row r="3" spans="10:10">
      <c r="J3" s="63" t="s">
        <v>212</v>
      </c>
    </row>
    <row r="4" ht="29" customHeight="1" spans="1:10">
      <c r="A4" s="52" t="s">
        <v>308</v>
      </c>
      <c r="B4" s="53" t="s">
        <v>309</v>
      </c>
      <c r="C4" s="29" t="s">
        <v>310</v>
      </c>
      <c r="D4" s="30" t="s">
        <v>311</v>
      </c>
      <c r="E4" s="30" t="s">
        <v>312</v>
      </c>
      <c r="F4" s="30" t="s">
        <v>313</v>
      </c>
      <c r="G4" s="30" t="s">
        <v>314</v>
      </c>
      <c r="H4" s="30" t="s">
        <v>315</v>
      </c>
      <c r="I4" s="30"/>
      <c r="J4" s="30" t="s">
        <v>316</v>
      </c>
    </row>
    <row r="5" ht="24" spans="1:10">
      <c r="A5" s="33"/>
      <c r="B5" s="53"/>
      <c r="C5" s="29"/>
      <c r="D5" s="30"/>
      <c r="E5" s="30"/>
      <c r="F5" s="30"/>
      <c r="G5" s="30"/>
      <c r="H5" s="32" t="s">
        <v>317</v>
      </c>
      <c r="I5" s="29" t="s">
        <v>318</v>
      </c>
      <c r="J5" s="30"/>
    </row>
    <row r="6" spans="1:10">
      <c r="A6" s="33" t="s">
        <v>319</v>
      </c>
      <c r="B6" s="54">
        <v>1</v>
      </c>
      <c r="C6" s="29">
        <v>2</v>
      </c>
      <c r="D6" s="30">
        <v>3</v>
      </c>
      <c r="E6" s="30">
        <v>4</v>
      </c>
      <c r="F6" s="30" t="s">
        <v>320</v>
      </c>
      <c r="G6" s="30">
        <v>6</v>
      </c>
      <c r="H6" s="32" t="s">
        <v>321</v>
      </c>
      <c r="I6" s="29" t="s">
        <v>322</v>
      </c>
      <c r="J6" s="30" t="s">
        <v>323</v>
      </c>
    </row>
    <row r="7" spans="1:10">
      <c r="A7" s="55"/>
      <c r="B7" s="56" t="s">
        <v>214</v>
      </c>
      <c r="C7" s="57">
        <f>SUM(C8:C47)</f>
        <v>225420</v>
      </c>
      <c r="D7" s="57">
        <f>SUM(D8:D47)</f>
        <v>100800</v>
      </c>
      <c r="E7" s="57">
        <f>SUM(E8:E47)</f>
        <v>180800</v>
      </c>
      <c r="F7" s="57">
        <f>SUM(F8:F47)</f>
        <v>281600</v>
      </c>
      <c r="G7" s="58">
        <f>SUM(G8:G47)</f>
        <v>194070</v>
      </c>
      <c r="H7" s="38">
        <f>(I7/C7)</f>
        <v>-0.139073729039127</v>
      </c>
      <c r="I7" s="45">
        <f>G7-C7</f>
        <v>-31350</v>
      </c>
      <c r="J7" s="46">
        <f>G7/D7</f>
        <v>1.92529761904762</v>
      </c>
    </row>
    <row r="8" spans="1:10">
      <c r="A8" s="39">
        <v>1030102</v>
      </c>
      <c r="B8" s="59" t="s">
        <v>666</v>
      </c>
      <c r="C8" s="39"/>
      <c r="D8" s="40"/>
      <c r="E8" s="40"/>
      <c r="F8" s="40">
        <f t="shared" ref="F8:F47" si="0">SUM(D8:E8)</f>
        <v>0</v>
      </c>
      <c r="G8" s="60"/>
      <c r="H8" s="41"/>
      <c r="I8" s="47">
        <f t="shared" ref="I8:I47" si="1">G8-C8</f>
        <v>0</v>
      </c>
      <c r="J8" s="48"/>
    </row>
    <row r="9" spans="1:10">
      <c r="A9" s="39">
        <v>1030106</v>
      </c>
      <c r="B9" s="59" t="s">
        <v>667</v>
      </c>
      <c r="C9" s="39"/>
      <c r="D9" s="40"/>
      <c r="E9" s="40"/>
      <c r="F9" s="40">
        <f t="shared" si="0"/>
        <v>0</v>
      </c>
      <c r="G9" s="60"/>
      <c r="H9" s="41"/>
      <c r="I9" s="47">
        <f t="shared" si="1"/>
        <v>0</v>
      </c>
      <c r="J9" s="48"/>
    </row>
    <row r="10" spans="1:10">
      <c r="A10" s="39">
        <v>1030110</v>
      </c>
      <c r="B10" s="59" t="s">
        <v>668</v>
      </c>
      <c r="C10" s="39"/>
      <c r="D10" s="40"/>
      <c r="E10" s="40"/>
      <c r="F10" s="40">
        <f t="shared" si="0"/>
        <v>0</v>
      </c>
      <c r="G10" s="60"/>
      <c r="H10" s="41"/>
      <c r="I10" s="47">
        <f t="shared" si="1"/>
        <v>0</v>
      </c>
      <c r="J10" s="48"/>
    </row>
    <row r="11" spans="1:10">
      <c r="A11" s="39">
        <v>1030112</v>
      </c>
      <c r="B11" s="59" t="s">
        <v>669</v>
      </c>
      <c r="C11" s="39"/>
      <c r="D11" s="40"/>
      <c r="E11" s="40"/>
      <c r="F11" s="40">
        <f t="shared" si="0"/>
        <v>0</v>
      </c>
      <c r="G11" s="60"/>
      <c r="H11" s="41"/>
      <c r="I11" s="47">
        <f t="shared" si="1"/>
        <v>0</v>
      </c>
      <c r="J11" s="48"/>
    </row>
    <row r="12" spans="1:10">
      <c r="A12" s="39">
        <v>1030121</v>
      </c>
      <c r="B12" s="59" t="s">
        <v>670</v>
      </c>
      <c r="C12" s="39"/>
      <c r="D12" s="40"/>
      <c r="E12" s="40"/>
      <c r="F12" s="40">
        <f t="shared" si="0"/>
        <v>0</v>
      </c>
      <c r="G12" s="60"/>
      <c r="H12" s="41"/>
      <c r="I12" s="47">
        <f t="shared" si="1"/>
        <v>0</v>
      </c>
      <c r="J12" s="48"/>
    </row>
    <row r="13" spans="1:10">
      <c r="A13" s="39">
        <v>1030129</v>
      </c>
      <c r="B13" s="59" t="s">
        <v>671</v>
      </c>
      <c r="C13" s="39"/>
      <c r="D13" s="40"/>
      <c r="E13" s="40"/>
      <c r="F13" s="40">
        <f t="shared" si="0"/>
        <v>0</v>
      </c>
      <c r="G13" s="60"/>
      <c r="H13" s="41"/>
      <c r="I13" s="47">
        <f t="shared" si="1"/>
        <v>0</v>
      </c>
      <c r="J13" s="48"/>
    </row>
    <row r="14" spans="1:10">
      <c r="A14" s="39">
        <v>1030146</v>
      </c>
      <c r="B14" s="59" t="s">
        <v>672</v>
      </c>
      <c r="C14" s="39"/>
      <c r="D14" s="40">
        <v>100</v>
      </c>
      <c r="E14" s="40"/>
      <c r="F14" s="40">
        <f t="shared" si="0"/>
        <v>100</v>
      </c>
      <c r="G14" s="60">
        <v>18</v>
      </c>
      <c r="H14" s="41"/>
      <c r="I14" s="47">
        <f t="shared" si="1"/>
        <v>18</v>
      </c>
      <c r="J14" s="48">
        <f>G14/D14</f>
        <v>0.18</v>
      </c>
    </row>
    <row r="15" spans="1:10">
      <c r="A15" s="39">
        <v>1030147</v>
      </c>
      <c r="B15" s="59" t="s">
        <v>673</v>
      </c>
      <c r="C15" s="39"/>
      <c r="D15" s="40">
        <v>100</v>
      </c>
      <c r="E15" s="40"/>
      <c r="F15" s="40">
        <f t="shared" si="0"/>
        <v>100</v>
      </c>
      <c r="G15" s="60">
        <v>8</v>
      </c>
      <c r="H15" s="41"/>
      <c r="I15" s="47">
        <f t="shared" si="1"/>
        <v>8</v>
      </c>
      <c r="J15" s="48">
        <f>G15/D15</f>
        <v>0.08</v>
      </c>
    </row>
    <row r="16" spans="1:10">
      <c r="A16" s="39">
        <v>1030148</v>
      </c>
      <c r="B16" s="59" t="s">
        <v>674</v>
      </c>
      <c r="C16" s="39">
        <v>220588</v>
      </c>
      <c r="D16" s="40">
        <v>60000</v>
      </c>
      <c r="E16" s="40">
        <v>180800</v>
      </c>
      <c r="F16" s="40">
        <f t="shared" si="0"/>
        <v>240800</v>
      </c>
      <c r="G16" s="60">
        <v>150815</v>
      </c>
      <c r="H16" s="41">
        <f>(I16/C16)</f>
        <v>-0.316304604058244</v>
      </c>
      <c r="I16" s="47">
        <f t="shared" si="1"/>
        <v>-69773</v>
      </c>
      <c r="J16" s="48">
        <f>G16/D16</f>
        <v>2.51358333333333</v>
      </c>
    </row>
    <row r="17" spans="1:10">
      <c r="A17" s="39">
        <v>1030149</v>
      </c>
      <c r="B17" s="59" t="s">
        <v>675</v>
      </c>
      <c r="C17" s="39"/>
      <c r="D17" s="40"/>
      <c r="E17" s="40"/>
      <c r="F17" s="40">
        <f t="shared" si="0"/>
        <v>0</v>
      </c>
      <c r="G17" s="60"/>
      <c r="H17" s="41"/>
      <c r="I17" s="47">
        <f t="shared" si="1"/>
        <v>0</v>
      </c>
      <c r="J17" s="48"/>
    </row>
    <row r="18" spans="1:10">
      <c r="A18" s="39">
        <v>1030150</v>
      </c>
      <c r="B18" s="59" t="s">
        <v>676</v>
      </c>
      <c r="C18" s="39"/>
      <c r="D18" s="40"/>
      <c r="E18" s="40"/>
      <c r="F18" s="40">
        <f t="shared" si="0"/>
        <v>0</v>
      </c>
      <c r="G18" s="60"/>
      <c r="H18" s="41"/>
      <c r="I18" s="47">
        <f t="shared" si="1"/>
        <v>0</v>
      </c>
      <c r="J18" s="48"/>
    </row>
    <row r="19" spans="1:10">
      <c r="A19" s="39">
        <v>1030152</v>
      </c>
      <c r="B19" s="59" t="s">
        <v>677</v>
      </c>
      <c r="C19" s="39"/>
      <c r="D19" s="40"/>
      <c r="E19" s="40"/>
      <c r="F19" s="40">
        <f t="shared" si="0"/>
        <v>0</v>
      </c>
      <c r="G19" s="60"/>
      <c r="H19" s="41"/>
      <c r="I19" s="47">
        <f t="shared" si="1"/>
        <v>0</v>
      </c>
      <c r="J19" s="48"/>
    </row>
    <row r="20" spans="1:10">
      <c r="A20" s="39">
        <v>1030153</v>
      </c>
      <c r="B20" s="59" t="s">
        <v>678</v>
      </c>
      <c r="C20" s="39"/>
      <c r="D20" s="40"/>
      <c r="E20" s="40"/>
      <c r="F20" s="40">
        <f t="shared" si="0"/>
        <v>0</v>
      </c>
      <c r="G20" s="60"/>
      <c r="H20" s="41"/>
      <c r="I20" s="47">
        <f t="shared" si="1"/>
        <v>0</v>
      </c>
      <c r="J20" s="48"/>
    </row>
    <row r="21" spans="1:10">
      <c r="A21" s="39">
        <v>1030154</v>
      </c>
      <c r="B21" s="59" t="s">
        <v>679</v>
      </c>
      <c r="C21" s="39"/>
      <c r="D21" s="40"/>
      <c r="E21" s="40"/>
      <c r="F21" s="40">
        <f t="shared" si="0"/>
        <v>0</v>
      </c>
      <c r="G21" s="60"/>
      <c r="H21" s="41"/>
      <c r="I21" s="47">
        <f t="shared" si="1"/>
        <v>0</v>
      </c>
      <c r="J21" s="48"/>
    </row>
    <row r="22" spans="1:10">
      <c r="A22" s="39">
        <v>1030155</v>
      </c>
      <c r="B22" s="59" t="s">
        <v>680</v>
      </c>
      <c r="C22" s="39"/>
      <c r="D22" s="40"/>
      <c r="E22" s="40"/>
      <c r="F22" s="40">
        <f t="shared" si="0"/>
        <v>0</v>
      </c>
      <c r="G22" s="60"/>
      <c r="H22" s="41"/>
      <c r="I22" s="47">
        <f t="shared" si="1"/>
        <v>0</v>
      </c>
      <c r="J22" s="48"/>
    </row>
    <row r="23" spans="1:10">
      <c r="A23" s="39">
        <v>1030156</v>
      </c>
      <c r="B23" s="59" t="s">
        <v>681</v>
      </c>
      <c r="C23" s="39">
        <v>726</v>
      </c>
      <c r="D23" s="40">
        <v>300</v>
      </c>
      <c r="E23" s="40"/>
      <c r="F23" s="40">
        <f t="shared" si="0"/>
        <v>300</v>
      </c>
      <c r="G23" s="60">
        <v>1</v>
      </c>
      <c r="H23" s="41">
        <f>(I23/C23)</f>
        <v>-0.99862258953168</v>
      </c>
      <c r="I23" s="47">
        <f t="shared" si="1"/>
        <v>-725</v>
      </c>
      <c r="J23" s="48">
        <f>G23/D23</f>
        <v>0.00333333333333333</v>
      </c>
    </row>
    <row r="24" spans="1:10">
      <c r="A24" s="39">
        <v>1030157</v>
      </c>
      <c r="B24" s="59" t="s">
        <v>682</v>
      </c>
      <c r="C24" s="39"/>
      <c r="D24" s="40"/>
      <c r="E24" s="40"/>
      <c r="F24" s="40">
        <f t="shared" si="0"/>
        <v>0</v>
      </c>
      <c r="G24" s="60"/>
      <c r="H24" s="41"/>
      <c r="I24" s="47">
        <f t="shared" si="1"/>
        <v>0</v>
      </c>
      <c r="J24" s="48"/>
    </row>
    <row r="25" spans="1:10">
      <c r="A25" s="39">
        <v>1030158</v>
      </c>
      <c r="B25" s="59" t="s">
        <v>683</v>
      </c>
      <c r="C25" s="39"/>
      <c r="D25" s="40"/>
      <c r="E25" s="40"/>
      <c r="F25" s="40">
        <f t="shared" si="0"/>
        <v>0</v>
      </c>
      <c r="G25" s="60"/>
      <c r="H25" s="41"/>
      <c r="I25" s="47">
        <f t="shared" si="1"/>
        <v>0</v>
      </c>
      <c r="J25" s="48"/>
    </row>
    <row r="26" spans="1:10">
      <c r="A26" s="39">
        <v>1030159</v>
      </c>
      <c r="B26" s="59" t="s">
        <v>684</v>
      </c>
      <c r="C26" s="39"/>
      <c r="D26" s="40"/>
      <c r="E26" s="40"/>
      <c r="F26" s="40">
        <f t="shared" si="0"/>
        <v>0</v>
      </c>
      <c r="G26" s="60"/>
      <c r="H26" s="41"/>
      <c r="I26" s="47">
        <f t="shared" si="1"/>
        <v>0</v>
      </c>
      <c r="J26" s="48"/>
    </row>
    <row r="27" spans="1:10">
      <c r="A27" s="39">
        <v>1030166</v>
      </c>
      <c r="B27" s="59" t="s">
        <v>685</v>
      </c>
      <c r="C27" s="39"/>
      <c r="D27" s="40"/>
      <c r="E27" s="40"/>
      <c r="F27" s="40">
        <f t="shared" si="0"/>
        <v>0</v>
      </c>
      <c r="G27" s="60"/>
      <c r="H27" s="41"/>
      <c r="I27" s="47">
        <f t="shared" si="1"/>
        <v>0</v>
      </c>
      <c r="J27" s="48"/>
    </row>
    <row r="28" spans="1:10">
      <c r="A28" s="39">
        <v>1030168</v>
      </c>
      <c r="B28" s="59" t="s">
        <v>686</v>
      </c>
      <c r="C28" s="39"/>
      <c r="D28" s="40"/>
      <c r="E28" s="40"/>
      <c r="F28" s="40">
        <f t="shared" si="0"/>
        <v>0</v>
      </c>
      <c r="G28" s="60"/>
      <c r="H28" s="41"/>
      <c r="I28" s="47">
        <f t="shared" si="1"/>
        <v>0</v>
      </c>
      <c r="J28" s="48"/>
    </row>
    <row r="29" spans="1:10">
      <c r="A29" s="39">
        <v>1030171</v>
      </c>
      <c r="B29" s="59" t="s">
        <v>687</v>
      </c>
      <c r="C29" s="39"/>
      <c r="D29" s="40"/>
      <c r="E29" s="40"/>
      <c r="F29" s="40">
        <f t="shared" si="0"/>
        <v>0</v>
      </c>
      <c r="G29" s="60"/>
      <c r="H29" s="41"/>
      <c r="I29" s="47">
        <f t="shared" si="1"/>
        <v>0</v>
      </c>
      <c r="J29" s="48"/>
    </row>
    <row r="30" spans="1:10">
      <c r="A30" s="39">
        <v>1030175</v>
      </c>
      <c r="B30" s="59" t="s">
        <v>688</v>
      </c>
      <c r="C30" s="39"/>
      <c r="D30" s="40"/>
      <c r="E30" s="40"/>
      <c r="F30" s="40">
        <f t="shared" si="0"/>
        <v>0</v>
      </c>
      <c r="G30" s="60"/>
      <c r="H30" s="41"/>
      <c r="I30" s="47">
        <f t="shared" si="1"/>
        <v>0</v>
      </c>
      <c r="J30" s="48"/>
    </row>
    <row r="31" spans="1:10">
      <c r="A31" s="39">
        <v>1030178</v>
      </c>
      <c r="B31" s="59" t="s">
        <v>689</v>
      </c>
      <c r="C31" s="39">
        <v>565</v>
      </c>
      <c r="D31" s="40">
        <v>300</v>
      </c>
      <c r="E31" s="40"/>
      <c r="F31" s="40">
        <f t="shared" si="0"/>
        <v>300</v>
      </c>
      <c r="G31" s="60">
        <v>513</v>
      </c>
      <c r="H31" s="41">
        <f>(I31/C31)</f>
        <v>-0.0920353982300885</v>
      </c>
      <c r="I31" s="47">
        <f t="shared" si="1"/>
        <v>-52</v>
      </c>
      <c r="J31" s="48">
        <f>G31/D31</f>
        <v>1.71</v>
      </c>
    </row>
    <row r="32" spans="1:10">
      <c r="A32" s="39">
        <v>1030180</v>
      </c>
      <c r="B32" s="59" t="s">
        <v>690</v>
      </c>
      <c r="C32" s="39"/>
      <c r="D32" s="40"/>
      <c r="E32" s="40"/>
      <c r="F32" s="40">
        <f t="shared" si="0"/>
        <v>0</v>
      </c>
      <c r="G32" s="60"/>
      <c r="H32" s="41"/>
      <c r="I32" s="47">
        <f t="shared" si="1"/>
        <v>0</v>
      </c>
      <c r="J32" s="48"/>
    </row>
    <row r="33" spans="1:10">
      <c r="A33" s="39">
        <v>1030181</v>
      </c>
      <c r="B33" s="61" t="s">
        <v>691</v>
      </c>
      <c r="C33" s="62"/>
      <c r="D33" s="40"/>
      <c r="E33" s="40"/>
      <c r="F33" s="40">
        <f t="shared" si="0"/>
        <v>0</v>
      </c>
      <c r="G33" s="60"/>
      <c r="H33" s="41"/>
      <c r="I33" s="47">
        <f t="shared" si="1"/>
        <v>0</v>
      </c>
      <c r="J33" s="48"/>
    </row>
    <row r="34" spans="1:10">
      <c r="A34" s="39">
        <v>1030182</v>
      </c>
      <c r="B34" s="61" t="s">
        <v>692</v>
      </c>
      <c r="C34" s="62"/>
      <c r="D34" s="40"/>
      <c r="E34" s="40"/>
      <c r="F34" s="40">
        <f t="shared" si="0"/>
        <v>0</v>
      </c>
      <c r="G34" s="60"/>
      <c r="H34" s="41"/>
      <c r="I34" s="47">
        <f t="shared" si="1"/>
        <v>0</v>
      </c>
      <c r="J34" s="48"/>
    </row>
    <row r="35" spans="1:10">
      <c r="A35" s="39">
        <v>1030183</v>
      </c>
      <c r="B35" s="61" t="s">
        <v>693</v>
      </c>
      <c r="C35" s="62"/>
      <c r="D35" s="40"/>
      <c r="E35" s="40"/>
      <c r="F35" s="40">
        <f t="shared" si="0"/>
        <v>0</v>
      </c>
      <c r="G35" s="60"/>
      <c r="H35" s="41"/>
      <c r="I35" s="47">
        <f t="shared" si="1"/>
        <v>0</v>
      </c>
      <c r="J35" s="48"/>
    </row>
    <row r="36" spans="1:10">
      <c r="A36" s="39">
        <v>1030199</v>
      </c>
      <c r="B36" s="59" t="s">
        <v>694</v>
      </c>
      <c r="C36" s="39">
        <v>3541</v>
      </c>
      <c r="D36" s="40">
        <v>40000</v>
      </c>
      <c r="E36" s="40"/>
      <c r="F36" s="40">
        <f t="shared" si="0"/>
        <v>40000</v>
      </c>
      <c r="G36" s="60">
        <v>42706</v>
      </c>
      <c r="H36" s="41">
        <f>(I36/C36)</f>
        <v>11.060434905394</v>
      </c>
      <c r="I36" s="47">
        <f t="shared" si="1"/>
        <v>39165</v>
      </c>
      <c r="J36" s="48">
        <f>G36/D36</f>
        <v>1.06765</v>
      </c>
    </row>
    <row r="37" spans="1:10">
      <c r="A37" s="39">
        <v>1031003</v>
      </c>
      <c r="B37" s="59" t="s">
        <v>695</v>
      </c>
      <c r="C37" s="39"/>
      <c r="D37" s="40"/>
      <c r="E37" s="40"/>
      <c r="F37" s="40">
        <f t="shared" si="0"/>
        <v>0</v>
      </c>
      <c r="G37" s="60"/>
      <c r="H37" s="41"/>
      <c r="I37" s="47">
        <f t="shared" si="1"/>
        <v>0</v>
      </c>
      <c r="J37" s="48"/>
    </row>
    <row r="38" spans="1:10">
      <c r="A38" s="39">
        <v>1031005</v>
      </c>
      <c r="B38" s="59" t="s">
        <v>696</v>
      </c>
      <c r="C38" s="39"/>
      <c r="D38" s="40"/>
      <c r="E38" s="40"/>
      <c r="F38" s="40">
        <f t="shared" si="0"/>
        <v>0</v>
      </c>
      <c r="G38" s="60"/>
      <c r="H38" s="41"/>
      <c r="I38" s="47">
        <f t="shared" si="1"/>
        <v>0</v>
      </c>
      <c r="J38" s="48"/>
    </row>
    <row r="39" spans="1:10">
      <c r="A39" s="39">
        <v>1031006</v>
      </c>
      <c r="B39" s="59" t="s">
        <v>697</v>
      </c>
      <c r="C39" s="39"/>
      <c r="D39" s="40"/>
      <c r="E39" s="40"/>
      <c r="F39" s="40">
        <f t="shared" si="0"/>
        <v>0</v>
      </c>
      <c r="G39" s="60"/>
      <c r="H39" s="41"/>
      <c r="I39" s="47">
        <f t="shared" si="1"/>
        <v>0</v>
      </c>
      <c r="J39" s="48"/>
    </row>
    <row r="40" spans="1:10">
      <c r="A40" s="39">
        <v>1031008</v>
      </c>
      <c r="B40" s="59" t="s">
        <v>698</v>
      </c>
      <c r="C40" s="39"/>
      <c r="D40" s="40"/>
      <c r="E40" s="40"/>
      <c r="F40" s="40">
        <f t="shared" si="0"/>
        <v>0</v>
      </c>
      <c r="G40" s="60"/>
      <c r="H40" s="41"/>
      <c r="I40" s="47">
        <f t="shared" si="1"/>
        <v>0</v>
      </c>
      <c r="J40" s="48"/>
    </row>
    <row r="41" spans="1:10">
      <c r="A41" s="39">
        <v>1031009</v>
      </c>
      <c r="B41" s="59" t="s">
        <v>699</v>
      </c>
      <c r="C41" s="39"/>
      <c r="D41" s="40"/>
      <c r="E41" s="40"/>
      <c r="F41" s="40">
        <f t="shared" si="0"/>
        <v>0</v>
      </c>
      <c r="G41" s="60"/>
      <c r="H41" s="41"/>
      <c r="I41" s="47">
        <f t="shared" si="1"/>
        <v>0</v>
      </c>
      <c r="J41" s="48"/>
    </row>
    <row r="42" spans="1:10">
      <c r="A42" s="39">
        <v>1031010</v>
      </c>
      <c r="B42" s="59" t="s">
        <v>700</v>
      </c>
      <c r="C42" s="39"/>
      <c r="D42" s="40"/>
      <c r="E42" s="40"/>
      <c r="F42" s="40">
        <f t="shared" si="0"/>
        <v>0</v>
      </c>
      <c r="G42" s="60"/>
      <c r="H42" s="41"/>
      <c r="I42" s="47">
        <f t="shared" si="1"/>
        <v>0</v>
      </c>
      <c r="J42" s="48"/>
    </row>
    <row r="43" spans="1:10">
      <c r="A43" s="39">
        <v>1031011</v>
      </c>
      <c r="B43" s="59" t="s">
        <v>701</v>
      </c>
      <c r="C43" s="39"/>
      <c r="D43" s="40"/>
      <c r="E43" s="40"/>
      <c r="F43" s="40">
        <f t="shared" si="0"/>
        <v>0</v>
      </c>
      <c r="G43" s="60"/>
      <c r="H43" s="41"/>
      <c r="I43" s="47">
        <f t="shared" si="1"/>
        <v>0</v>
      </c>
      <c r="J43" s="48"/>
    </row>
    <row r="44" spans="1:10">
      <c r="A44" s="39">
        <v>1031012</v>
      </c>
      <c r="B44" s="59" t="s">
        <v>702</v>
      </c>
      <c r="C44" s="39"/>
      <c r="D44" s="40"/>
      <c r="E44" s="40"/>
      <c r="F44" s="40">
        <f t="shared" si="0"/>
        <v>0</v>
      </c>
      <c r="G44" s="60"/>
      <c r="H44" s="41"/>
      <c r="I44" s="47">
        <f t="shared" si="1"/>
        <v>0</v>
      </c>
      <c r="J44" s="48"/>
    </row>
    <row r="45" spans="1:10">
      <c r="A45" s="39">
        <v>1031013</v>
      </c>
      <c r="B45" s="59" t="s">
        <v>703</v>
      </c>
      <c r="C45" s="39"/>
      <c r="D45" s="40"/>
      <c r="E45" s="40"/>
      <c r="F45" s="40">
        <f t="shared" si="0"/>
        <v>0</v>
      </c>
      <c r="G45" s="60"/>
      <c r="H45" s="41"/>
      <c r="I45" s="47">
        <f t="shared" si="1"/>
        <v>0</v>
      </c>
      <c r="J45" s="48"/>
    </row>
    <row r="46" spans="1:10">
      <c r="A46" s="39">
        <v>1031014</v>
      </c>
      <c r="B46" s="59" t="s">
        <v>704</v>
      </c>
      <c r="C46" s="39"/>
      <c r="D46" s="40"/>
      <c r="E46" s="40"/>
      <c r="F46" s="40">
        <f t="shared" si="0"/>
        <v>0</v>
      </c>
      <c r="G46" s="60"/>
      <c r="H46" s="41"/>
      <c r="I46" s="47">
        <f t="shared" si="1"/>
        <v>0</v>
      </c>
      <c r="J46" s="48"/>
    </row>
    <row r="47" spans="1:10">
      <c r="A47" s="39">
        <v>1031099</v>
      </c>
      <c r="B47" s="59" t="s">
        <v>705</v>
      </c>
      <c r="C47" s="39"/>
      <c r="D47" s="40"/>
      <c r="E47" s="40"/>
      <c r="F47" s="40">
        <f t="shared" si="0"/>
        <v>0</v>
      </c>
      <c r="G47" s="60">
        <v>9</v>
      </c>
      <c r="H47" s="41"/>
      <c r="I47" s="47">
        <f t="shared" si="1"/>
        <v>9</v>
      </c>
      <c r="J47" s="48"/>
    </row>
  </sheetData>
  <mergeCells count="10">
    <mergeCell ref="A2:J2"/>
    <mergeCell ref="H4:I4"/>
    <mergeCell ref="A4:A5"/>
    <mergeCell ref="B4:B5"/>
    <mergeCell ref="C4:C5"/>
    <mergeCell ref="D4:D5"/>
    <mergeCell ref="E4:E5"/>
    <mergeCell ref="F4:F5"/>
    <mergeCell ref="G4:G5"/>
    <mergeCell ref="J4:J5"/>
  </mergeCells>
  <dataValidations count="1">
    <dataValidation type="decimal" operator="between" allowBlank="1" showInputMessage="1" showErrorMessage="1" sqref="D8:F47">
      <formula1>-99999999999999</formula1>
      <formula2>99999999999999</formula2>
    </dataValidation>
  </dataValidations>
  <pageMargins left="0.751388888888889" right="0.751388888888889" top="0.472222222222222" bottom="0.472222222222222" header="0.354166666666667" footer="0.236111111111111"/>
  <pageSetup paperSize="9" scale="76"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3"/>
  <sheetViews>
    <sheetView workbookViewId="0">
      <selection activeCell="N16" sqref="N16"/>
    </sheetView>
  </sheetViews>
  <sheetFormatPr defaultColWidth="9" defaultRowHeight="13.5"/>
  <cols>
    <col min="1" max="1" width="13.6333333333333" style="26" customWidth="1"/>
    <col min="2" max="2" width="53.375" style="26" customWidth="1"/>
    <col min="3" max="6" width="14.5" style="26" customWidth="1"/>
    <col min="7" max="7" width="16" style="27" customWidth="1"/>
    <col min="8" max="10" width="12.5" style="26" customWidth="1"/>
    <col min="11" max="16384" width="9" style="26"/>
  </cols>
  <sheetData>
    <row r="1" ht="20.25" spans="1:1">
      <c r="A1" s="1" t="s">
        <v>706</v>
      </c>
    </row>
    <row r="2" ht="35" customHeight="1" spans="1:10">
      <c r="A2" s="2" t="s">
        <v>707</v>
      </c>
      <c r="B2" s="2"/>
      <c r="C2" s="2"/>
      <c r="D2" s="2"/>
      <c r="E2" s="2"/>
      <c r="F2" s="2"/>
      <c r="G2" s="2"/>
      <c r="H2" s="2"/>
      <c r="I2" s="2"/>
      <c r="J2" s="2"/>
    </row>
    <row r="3" spans="10:10">
      <c r="J3" s="27" t="s">
        <v>212</v>
      </c>
    </row>
    <row r="4" ht="24" customHeight="1" spans="1:10">
      <c r="A4" s="28" t="s">
        <v>308</v>
      </c>
      <c r="B4" s="28" t="s">
        <v>309</v>
      </c>
      <c r="C4" s="29" t="s">
        <v>310</v>
      </c>
      <c r="D4" s="30" t="s">
        <v>311</v>
      </c>
      <c r="E4" s="30" t="s">
        <v>312</v>
      </c>
      <c r="F4" s="30" t="s">
        <v>313</v>
      </c>
      <c r="G4" s="30" t="s">
        <v>314</v>
      </c>
      <c r="H4" s="30" t="s">
        <v>315</v>
      </c>
      <c r="I4" s="30"/>
      <c r="J4" s="30" t="s">
        <v>316</v>
      </c>
    </row>
    <row r="5" ht="24" spans="1:10">
      <c r="A5" s="31"/>
      <c r="B5" s="31"/>
      <c r="C5" s="29"/>
      <c r="D5" s="30"/>
      <c r="E5" s="30"/>
      <c r="F5" s="30"/>
      <c r="G5" s="30"/>
      <c r="H5" s="32" t="s">
        <v>317</v>
      </c>
      <c r="I5" s="29" t="s">
        <v>318</v>
      </c>
      <c r="J5" s="30"/>
    </row>
    <row r="6" spans="1:10">
      <c r="A6" s="33" t="s">
        <v>319</v>
      </c>
      <c r="B6" s="34">
        <v>1</v>
      </c>
      <c r="C6" s="29">
        <v>2</v>
      </c>
      <c r="D6" s="30">
        <v>3</v>
      </c>
      <c r="E6" s="30">
        <v>4</v>
      </c>
      <c r="F6" s="30" t="s">
        <v>320</v>
      </c>
      <c r="G6" s="30">
        <v>6</v>
      </c>
      <c r="H6" s="32" t="s">
        <v>321</v>
      </c>
      <c r="I6" s="29" t="s">
        <v>322</v>
      </c>
      <c r="J6" s="30" t="s">
        <v>323</v>
      </c>
    </row>
    <row r="7" ht="20" customHeight="1" spans="1:10">
      <c r="A7" s="35"/>
      <c r="B7" s="36" t="s">
        <v>215</v>
      </c>
      <c r="C7" s="36">
        <f>C8+C10+C13+C17+C19+C21+C25+C37+C47+C57+C60+C62+C64+C66+C68+C70+C77+C81+C79</f>
        <v>206717</v>
      </c>
      <c r="D7" s="36">
        <f>D8+D10+D13+D17+D19+D21+D25+D37+D47+D57+D60+D62+D64+D66+D68+D70+D77+D81+D79</f>
        <v>53800</v>
      </c>
      <c r="E7" s="36">
        <f>E8+E10+E13+E17+E19+E21+E25+E37+E47+E57+E60+E62+E64+E66+E68+E70+E77+E81+E79</f>
        <v>222527</v>
      </c>
      <c r="F7" s="36">
        <f>F8+F10+F13+F17+F19+F21+F25+F37+F47+F57+F60+F62+F64+F66+F68+F70+F77+F81+F79</f>
        <v>276327</v>
      </c>
      <c r="G7" s="37">
        <v>218146</v>
      </c>
      <c r="H7" s="38">
        <f>(I7/C7)</f>
        <v>0.055288147564061</v>
      </c>
      <c r="I7" s="45">
        <f>G7-C7</f>
        <v>11429</v>
      </c>
      <c r="J7" s="46">
        <f>G7/D7</f>
        <v>4.05475836431227</v>
      </c>
    </row>
    <row r="8" ht="20" customHeight="1" spans="1:10">
      <c r="A8" s="39">
        <v>205</v>
      </c>
      <c r="B8" s="35" t="s">
        <v>432</v>
      </c>
      <c r="C8" s="39"/>
      <c r="D8" s="39"/>
      <c r="E8" s="39"/>
      <c r="F8" s="39"/>
      <c r="G8" s="40">
        <v>0</v>
      </c>
      <c r="H8" s="41"/>
      <c r="I8" s="47">
        <f t="shared" ref="I8:I39" si="0">G8-C8</f>
        <v>0</v>
      </c>
      <c r="J8" s="48"/>
    </row>
    <row r="9" ht="15" customHeight="1" spans="1:10">
      <c r="A9" s="39">
        <v>20598</v>
      </c>
      <c r="B9" s="35" t="s">
        <v>708</v>
      </c>
      <c r="C9" s="39"/>
      <c r="D9" s="39"/>
      <c r="E9" s="39"/>
      <c r="F9" s="39"/>
      <c r="G9" s="40">
        <v>0</v>
      </c>
      <c r="H9" s="41"/>
      <c r="I9" s="47">
        <f t="shared" si="0"/>
        <v>0</v>
      </c>
      <c r="J9" s="48"/>
    </row>
    <row r="10" ht="15" customHeight="1" spans="1:10">
      <c r="A10" s="39">
        <v>206</v>
      </c>
      <c r="B10" s="42" t="s">
        <v>443</v>
      </c>
      <c r="C10" s="43"/>
      <c r="D10" s="43"/>
      <c r="E10" s="43"/>
      <c r="F10" s="43"/>
      <c r="G10" s="40">
        <v>0</v>
      </c>
      <c r="H10" s="41"/>
      <c r="I10" s="47">
        <f t="shared" si="0"/>
        <v>0</v>
      </c>
      <c r="J10" s="48"/>
    </row>
    <row r="11" ht="15" customHeight="1" spans="1:10">
      <c r="A11" s="39">
        <v>20610</v>
      </c>
      <c r="B11" s="42" t="s">
        <v>709</v>
      </c>
      <c r="C11" s="43"/>
      <c r="D11" s="43"/>
      <c r="E11" s="43"/>
      <c r="F11" s="43"/>
      <c r="G11" s="40">
        <v>0</v>
      </c>
      <c r="H11" s="41"/>
      <c r="I11" s="47">
        <f t="shared" si="0"/>
        <v>0</v>
      </c>
      <c r="J11" s="48"/>
    </row>
    <row r="12" ht="15" customHeight="1" spans="1:10">
      <c r="A12" s="39">
        <v>20698</v>
      </c>
      <c r="B12" s="42" t="s">
        <v>708</v>
      </c>
      <c r="C12" s="43"/>
      <c r="D12" s="43"/>
      <c r="E12" s="43"/>
      <c r="F12" s="43"/>
      <c r="G12" s="40">
        <v>0</v>
      </c>
      <c r="H12" s="41"/>
      <c r="I12" s="47">
        <f t="shared" si="0"/>
        <v>0</v>
      </c>
      <c r="J12" s="48"/>
    </row>
    <row r="13" ht="15" customHeight="1" spans="1:10">
      <c r="A13" s="39">
        <v>207</v>
      </c>
      <c r="B13" s="42" t="s">
        <v>454</v>
      </c>
      <c r="C13" s="43"/>
      <c r="D13" s="43"/>
      <c r="E13" s="43"/>
      <c r="F13" s="43"/>
      <c r="G13" s="40">
        <v>0</v>
      </c>
      <c r="H13" s="41"/>
      <c r="I13" s="47">
        <f t="shared" si="0"/>
        <v>0</v>
      </c>
      <c r="J13" s="48"/>
    </row>
    <row r="14" ht="15" customHeight="1" spans="1:10">
      <c r="A14" s="39">
        <v>20707</v>
      </c>
      <c r="B14" s="42" t="s">
        <v>710</v>
      </c>
      <c r="C14" s="43"/>
      <c r="D14" s="43"/>
      <c r="E14" s="43"/>
      <c r="F14" s="43"/>
      <c r="G14" s="40">
        <v>0</v>
      </c>
      <c r="H14" s="41"/>
      <c r="I14" s="47">
        <f t="shared" si="0"/>
        <v>0</v>
      </c>
      <c r="J14" s="48"/>
    </row>
    <row r="15" ht="15" customHeight="1" spans="1:10">
      <c r="A15" s="39">
        <v>20709</v>
      </c>
      <c r="B15" s="42" t="s">
        <v>711</v>
      </c>
      <c r="C15" s="43"/>
      <c r="D15" s="43"/>
      <c r="E15" s="43"/>
      <c r="F15" s="43"/>
      <c r="G15" s="40">
        <v>0</v>
      </c>
      <c r="H15" s="41"/>
      <c r="I15" s="47">
        <f t="shared" si="0"/>
        <v>0</v>
      </c>
      <c r="J15" s="48"/>
    </row>
    <row r="16" ht="15" customHeight="1" spans="1:10">
      <c r="A16" s="39">
        <v>20710</v>
      </c>
      <c r="B16" s="42" t="s">
        <v>712</v>
      </c>
      <c r="C16" s="43"/>
      <c r="D16" s="43"/>
      <c r="E16" s="43"/>
      <c r="F16" s="43"/>
      <c r="G16" s="40">
        <v>0</v>
      </c>
      <c r="H16" s="41"/>
      <c r="I16" s="47">
        <f t="shared" si="0"/>
        <v>0</v>
      </c>
      <c r="J16" s="48"/>
    </row>
    <row r="17" ht="15" customHeight="1" spans="1:10">
      <c r="A17" s="39">
        <v>208</v>
      </c>
      <c r="B17" s="35" t="s">
        <v>461</v>
      </c>
      <c r="C17" s="39"/>
      <c r="D17" s="39"/>
      <c r="E17" s="39"/>
      <c r="F17" s="39"/>
      <c r="G17" s="40">
        <v>0</v>
      </c>
      <c r="H17" s="41"/>
      <c r="I17" s="47">
        <f t="shared" si="0"/>
        <v>0</v>
      </c>
      <c r="J17" s="48"/>
    </row>
    <row r="18" ht="15" customHeight="1" spans="1:10">
      <c r="A18" s="39">
        <v>20898</v>
      </c>
      <c r="B18" s="35" t="s">
        <v>708</v>
      </c>
      <c r="C18" s="39"/>
      <c r="D18" s="39"/>
      <c r="E18" s="39"/>
      <c r="F18" s="39"/>
      <c r="G18" s="40">
        <v>0</v>
      </c>
      <c r="H18" s="41"/>
      <c r="I18" s="47">
        <f t="shared" si="0"/>
        <v>0</v>
      </c>
      <c r="J18" s="48"/>
    </row>
    <row r="19" ht="15" customHeight="1" spans="1:10">
      <c r="A19" s="39">
        <v>210</v>
      </c>
      <c r="B19" s="35" t="s">
        <v>483</v>
      </c>
      <c r="C19" s="39"/>
      <c r="D19" s="39"/>
      <c r="E19" s="39"/>
      <c r="F19" s="39"/>
      <c r="G19" s="40">
        <v>0</v>
      </c>
      <c r="H19" s="41"/>
      <c r="I19" s="47">
        <f t="shared" si="0"/>
        <v>0</v>
      </c>
      <c r="J19" s="48"/>
    </row>
    <row r="20" ht="15" customHeight="1" spans="1:10">
      <c r="A20" s="39">
        <v>21098</v>
      </c>
      <c r="B20" s="35" t="s">
        <v>708</v>
      </c>
      <c r="C20" s="39"/>
      <c r="D20" s="39"/>
      <c r="E20" s="39"/>
      <c r="F20" s="39"/>
      <c r="G20" s="40">
        <v>0</v>
      </c>
      <c r="H20" s="41"/>
      <c r="I20" s="47">
        <f t="shared" si="0"/>
        <v>0</v>
      </c>
      <c r="J20" s="48"/>
    </row>
    <row r="21" ht="15" customHeight="1" spans="1:10">
      <c r="A21" s="39">
        <v>211</v>
      </c>
      <c r="B21" s="42" t="s">
        <v>499</v>
      </c>
      <c r="C21" s="43"/>
      <c r="D21" s="43"/>
      <c r="E21" s="43"/>
      <c r="F21" s="43"/>
      <c r="G21" s="40">
        <v>0</v>
      </c>
      <c r="H21" s="41"/>
      <c r="I21" s="47">
        <f t="shared" si="0"/>
        <v>0</v>
      </c>
      <c r="J21" s="48"/>
    </row>
    <row r="22" ht="15" customHeight="1" spans="1:10">
      <c r="A22" s="39">
        <v>21160</v>
      </c>
      <c r="B22" s="42" t="s">
        <v>713</v>
      </c>
      <c r="C22" s="43"/>
      <c r="D22" s="43"/>
      <c r="E22" s="43"/>
      <c r="F22" s="43"/>
      <c r="G22" s="40">
        <v>0</v>
      </c>
      <c r="H22" s="41"/>
      <c r="I22" s="47">
        <f t="shared" si="0"/>
        <v>0</v>
      </c>
      <c r="J22" s="48"/>
    </row>
    <row r="23" ht="15" customHeight="1" spans="1:10">
      <c r="A23" s="39">
        <v>21161</v>
      </c>
      <c r="B23" s="42" t="s">
        <v>714</v>
      </c>
      <c r="C23" s="43"/>
      <c r="D23" s="43"/>
      <c r="E23" s="43"/>
      <c r="F23" s="43"/>
      <c r="G23" s="40">
        <v>0</v>
      </c>
      <c r="H23" s="41"/>
      <c r="I23" s="47">
        <f t="shared" si="0"/>
        <v>0</v>
      </c>
      <c r="J23" s="48"/>
    </row>
    <row r="24" ht="15" customHeight="1" spans="1:10">
      <c r="A24" s="39">
        <v>21198</v>
      </c>
      <c r="B24" s="42" t="s">
        <v>708</v>
      </c>
      <c r="C24" s="43"/>
      <c r="D24" s="43"/>
      <c r="E24" s="43"/>
      <c r="F24" s="43"/>
      <c r="G24" s="40">
        <v>0</v>
      </c>
      <c r="H24" s="41"/>
      <c r="I24" s="47">
        <f t="shared" si="0"/>
        <v>0</v>
      </c>
      <c r="J24" s="48"/>
    </row>
    <row r="25" ht="15" customHeight="1" spans="1:10">
      <c r="A25" s="39">
        <v>212</v>
      </c>
      <c r="B25" s="42" t="s">
        <v>515</v>
      </c>
      <c r="C25" s="43">
        <v>173955</v>
      </c>
      <c r="D25" s="43">
        <v>43800</v>
      </c>
      <c r="E25" s="43">
        <f>F25-D25</f>
        <v>158823</v>
      </c>
      <c r="F25" s="43">
        <v>202623</v>
      </c>
      <c r="G25" s="40">
        <v>149412</v>
      </c>
      <c r="H25" s="41">
        <f>(I25/C25)</f>
        <v>-0.141088212468742</v>
      </c>
      <c r="I25" s="47">
        <f t="shared" si="0"/>
        <v>-24543</v>
      </c>
      <c r="J25" s="48">
        <f t="shared" ref="J25:J30" si="1">G25/D25</f>
        <v>3.41123287671233</v>
      </c>
    </row>
    <row r="26" ht="15" customHeight="1" spans="1:10">
      <c r="A26" s="39">
        <v>21208</v>
      </c>
      <c r="B26" s="42" t="s">
        <v>715</v>
      </c>
      <c r="C26" s="44">
        <v>172631</v>
      </c>
      <c r="D26" s="43">
        <v>43000</v>
      </c>
      <c r="E26" s="43">
        <f t="shared" ref="E26:E57" si="2">F26-D26</f>
        <v>158780</v>
      </c>
      <c r="F26" s="40">
        <v>201780</v>
      </c>
      <c r="G26" s="40">
        <v>148569</v>
      </c>
      <c r="H26" s="41">
        <f>(I26/C26)</f>
        <v>-0.139384004031721</v>
      </c>
      <c r="I26" s="47">
        <f t="shared" si="0"/>
        <v>-24062</v>
      </c>
      <c r="J26" s="48">
        <f t="shared" si="1"/>
        <v>3.45509302325581</v>
      </c>
    </row>
    <row r="27" ht="15" customHeight="1" spans="1:10">
      <c r="A27" s="39">
        <v>21210</v>
      </c>
      <c r="B27" s="42" t="s">
        <v>716</v>
      </c>
      <c r="C27" s="43"/>
      <c r="D27" s="43">
        <v>100</v>
      </c>
      <c r="E27" s="43">
        <f t="shared" si="2"/>
        <v>-100</v>
      </c>
      <c r="F27" s="40">
        <v>0</v>
      </c>
      <c r="G27" s="40">
        <v>0</v>
      </c>
      <c r="H27" s="41"/>
      <c r="I27" s="47">
        <f t="shared" si="0"/>
        <v>0</v>
      </c>
      <c r="J27" s="48">
        <f t="shared" si="1"/>
        <v>0</v>
      </c>
    </row>
    <row r="28" ht="15" customHeight="1" spans="1:10">
      <c r="A28" s="39">
        <v>21211</v>
      </c>
      <c r="B28" s="42" t="s">
        <v>717</v>
      </c>
      <c r="C28" s="43">
        <v>212</v>
      </c>
      <c r="D28" s="43">
        <v>100</v>
      </c>
      <c r="E28" s="43">
        <f t="shared" si="2"/>
        <v>230</v>
      </c>
      <c r="F28" s="40">
        <v>330</v>
      </c>
      <c r="G28" s="40">
        <v>330</v>
      </c>
      <c r="H28" s="41">
        <f>(I28/C28)</f>
        <v>0.556603773584906</v>
      </c>
      <c r="I28" s="47">
        <f t="shared" si="0"/>
        <v>118</v>
      </c>
      <c r="J28" s="48">
        <f t="shared" si="1"/>
        <v>3.3</v>
      </c>
    </row>
    <row r="29" ht="15" customHeight="1" spans="1:10">
      <c r="A29" s="39">
        <v>21213</v>
      </c>
      <c r="B29" s="42" t="s">
        <v>718</v>
      </c>
      <c r="C29" s="43">
        <v>600</v>
      </c>
      <c r="D29" s="43">
        <v>300</v>
      </c>
      <c r="E29" s="43">
        <f t="shared" si="2"/>
        <v>-300</v>
      </c>
      <c r="F29" s="40">
        <v>0</v>
      </c>
      <c r="G29" s="40">
        <v>0</v>
      </c>
      <c r="H29" s="41">
        <f>(I29/C29)</f>
        <v>-1</v>
      </c>
      <c r="I29" s="47">
        <f t="shared" si="0"/>
        <v>-600</v>
      </c>
      <c r="J29" s="48">
        <f t="shared" si="1"/>
        <v>0</v>
      </c>
    </row>
    <row r="30" ht="15" customHeight="1" spans="1:10">
      <c r="A30" s="39">
        <v>21214</v>
      </c>
      <c r="B30" s="42" t="s">
        <v>719</v>
      </c>
      <c r="C30" s="43">
        <v>512</v>
      </c>
      <c r="D30" s="43">
        <v>300</v>
      </c>
      <c r="E30" s="43">
        <f t="shared" si="2"/>
        <v>213</v>
      </c>
      <c r="F30" s="40">
        <v>513</v>
      </c>
      <c r="G30" s="40">
        <v>513</v>
      </c>
      <c r="H30" s="41">
        <f>(I30/C30)</f>
        <v>0.001953125</v>
      </c>
      <c r="I30" s="47">
        <f t="shared" si="0"/>
        <v>1</v>
      </c>
      <c r="J30" s="48">
        <f t="shared" si="1"/>
        <v>1.71</v>
      </c>
    </row>
    <row r="31" ht="15" customHeight="1" spans="1:10">
      <c r="A31" s="39">
        <v>21215</v>
      </c>
      <c r="B31" s="42" t="s">
        <v>720</v>
      </c>
      <c r="C31" s="43"/>
      <c r="D31" s="43"/>
      <c r="E31" s="43">
        <f t="shared" si="2"/>
        <v>0</v>
      </c>
      <c r="F31" s="43"/>
      <c r="G31" s="40">
        <v>0</v>
      </c>
      <c r="H31" s="41"/>
      <c r="I31" s="47">
        <f t="shared" si="0"/>
        <v>0</v>
      </c>
      <c r="J31" s="48"/>
    </row>
    <row r="32" ht="15" customHeight="1" spans="1:10">
      <c r="A32" s="39">
        <v>21216</v>
      </c>
      <c r="B32" s="42" t="s">
        <v>721</v>
      </c>
      <c r="C32" s="43"/>
      <c r="D32" s="43"/>
      <c r="E32" s="43">
        <f t="shared" si="2"/>
        <v>0</v>
      </c>
      <c r="F32" s="43"/>
      <c r="G32" s="40">
        <v>0</v>
      </c>
      <c r="H32" s="41"/>
      <c r="I32" s="47">
        <f t="shared" si="0"/>
        <v>0</v>
      </c>
      <c r="J32" s="48"/>
    </row>
    <row r="33" ht="15" customHeight="1" spans="1:10">
      <c r="A33" s="39">
        <v>21217</v>
      </c>
      <c r="B33" s="42" t="s">
        <v>722</v>
      </c>
      <c r="C33" s="43"/>
      <c r="D33" s="43"/>
      <c r="E33" s="43">
        <f t="shared" si="2"/>
        <v>0</v>
      </c>
      <c r="F33" s="43"/>
      <c r="G33" s="40">
        <v>0</v>
      </c>
      <c r="H33" s="41"/>
      <c r="I33" s="47">
        <f t="shared" si="0"/>
        <v>0</v>
      </c>
      <c r="J33" s="48"/>
    </row>
    <row r="34" ht="15" customHeight="1" spans="1:10">
      <c r="A34" s="39">
        <v>21218</v>
      </c>
      <c r="B34" s="42" t="s">
        <v>723</v>
      </c>
      <c r="C34" s="43"/>
      <c r="D34" s="43"/>
      <c r="E34" s="43">
        <f t="shared" si="2"/>
        <v>0</v>
      </c>
      <c r="F34" s="43"/>
      <c r="G34" s="40">
        <v>0</v>
      </c>
      <c r="H34" s="41"/>
      <c r="I34" s="47">
        <f t="shared" si="0"/>
        <v>0</v>
      </c>
      <c r="J34" s="48"/>
    </row>
    <row r="35" ht="15" customHeight="1" spans="1:10">
      <c r="A35" s="39">
        <v>21219</v>
      </c>
      <c r="B35" s="42" t="s">
        <v>724</v>
      </c>
      <c r="C35" s="43"/>
      <c r="D35" s="43"/>
      <c r="E35" s="43">
        <f t="shared" si="2"/>
        <v>0</v>
      </c>
      <c r="F35" s="43"/>
      <c r="G35" s="40">
        <v>0</v>
      </c>
      <c r="H35" s="41"/>
      <c r="I35" s="47">
        <f t="shared" si="0"/>
        <v>0</v>
      </c>
      <c r="J35" s="48"/>
    </row>
    <row r="36" ht="15" customHeight="1" spans="1:10">
      <c r="A36" s="39">
        <v>21298</v>
      </c>
      <c r="B36" s="42" t="s">
        <v>708</v>
      </c>
      <c r="C36" s="43"/>
      <c r="D36" s="43"/>
      <c r="E36" s="43">
        <f t="shared" si="2"/>
        <v>4565</v>
      </c>
      <c r="F36" s="43">
        <v>4565</v>
      </c>
      <c r="G36" s="40">
        <v>0</v>
      </c>
      <c r="H36" s="41"/>
      <c r="I36" s="47">
        <f t="shared" si="0"/>
        <v>0</v>
      </c>
      <c r="J36" s="48"/>
    </row>
    <row r="37" ht="15" customHeight="1" spans="1:10">
      <c r="A37" s="39">
        <v>213</v>
      </c>
      <c r="B37" s="42" t="s">
        <v>522</v>
      </c>
      <c r="C37" s="43">
        <v>1222</v>
      </c>
      <c r="D37" s="43"/>
      <c r="E37" s="43">
        <f t="shared" si="2"/>
        <v>1888</v>
      </c>
      <c r="F37" s="43">
        <v>1888</v>
      </c>
      <c r="G37" s="40">
        <v>1730</v>
      </c>
      <c r="H37" s="41">
        <f>(I37/C37)</f>
        <v>0.415711947626841</v>
      </c>
      <c r="I37" s="47">
        <f t="shared" si="0"/>
        <v>508</v>
      </c>
      <c r="J37" s="48"/>
    </row>
    <row r="38" ht="15" customHeight="1" spans="1:10">
      <c r="A38" s="39">
        <v>21366</v>
      </c>
      <c r="B38" s="42" t="s">
        <v>725</v>
      </c>
      <c r="C38" s="44">
        <v>45</v>
      </c>
      <c r="D38" s="43"/>
      <c r="E38" s="43">
        <f t="shared" si="2"/>
        <v>979</v>
      </c>
      <c r="F38" s="43">
        <v>979</v>
      </c>
      <c r="G38" s="40">
        <v>979</v>
      </c>
      <c r="H38" s="41">
        <f>(I38/C38)</f>
        <v>20.7555555555556</v>
      </c>
      <c r="I38" s="47">
        <f t="shared" si="0"/>
        <v>934</v>
      </c>
      <c r="J38" s="48"/>
    </row>
    <row r="39" ht="15" customHeight="1" spans="1:10">
      <c r="A39" s="39">
        <v>21367</v>
      </c>
      <c r="B39" s="42" t="s">
        <v>726</v>
      </c>
      <c r="C39" s="43"/>
      <c r="D39" s="43"/>
      <c r="E39" s="43">
        <f t="shared" si="2"/>
        <v>0</v>
      </c>
      <c r="F39" s="43">
        <v>0</v>
      </c>
      <c r="G39" s="40">
        <v>0</v>
      </c>
      <c r="H39" s="41"/>
      <c r="I39" s="47">
        <f t="shared" si="0"/>
        <v>0</v>
      </c>
      <c r="J39" s="48"/>
    </row>
    <row r="40" ht="15" customHeight="1" spans="1:10">
      <c r="A40" s="39">
        <v>21369</v>
      </c>
      <c r="B40" s="42" t="s">
        <v>727</v>
      </c>
      <c r="C40" s="43"/>
      <c r="D40" s="43"/>
      <c r="E40" s="43">
        <f t="shared" si="2"/>
        <v>0</v>
      </c>
      <c r="F40" s="43">
        <v>0</v>
      </c>
      <c r="G40" s="40">
        <v>0</v>
      </c>
      <c r="H40" s="41"/>
      <c r="I40" s="47">
        <f t="shared" ref="I40:I83" si="3">G40-C40</f>
        <v>0</v>
      </c>
      <c r="J40" s="48"/>
    </row>
    <row r="41" ht="15" customHeight="1" spans="1:10">
      <c r="A41" s="39">
        <v>21370</v>
      </c>
      <c r="B41" s="42" t="s">
        <v>728</v>
      </c>
      <c r="C41" s="43"/>
      <c r="D41" s="43"/>
      <c r="E41" s="43">
        <f t="shared" si="2"/>
        <v>0</v>
      </c>
      <c r="F41" s="43">
        <v>0</v>
      </c>
      <c r="G41" s="40">
        <v>0</v>
      </c>
      <c r="H41" s="41"/>
      <c r="I41" s="47">
        <f t="shared" si="3"/>
        <v>0</v>
      </c>
      <c r="J41" s="48"/>
    </row>
    <row r="42" ht="15" customHeight="1" spans="1:10">
      <c r="A42" s="39">
        <v>21371</v>
      </c>
      <c r="B42" s="42" t="s">
        <v>729</v>
      </c>
      <c r="C42" s="43"/>
      <c r="D42" s="43"/>
      <c r="E42" s="43">
        <f t="shared" si="2"/>
        <v>0</v>
      </c>
      <c r="F42" s="43">
        <v>0</v>
      </c>
      <c r="G42" s="40">
        <v>0</v>
      </c>
      <c r="H42" s="41"/>
      <c r="I42" s="47">
        <f t="shared" si="3"/>
        <v>0</v>
      </c>
      <c r="J42" s="48"/>
    </row>
    <row r="43" ht="15" customHeight="1" spans="1:10">
      <c r="A43" s="39">
        <v>21372</v>
      </c>
      <c r="B43" s="42" t="s">
        <v>730</v>
      </c>
      <c r="C43" s="44">
        <v>1124</v>
      </c>
      <c r="D43" s="43"/>
      <c r="E43" s="43">
        <f t="shared" si="2"/>
        <v>909</v>
      </c>
      <c r="F43" s="43">
        <v>909</v>
      </c>
      <c r="G43" s="40">
        <v>751</v>
      </c>
      <c r="H43" s="41">
        <f>(I43/C43)</f>
        <v>-0.331850533807829</v>
      </c>
      <c r="I43" s="47">
        <f t="shared" si="3"/>
        <v>-373</v>
      </c>
      <c r="J43" s="48"/>
    </row>
    <row r="44" ht="15" customHeight="1" spans="1:10">
      <c r="A44" s="39">
        <v>21373</v>
      </c>
      <c r="B44" s="42" t="s">
        <v>731</v>
      </c>
      <c r="C44" s="44">
        <v>53</v>
      </c>
      <c r="D44" s="43"/>
      <c r="E44" s="43">
        <f t="shared" si="2"/>
        <v>0</v>
      </c>
      <c r="F44" s="43"/>
      <c r="G44" s="40">
        <v>0</v>
      </c>
      <c r="H44" s="41">
        <f>(I44/C44)</f>
        <v>-1</v>
      </c>
      <c r="I44" s="47">
        <f t="shared" si="3"/>
        <v>-53</v>
      </c>
      <c r="J44" s="48"/>
    </row>
    <row r="45" ht="15" customHeight="1" spans="1:10">
      <c r="A45" s="39">
        <v>21374</v>
      </c>
      <c r="B45" s="42" t="s">
        <v>732</v>
      </c>
      <c r="C45" s="43"/>
      <c r="D45" s="43"/>
      <c r="E45" s="43">
        <f t="shared" si="2"/>
        <v>0</v>
      </c>
      <c r="F45" s="43"/>
      <c r="G45" s="40">
        <v>0</v>
      </c>
      <c r="H45" s="41"/>
      <c r="I45" s="47">
        <f t="shared" si="3"/>
        <v>0</v>
      </c>
      <c r="J45" s="48"/>
    </row>
    <row r="46" ht="15" customHeight="1" spans="1:10">
      <c r="A46" s="39">
        <v>21398</v>
      </c>
      <c r="B46" s="42" t="s">
        <v>708</v>
      </c>
      <c r="C46" s="43"/>
      <c r="D46" s="43"/>
      <c r="E46" s="43">
        <f t="shared" si="2"/>
        <v>0</v>
      </c>
      <c r="F46" s="43"/>
      <c r="G46" s="40">
        <v>0</v>
      </c>
      <c r="H46" s="41"/>
      <c r="I46" s="47">
        <f t="shared" si="3"/>
        <v>0</v>
      </c>
      <c r="J46" s="48"/>
    </row>
    <row r="47" ht="15" customHeight="1" spans="1:10">
      <c r="A47" s="39">
        <v>214</v>
      </c>
      <c r="B47" s="42" t="s">
        <v>531</v>
      </c>
      <c r="C47" s="43"/>
      <c r="D47" s="43"/>
      <c r="E47" s="43">
        <f t="shared" si="2"/>
        <v>0</v>
      </c>
      <c r="F47" s="43"/>
      <c r="G47" s="40">
        <v>0</v>
      </c>
      <c r="H47" s="41"/>
      <c r="I47" s="47">
        <f t="shared" si="3"/>
        <v>0</v>
      </c>
      <c r="J47" s="48"/>
    </row>
    <row r="48" ht="15" customHeight="1" spans="1:10">
      <c r="A48" s="39">
        <v>21460</v>
      </c>
      <c r="B48" s="42" t="s">
        <v>733</v>
      </c>
      <c r="C48" s="43"/>
      <c r="D48" s="43"/>
      <c r="E48" s="43">
        <f t="shared" si="2"/>
        <v>0</v>
      </c>
      <c r="F48" s="43"/>
      <c r="G48" s="40">
        <v>0</v>
      </c>
      <c r="H48" s="41"/>
      <c r="I48" s="47">
        <f t="shared" si="3"/>
        <v>0</v>
      </c>
      <c r="J48" s="48"/>
    </row>
    <row r="49" ht="15" customHeight="1" spans="1:10">
      <c r="A49" s="39">
        <v>21462</v>
      </c>
      <c r="B49" s="42" t="s">
        <v>734</v>
      </c>
      <c r="C49" s="43"/>
      <c r="D49" s="43"/>
      <c r="E49" s="43">
        <f t="shared" si="2"/>
        <v>0</v>
      </c>
      <c r="F49" s="43"/>
      <c r="G49" s="40">
        <v>0</v>
      </c>
      <c r="H49" s="41"/>
      <c r="I49" s="47">
        <f t="shared" si="3"/>
        <v>0</v>
      </c>
      <c r="J49" s="48"/>
    </row>
    <row r="50" ht="15" customHeight="1" spans="1:10">
      <c r="A50" s="39">
        <v>21464</v>
      </c>
      <c r="B50" s="42" t="s">
        <v>735</v>
      </c>
      <c r="C50" s="43"/>
      <c r="D50" s="43"/>
      <c r="E50" s="43">
        <f t="shared" si="2"/>
        <v>0</v>
      </c>
      <c r="F50" s="43"/>
      <c r="G50" s="40">
        <v>0</v>
      </c>
      <c r="H50" s="41"/>
      <c r="I50" s="47">
        <f t="shared" si="3"/>
        <v>0</v>
      </c>
      <c r="J50" s="48"/>
    </row>
    <row r="51" ht="15" customHeight="1" spans="1:10">
      <c r="A51" s="39">
        <v>21468</v>
      </c>
      <c r="B51" s="42" t="s">
        <v>736</v>
      </c>
      <c r="C51" s="43"/>
      <c r="D51" s="43"/>
      <c r="E51" s="43">
        <f t="shared" si="2"/>
        <v>0</v>
      </c>
      <c r="F51" s="43"/>
      <c r="G51" s="40">
        <v>0</v>
      </c>
      <c r="H51" s="41"/>
      <c r="I51" s="47">
        <f t="shared" si="3"/>
        <v>0</v>
      </c>
      <c r="J51" s="48"/>
    </row>
    <row r="52" ht="15" customHeight="1" spans="1:10">
      <c r="A52" s="39">
        <v>21469</v>
      </c>
      <c r="B52" s="42" t="s">
        <v>737</v>
      </c>
      <c r="C52" s="43"/>
      <c r="D52" s="43"/>
      <c r="E52" s="43">
        <f t="shared" si="2"/>
        <v>0</v>
      </c>
      <c r="F52" s="43"/>
      <c r="G52" s="40">
        <v>0</v>
      </c>
      <c r="H52" s="41"/>
      <c r="I52" s="47">
        <f t="shared" si="3"/>
        <v>0</v>
      </c>
      <c r="J52" s="48"/>
    </row>
    <row r="53" ht="15" customHeight="1" spans="1:10">
      <c r="A53" s="39">
        <v>21470</v>
      </c>
      <c r="B53" s="42" t="s">
        <v>738</v>
      </c>
      <c r="C53" s="43"/>
      <c r="D53" s="43"/>
      <c r="E53" s="43">
        <f t="shared" si="2"/>
        <v>0</v>
      </c>
      <c r="F53" s="43"/>
      <c r="G53" s="40">
        <v>0</v>
      </c>
      <c r="H53" s="41"/>
      <c r="I53" s="47">
        <f t="shared" si="3"/>
        <v>0</v>
      </c>
      <c r="J53" s="48"/>
    </row>
    <row r="54" ht="15" customHeight="1" spans="1:10">
      <c r="A54" s="39">
        <v>21471</v>
      </c>
      <c r="B54" s="42" t="s">
        <v>739</v>
      </c>
      <c r="C54" s="43"/>
      <c r="D54" s="43"/>
      <c r="E54" s="43">
        <f t="shared" si="2"/>
        <v>0</v>
      </c>
      <c r="F54" s="43"/>
      <c r="G54" s="40">
        <v>0</v>
      </c>
      <c r="H54" s="41"/>
      <c r="I54" s="47">
        <f t="shared" si="3"/>
        <v>0</v>
      </c>
      <c r="J54" s="48"/>
    </row>
    <row r="55" ht="15" customHeight="1" spans="1:10">
      <c r="A55" s="39">
        <v>21472</v>
      </c>
      <c r="B55" s="42" t="s">
        <v>740</v>
      </c>
      <c r="C55" s="43"/>
      <c r="D55" s="43"/>
      <c r="E55" s="43">
        <f t="shared" si="2"/>
        <v>0</v>
      </c>
      <c r="F55" s="43"/>
      <c r="G55" s="40"/>
      <c r="H55" s="41"/>
      <c r="I55" s="47">
        <f t="shared" si="3"/>
        <v>0</v>
      </c>
      <c r="J55" s="48"/>
    </row>
    <row r="56" ht="15" customHeight="1" spans="1:10">
      <c r="A56" s="39">
        <v>21498</v>
      </c>
      <c r="B56" s="42" t="s">
        <v>708</v>
      </c>
      <c r="C56" s="43"/>
      <c r="D56" s="43"/>
      <c r="E56" s="43">
        <f t="shared" si="2"/>
        <v>0</v>
      </c>
      <c r="F56" s="43"/>
      <c r="G56" s="40">
        <v>0</v>
      </c>
      <c r="H56" s="41"/>
      <c r="I56" s="47">
        <f t="shared" si="3"/>
        <v>0</v>
      </c>
      <c r="J56" s="48"/>
    </row>
    <row r="57" ht="15" customHeight="1" spans="1:10">
      <c r="A57" s="39">
        <v>215</v>
      </c>
      <c r="B57" s="42" t="s">
        <v>537</v>
      </c>
      <c r="C57" s="43"/>
      <c r="D57" s="43"/>
      <c r="E57" s="43">
        <f t="shared" si="2"/>
        <v>83</v>
      </c>
      <c r="F57" s="40">
        <v>83</v>
      </c>
      <c r="G57" s="40">
        <v>0</v>
      </c>
      <c r="H57" s="41"/>
      <c r="I57" s="47">
        <f t="shared" si="3"/>
        <v>0</v>
      </c>
      <c r="J57" s="48"/>
    </row>
    <row r="58" ht="15" customHeight="1" spans="1:10">
      <c r="A58" s="39">
        <v>21562</v>
      </c>
      <c r="B58" s="42" t="s">
        <v>741</v>
      </c>
      <c r="C58" s="43"/>
      <c r="D58" s="43"/>
      <c r="E58" s="43">
        <f t="shared" ref="E58:E83" si="4">F58-D58</f>
        <v>0</v>
      </c>
      <c r="F58" s="43"/>
      <c r="G58" s="40">
        <v>0</v>
      </c>
      <c r="H58" s="41"/>
      <c r="I58" s="47">
        <f t="shared" si="3"/>
        <v>0</v>
      </c>
      <c r="J58" s="48"/>
    </row>
    <row r="59" ht="15" customHeight="1" spans="1:10">
      <c r="A59" s="39">
        <v>21598</v>
      </c>
      <c r="B59" s="42" t="s">
        <v>708</v>
      </c>
      <c r="C59" s="43"/>
      <c r="D59" s="43"/>
      <c r="E59" s="43">
        <f t="shared" si="4"/>
        <v>83</v>
      </c>
      <c r="F59" s="40">
        <v>83</v>
      </c>
      <c r="G59" s="40">
        <v>0</v>
      </c>
      <c r="H59" s="41"/>
      <c r="I59" s="47">
        <f t="shared" si="3"/>
        <v>0</v>
      </c>
      <c r="J59" s="48"/>
    </row>
    <row r="60" ht="15" customHeight="1" spans="1:10">
      <c r="A60" s="39">
        <v>217</v>
      </c>
      <c r="B60" s="42" t="s">
        <v>549</v>
      </c>
      <c r="C60" s="43"/>
      <c r="D60" s="43"/>
      <c r="E60" s="43">
        <f t="shared" si="4"/>
        <v>0</v>
      </c>
      <c r="F60" s="43"/>
      <c r="G60" s="40">
        <v>0</v>
      </c>
      <c r="H60" s="41"/>
      <c r="I60" s="47">
        <f t="shared" si="3"/>
        <v>0</v>
      </c>
      <c r="J60" s="48"/>
    </row>
    <row r="61" ht="15" customHeight="1" spans="1:10">
      <c r="A61" s="39">
        <v>21704</v>
      </c>
      <c r="B61" s="42" t="s">
        <v>553</v>
      </c>
      <c r="C61" s="43"/>
      <c r="D61" s="43"/>
      <c r="E61" s="43">
        <f t="shared" si="4"/>
        <v>0</v>
      </c>
      <c r="F61" s="43"/>
      <c r="G61" s="40">
        <v>0</v>
      </c>
      <c r="H61" s="41"/>
      <c r="I61" s="47">
        <f t="shared" si="3"/>
        <v>0</v>
      </c>
      <c r="J61" s="48"/>
    </row>
    <row r="62" ht="15" customHeight="1" spans="1:10">
      <c r="A62" s="39">
        <v>220</v>
      </c>
      <c r="B62" s="42" t="s">
        <v>564</v>
      </c>
      <c r="C62" s="43"/>
      <c r="D62" s="43"/>
      <c r="E62" s="43">
        <f t="shared" si="4"/>
        <v>0</v>
      </c>
      <c r="F62" s="43"/>
      <c r="G62" s="40">
        <v>0</v>
      </c>
      <c r="H62" s="41"/>
      <c r="I62" s="47">
        <f t="shared" si="3"/>
        <v>0</v>
      </c>
      <c r="J62" s="48"/>
    </row>
    <row r="63" ht="15" customHeight="1" spans="1:10">
      <c r="A63" s="39">
        <v>22006</v>
      </c>
      <c r="B63" s="42" t="s">
        <v>742</v>
      </c>
      <c r="C63" s="43"/>
      <c r="D63" s="43"/>
      <c r="E63" s="43">
        <f t="shared" si="4"/>
        <v>0</v>
      </c>
      <c r="F63" s="43"/>
      <c r="G63" s="40">
        <v>0</v>
      </c>
      <c r="H63" s="41"/>
      <c r="I63" s="47">
        <f t="shared" si="3"/>
        <v>0</v>
      </c>
      <c r="J63" s="48"/>
    </row>
    <row r="64" spans="1:10">
      <c r="A64" s="39">
        <v>221</v>
      </c>
      <c r="B64" s="42" t="s">
        <v>568</v>
      </c>
      <c r="C64" s="43"/>
      <c r="D64" s="43"/>
      <c r="E64" s="43">
        <f t="shared" si="4"/>
        <v>30</v>
      </c>
      <c r="F64" s="43">
        <v>30</v>
      </c>
      <c r="G64" s="40">
        <v>0</v>
      </c>
      <c r="H64" s="41"/>
      <c r="I64" s="47">
        <f t="shared" si="3"/>
        <v>0</v>
      </c>
      <c r="J64" s="48"/>
    </row>
    <row r="65" spans="1:10">
      <c r="A65" s="39">
        <v>22198</v>
      </c>
      <c r="B65" s="42" t="s">
        <v>708</v>
      </c>
      <c r="C65" s="43"/>
      <c r="D65" s="43"/>
      <c r="E65" s="43">
        <f t="shared" si="4"/>
        <v>30</v>
      </c>
      <c r="F65" s="43">
        <v>30</v>
      </c>
      <c r="G65" s="40">
        <v>0</v>
      </c>
      <c r="H65" s="41"/>
      <c r="I65" s="47">
        <f t="shared" si="3"/>
        <v>0</v>
      </c>
      <c r="J65" s="48"/>
    </row>
    <row r="66" spans="1:10">
      <c r="A66" s="39">
        <v>222</v>
      </c>
      <c r="B66" s="42" t="s">
        <v>572</v>
      </c>
      <c r="C66" s="43"/>
      <c r="D66" s="43"/>
      <c r="E66" s="43">
        <f t="shared" si="4"/>
        <v>0</v>
      </c>
      <c r="F66" s="43"/>
      <c r="G66" s="40">
        <v>0</v>
      </c>
      <c r="H66" s="41"/>
      <c r="I66" s="47">
        <f t="shared" si="3"/>
        <v>0</v>
      </c>
      <c r="J66" s="48"/>
    </row>
    <row r="67" spans="1:10">
      <c r="A67" s="39">
        <v>22298</v>
      </c>
      <c r="B67" s="42" t="s">
        <v>708</v>
      </c>
      <c r="C67" s="43"/>
      <c r="D67" s="43"/>
      <c r="E67" s="43">
        <f t="shared" si="4"/>
        <v>0</v>
      </c>
      <c r="F67" s="43"/>
      <c r="G67" s="40">
        <v>0</v>
      </c>
      <c r="H67" s="41"/>
      <c r="I67" s="47">
        <f t="shared" si="3"/>
        <v>0</v>
      </c>
      <c r="J67" s="48"/>
    </row>
    <row r="68" spans="1:10">
      <c r="A68" s="39">
        <v>224</v>
      </c>
      <c r="B68" s="42" t="s">
        <v>577</v>
      </c>
      <c r="C68" s="43"/>
      <c r="D68" s="43"/>
      <c r="E68" s="43">
        <f t="shared" si="4"/>
        <v>0</v>
      </c>
      <c r="F68" s="43"/>
      <c r="G68" s="40">
        <v>0</v>
      </c>
      <c r="H68" s="41"/>
      <c r="I68" s="47">
        <f t="shared" si="3"/>
        <v>0</v>
      </c>
      <c r="J68" s="48"/>
    </row>
    <row r="69" spans="1:10">
      <c r="A69" s="39">
        <v>22498</v>
      </c>
      <c r="B69" s="42" t="s">
        <v>743</v>
      </c>
      <c r="C69" s="43"/>
      <c r="D69" s="43"/>
      <c r="E69" s="43">
        <f t="shared" si="4"/>
        <v>0</v>
      </c>
      <c r="F69" s="43"/>
      <c r="G69" s="40">
        <v>0</v>
      </c>
      <c r="H69" s="41"/>
      <c r="I69" s="47">
        <f t="shared" si="3"/>
        <v>0</v>
      </c>
      <c r="J69" s="48"/>
    </row>
    <row r="70" spans="1:10">
      <c r="A70" s="39">
        <v>229</v>
      </c>
      <c r="B70" s="42" t="s">
        <v>659</v>
      </c>
      <c r="C70" s="43">
        <v>22176</v>
      </c>
      <c r="D70" s="43"/>
      <c r="E70" s="43">
        <f t="shared" si="4"/>
        <v>59823</v>
      </c>
      <c r="F70" s="43">
        <v>59823</v>
      </c>
      <c r="G70" s="40">
        <v>57058</v>
      </c>
      <c r="H70" s="41">
        <f>(I70/C70)</f>
        <v>1.57296176046176</v>
      </c>
      <c r="I70" s="47">
        <f t="shared" si="3"/>
        <v>34882</v>
      </c>
      <c r="J70" s="48"/>
    </row>
    <row r="71" spans="1:10">
      <c r="A71" s="39">
        <v>22904</v>
      </c>
      <c r="B71" s="42" t="s">
        <v>744</v>
      </c>
      <c r="C71" s="43">
        <v>22000</v>
      </c>
      <c r="D71" s="43"/>
      <c r="E71" s="43">
        <f t="shared" si="4"/>
        <v>57000</v>
      </c>
      <c r="F71" s="43">
        <v>57000</v>
      </c>
      <c r="G71" s="40">
        <v>56601</v>
      </c>
      <c r="H71" s="41">
        <f>(I71/C71)</f>
        <v>1.57277272727273</v>
      </c>
      <c r="I71" s="47">
        <f t="shared" si="3"/>
        <v>34601</v>
      </c>
      <c r="J71" s="48"/>
    </row>
    <row r="72" spans="1:10">
      <c r="A72" s="39">
        <v>22908</v>
      </c>
      <c r="B72" s="42" t="s">
        <v>745</v>
      </c>
      <c r="C72" s="43"/>
      <c r="D72" s="43"/>
      <c r="E72" s="43">
        <f t="shared" si="4"/>
        <v>0</v>
      </c>
      <c r="F72" s="43">
        <v>0</v>
      </c>
      <c r="G72" s="40">
        <v>0</v>
      </c>
      <c r="H72" s="41"/>
      <c r="I72" s="47">
        <f t="shared" si="3"/>
        <v>0</v>
      </c>
      <c r="J72" s="48"/>
    </row>
    <row r="73" spans="1:10">
      <c r="A73" s="39">
        <v>22909</v>
      </c>
      <c r="B73" s="42" t="s">
        <v>746</v>
      </c>
      <c r="C73" s="43"/>
      <c r="D73" s="43"/>
      <c r="E73" s="43">
        <f t="shared" si="4"/>
        <v>0</v>
      </c>
      <c r="F73" s="43">
        <v>0</v>
      </c>
      <c r="G73" s="40">
        <v>0</v>
      </c>
      <c r="H73" s="41"/>
      <c r="I73" s="47">
        <f t="shared" si="3"/>
        <v>0</v>
      </c>
      <c r="J73" s="48"/>
    </row>
    <row r="74" spans="1:10">
      <c r="A74" s="39">
        <v>22910</v>
      </c>
      <c r="B74" s="42" t="s">
        <v>747</v>
      </c>
      <c r="C74" s="43"/>
      <c r="D74" s="43"/>
      <c r="E74" s="43">
        <f t="shared" si="4"/>
        <v>0</v>
      </c>
      <c r="F74" s="43">
        <v>0</v>
      </c>
      <c r="G74" s="40">
        <v>0</v>
      </c>
      <c r="H74" s="41"/>
      <c r="I74" s="47">
        <f t="shared" si="3"/>
        <v>0</v>
      </c>
      <c r="J74" s="48"/>
    </row>
    <row r="75" spans="1:10">
      <c r="A75" s="39">
        <v>22960</v>
      </c>
      <c r="B75" s="42" t="s">
        <v>748</v>
      </c>
      <c r="C75" s="43">
        <v>176</v>
      </c>
      <c r="D75" s="43"/>
      <c r="E75" s="43">
        <f t="shared" si="4"/>
        <v>2560</v>
      </c>
      <c r="F75" s="43">
        <v>2560</v>
      </c>
      <c r="G75" s="40">
        <v>457</v>
      </c>
      <c r="H75" s="41">
        <f>(I75/C75)</f>
        <v>1.59659090909091</v>
      </c>
      <c r="I75" s="47">
        <f t="shared" si="3"/>
        <v>281</v>
      </c>
      <c r="J75" s="48"/>
    </row>
    <row r="76" spans="1:10">
      <c r="A76" s="39">
        <v>22998</v>
      </c>
      <c r="B76" s="42" t="s">
        <v>749</v>
      </c>
      <c r="C76" s="43"/>
      <c r="D76" s="43"/>
      <c r="E76" s="43">
        <f t="shared" si="4"/>
        <v>263</v>
      </c>
      <c r="F76" s="43">
        <v>263</v>
      </c>
      <c r="G76" s="40">
        <v>0</v>
      </c>
      <c r="H76" s="41"/>
      <c r="I76" s="47">
        <f t="shared" si="3"/>
        <v>0</v>
      </c>
      <c r="J76" s="48"/>
    </row>
    <row r="77" spans="1:10">
      <c r="A77" s="39">
        <v>232</v>
      </c>
      <c r="B77" s="42" t="s">
        <v>588</v>
      </c>
      <c r="C77" s="43">
        <v>9042</v>
      </c>
      <c r="D77" s="43">
        <v>10000</v>
      </c>
      <c r="E77" s="43">
        <f t="shared" si="4"/>
        <v>0</v>
      </c>
      <c r="F77" s="43">
        <v>10000</v>
      </c>
      <c r="G77" s="40">
        <v>9823</v>
      </c>
      <c r="H77" s="41">
        <f>(I77/C77)</f>
        <v>0.086374695863747</v>
      </c>
      <c r="I77" s="47">
        <f t="shared" si="3"/>
        <v>781</v>
      </c>
      <c r="J77" s="48">
        <f>G77/D77</f>
        <v>0.9823</v>
      </c>
    </row>
    <row r="78" spans="1:10">
      <c r="A78" s="39">
        <v>23204</v>
      </c>
      <c r="B78" s="42" t="s">
        <v>750</v>
      </c>
      <c r="C78" s="43">
        <v>9042</v>
      </c>
      <c r="D78" s="43">
        <v>10000</v>
      </c>
      <c r="E78" s="43">
        <f t="shared" si="4"/>
        <v>0</v>
      </c>
      <c r="F78" s="43">
        <v>10000</v>
      </c>
      <c r="G78" s="40">
        <v>9823</v>
      </c>
      <c r="H78" s="41">
        <f>(I78/C78)</f>
        <v>0.086374695863747</v>
      </c>
      <c r="I78" s="47">
        <f t="shared" si="3"/>
        <v>781</v>
      </c>
      <c r="J78" s="48">
        <f>G78/D78</f>
        <v>0.9823</v>
      </c>
    </row>
    <row r="79" spans="1:10">
      <c r="A79" s="39">
        <v>233</v>
      </c>
      <c r="B79" s="42" t="s">
        <v>592</v>
      </c>
      <c r="C79" s="44">
        <v>29</v>
      </c>
      <c r="D79" s="43"/>
      <c r="E79" s="43">
        <f t="shared" si="4"/>
        <v>125</v>
      </c>
      <c r="F79" s="43">
        <v>125</v>
      </c>
      <c r="G79" s="40">
        <v>123</v>
      </c>
      <c r="H79" s="41">
        <f>(I79/C79)</f>
        <v>3.24137931034483</v>
      </c>
      <c r="I79" s="47">
        <f t="shared" si="3"/>
        <v>94</v>
      </c>
      <c r="J79" s="48"/>
    </row>
    <row r="80" spans="1:10">
      <c r="A80" s="39">
        <v>23304</v>
      </c>
      <c r="B80" s="42" t="s">
        <v>751</v>
      </c>
      <c r="C80" s="44">
        <v>29</v>
      </c>
      <c r="D80" s="43"/>
      <c r="E80" s="43">
        <f t="shared" si="4"/>
        <v>125</v>
      </c>
      <c r="F80" s="43">
        <v>125</v>
      </c>
      <c r="G80" s="40">
        <v>123</v>
      </c>
      <c r="H80" s="41">
        <f>(I80/C80)</f>
        <v>3.24137931034483</v>
      </c>
      <c r="I80" s="47">
        <f t="shared" si="3"/>
        <v>94</v>
      </c>
      <c r="J80" s="48"/>
    </row>
    <row r="81" spans="1:10">
      <c r="A81" s="39">
        <v>234</v>
      </c>
      <c r="B81" s="35" t="s">
        <v>752</v>
      </c>
      <c r="C81" s="39">
        <v>293</v>
      </c>
      <c r="D81" s="39"/>
      <c r="E81" s="43">
        <f t="shared" si="4"/>
        <v>1755</v>
      </c>
      <c r="F81" s="39">
        <v>1755</v>
      </c>
      <c r="G81" s="40">
        <v>0</v>
      </c>
      <c r="H81" s="41">
        <f>(I81/C81)</f>
        <v>-1</v>
      </c>
      <c r="I81" s="47">
        <f t="shared" si="3"/>
        <v>-293</v>
      </c>
      <c r="J81" s="48"/>
    </row>
    <row r="82" spans="1:10">
      <c r="A82" s="39">
        <v>23401</v>
      </c>
      <c r="B82" s="35" t="s">
        <v>619</v>
      </c>
      <c r="C82" s="39"/>
      <c r="D82" s="39"/>
      <c r="E82" s="43">
        <f t="shared" si="4"/>
        <v>0</v>
      </c>
      <c r="F82" s="39"/>
      <c r="G82" s="40">
        <v>0</v>
      </c>
      <c r="H82" s="41"/>
      <c r="I82" s="47">
        <f t="shared" si="3"/>
        <v>0</v>
      </c>
      <c r="J82" s="48"/>
    </row>
    <row r="83" spans="1:10">
      <c r="A83" s="39">
        <v>23402</v>
      </c>
      <c r="B83" s="35" t="s">
        <v>753</v>
      </c>
      <c r="C83" s="39">
        <v>293</v>
      </c>
      <c r="D83" s="39"/>
      <c r="E83" s="43">
        <f t="shared" si="4"/>
        <v>1755</v>
      </c>
      <c r="F83" s="39">
        <v>1755</v>
      </c>
      <c r="G83" s="40">
        <v>0</v>
      </c>
      <c r="H83" s="41">
        <f>(I83/C83)</f>
        <v>-1</v>
      </c>
      <c r="I83" s="47">
        <f t="shared" si="3"/>
        <v>-293</v>
      </c>
      <c r="J83" s="48"/>
    </row>
  </sheetData>
  <mergeCells count="10">
    <mergeCell ref="A2:J2"/>
    <mergeCell ref="H4:I4"/>
    <mergeCell ref="A4:A5"/>
    <mergeCell ref="B4:B5"/>
    <mergeCell ref="C4:C5"/>
    <mergeCell ref="D4:D5"/>
    <mergeCell ref="E4:E5"/>
    <mergeCell ref="F4:F5"/>
    <mergeCell ref="G4:G5"/>
    <mergeCell ref="J4:J5"/>
  </mergeCells>
  <dataValidations count="1">
    <dataValidation type="decimal" operator="between" allowBlank="1" showInputMessage="1" showErrorMessage="1" sqref="F57 F59 F26:F30 G7:G83">
      <formula1>-99999999999999</formula1>
      <formula2>99999999999999</formula2>
    </dataValidation>
  </dataValidations>
  <pageMargins left="0.751388888888889" right="0.751388888888889" top="0.66875" bottom="0.629861111111111" header="0.5" footer="0.5"/>
  <pageSetup paperSize="9"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2024年度开阳县一般公共预算收支平衡表</vt:lpstr>
      <vt:lpstr>2024年度开阳县政府性基金预算收支平衡表</vt:lpstr>
      <vt:lpstr>2024年度开阳县国有资本经营预算收支平衡表</vt:lpstr>
      <vt:lpstr>2024年度开阳县社会保险基金预算收支情况表</vt:lpstr>
      <vt:lpstr>2024年度开阳县一般公共预算收入明细表</vt:lpstr>
      <vt:lpstr>2024年度开阳县一般公共预算支出明细表</vt:lpstr>
      <vt:lpstr>2024年度开阳县一般公共预算支出经济分类明细表</vt:lpstr>
      <vt:lpstr>2024年度开阳县政府性基金预算收入明细表</vt:lpstr>
      <vt:lpstr>2024年度开阳县政府性基金支出明细表</vt:lpstr>
      <vt:lpstr>2024年度开阳县重点绩效评价结果汇总表</vt:lpstr>
      <vt:lpstr>2024年度开阳县新增地方政府专项债券基本情况表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2023-06-09T06:47:00Z</dcterms:created>
  <dcterms:modified xsi:type="dcterms:W3CDTF">2025-08-15T02:56:50Z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A095CDC7FF0F427491DC02A8E3DD53AB_13</vt:lpwstr>
  </property>
  <property fmtid="{D5CDD505-2E9C-101B-9397-08002B2CF9AE}" pid="3" name="KSOProductBuildVer">
    <vt:lpwstr>2052-11.8.2.8875</vt:lpwstr>
  </property>
</Properties>
</file>