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43" firstSheet="2" activeTab="5"/>
  </bookViews>
  <sheets>
    <sheet name="附表20、2021年全县收入完成情况（完）" sheetId="1" r:id="rId1"/>
    <sheet name="附表21、2021年全县支出完成情况（完）" sheetId="2" r:id="rId2"/>
    <sheet name="附表22、2021年全县结余情况（完）" sheetId="3" r:id="rId3"/>
    <sheet name="附表23、2022年全县收入预算（完）" sheetId="4" r:id="rId4"/>
    <sheet name="附表24、2022年全县支出预算（完） " sheetId="5" r:id="rId5"/>
    <sheet name="附表25、2021年结余预算表（完）" sheetId="6" r:id="rId6"/>
  </sheets>
  <definedNames>
    <definedName name="_xlnm.Print_Area" localSheetId="0">'附表20、2021年全县收入完成情况（完）'!$A$1:$F$25</definedName>
    <definedName name="_xlnm.Print_Area" localSheetId="1">'附表21、2021年全县支出完成情况（完）'!$A$1:$F$16</definedName>
    <definedName name="_xlnm.Print_Area" localSheetId="3">'附表23、2022年全县收入预算（完）'!$A$1:$F$25</definedName>
    <definedName name="_xlnm.Print_Area" localSheetId="4">'附表24、2022年全县支出预算（完） '!$A$1:$F$16</definedName>
    <definedName name="_xlnm.Print_Titles" localSheetId="0">'附表20、2021年全县收入完成情况（完）'!$1:$6</definedName>
    <definedName name="_xlnm.Print_Titles" localSheetId="4">'附表24、2022年全县支出预算（完） '!$1:$6</definedName>
  </definedNames>
  <calcPr calcId="144525"/>
</workbook>
</file>

<file path=xl/sharedStrings.xml><?xml version="1.0" encoding="utf-8"?>
<sst xmlns="http://schemas.openxmlformats.org/spreadsheetml/2006/main" count="152" uniqueCount="63">
  <si>
    <t>表20：</t>
  </si>
  <si>
    <t>修文县2021年社会保险基金预算收入完成情况表</t>
  </si>
  <si>
    <t>单位：万元</t>
  </si>
  <si>
    <t>项目名称</t>
  </si>
  <si>
    <r>
      <rPr>
        <b/>
        <sz val="12"/>
        <color rgb="FF000000"/>
        <rFont val="Arial"/>
        <charset val="134"/>
      </rPr>
      <t>2021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完成数</t>
    </r>
  </si>
  <si>
    <t>与2021年比较情况</t>
  </si>
  <si>
    <t>备注</t>
  </si>
  <si>
    <r>
      <rPr>
        <b/>
        <sz val="12"/>
        <color rgb="FF000000"/>
        <rFont val="Arial"/>
        <charset val="134"/>
      </rPr>
      <t>2020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完成数</t>
    </r>
  </si>
  <si>
    <r>
      <rPr>
        <b/>
        <sz val="12"/>
        <color rgb="FF000000"/>
        <rFont val="Arial"/>
        <charset val="134"/>
      </rPr>
      <t>2021</t>
    </r>
    <r>
      <rPr>
        <b/>
        <sz val="12"/>
        <color rgb="FF000000"/>
        <rFont val="宋体"/>
        <charset val="134"/>
      </rPr>
      <t>年为</t>
    </r>
    <r>
      <rPr>
        <b/>
        <sz val="12"/>
        <color rgb="FF000000"/>
        <rFont val="Arial"/>
        <charset val="134"/>
      </rPr>
      <t xml:space="preserve">
2020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>%</t>
    </r>
  </si>
  <si>
    <r>
      <rPr>
        <b/>
        <sz val="12"/>
        <color rgb="FF000000"/>
        <rFont val="Arial"/>
        <charset val="134"/>
      </rPr>
      <t>2021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比</t>
    </r>
    <r>
      <rPr>
        <b/>
        <sz val="12"/>
        <color rgb="FF000000"/>
        <rFont val="Arial"/>
        <charset val="134"/>
      </rPr>
      <t>2020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增减额</t>
    </r>
  </si>
  <si>
    <t>栏次关系</t>
  </si>
  <si>
    <t>1</t>
  </si>
  <si>
    <t>2</t>
  </si>
  <si>
    <t>3=1/2</t>
  </si>
  <si>
    <t>4=1-2</t>
  </si>
  <si>
    <t>5</t>
  </si>
  <si>
    <t>收    入    合   计</t>
  </si>
  <si>
    <t>一、城乡居民基本养老保险基金收入</t>
  </si>
  <si>
    <t>其中：保险费收入</t>
  </si>
  <si>
    <t xml:space="preserve">      财政补贴收入</t>
  </si>
  <si>
    <t xml:space="preserve">      利息收入</t>
  </si>
  <si>
    <t xml:space="preserve">      转移收入</t>
  </si>
  <si>
    <t xml:space="preserve">      其他基本养老保险基金收入</t>
  </si>
  <si>
    <t>二、机关事业单位基本养老保险基金收入</t>
  </si>
  <si>
    <t xml:space="preserve">      其他收入</t>
  </si>
  <si>
    <t>三、被征地农民参加城乡居民基本养老保险基金收入</t>
  </si>
  <si>
    <t>表21：</t>
  </si>
  <si>
    <t>修文县2021年社会保险基金预算支出完成情况表</t>
  </si>
  <si>
    <t>2021年
完成数</t>
  </si>
  <si>
    <t>与2020年比较情况</t>
  </si>
  <si>
    <t>2020年
完成数</t>
  </si>
  <si>
    <t>2021年为
2020年%</t>
  </si>
  <si>
    <t>2021年
比2020年
增减额</t>
  </si>
  <si>
    <r>
      <rPr>
        <b/>
        <sz val="12"/>
        <color rgb="FF000000"/>
        <rFont val="宋体"/>
        <charset val="134"/>
      </rPr>
      <t>支</t>
    </r>
    <r>
      <rPr>
        <b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出</t>
    </r>
    <r>
      <rPr>
        <b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合</t>
    </r>
    <r>
      <rPr>
        <b/>
        <sz val="12"/>
        <color rgb="FF000000"/>
        <rFont val="Arial "/>
        <charset val="134"/>
      </rPr>
      <t xml:space="preserve">       </t>
    </r>
    <r>
      <rPr>
        <b/>
        <sz val="12"/>
        <color rgb="FF000000"/>
        <rFont val="宋体"/>
        <charset val="134"/>
      </rPr>
      <t>计</t>
    </r>
    <r>
      <rPr>
        <b/>
        <sz val="12"/>
        <color rgb="FF000000"/>
        <rFont val="宋体"/>
        <charset val="134"/>
      </rPr>
      <t xml:space="preserve"></t>
    </r>
  </si>
  <si>
    <t>一、城乡居民基本养老保险基金支出</t>
  </si>
  <si>
    <t>其中：基础养老金支出</t>
  </si>
  <si>
    <t xml:space="preserve">               个人账户养老金支出</t>
  </si>
  <si>
    <t xml:space="preserve">               丧葬补助金支出</t>
  </si>
  <si>
    <t xml:space="preserve">               转移支出</t>
  </si>
  <si>
    <t>二、机关事业单位基本养老保险基金支出</t>
  </si>
  <si>
    <t>其中：基本养老金支出</t>
  </si>
  <si>
    <t>三、被征地农民参加城乡居民基本养老保险基金支出</t>
  </si>
  <si>
    <t>其中：缴费补助支出</t>
  </si>
  <si>
    <t>表22：</t>
  </si>
  <si>
    <t>修文县2021年社会保险基金预算结余情况表</t>
  </si>
  <si>
    <t>项目</t>
  </si>
  <si>
    <r>
      <rPr>
        <b/>
        <sz val="12"/>
        <color rgb="FF000000"/>
        <rFont val="Arial"/>
        <charset val="134"/>
      </rPr>
      <t>2021</t>
    </r>
    <r>
      <rPr>
        <b/>
        <sz val="12"/>
        <color rgb="FF000000"/>
        <rFont val="宋体"/>
        <charset val="134"/>
      </rPr>
      <t>年为</t>
    </r>
    <r>
      <rPr>
        <b/>
        <sz val="12"/>
        <color rgb="FF000000"/>
        <rFont val="Arial"/>
        <charset val="134"/>
      </rPr>
      <t>2020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>%</t>
    </r>
  </si>
  <si>
    <t>合    计</t>
  </si>
  <si>
    <t>一、城乡居民基本养老保险基金年末滚存结余</t>
  </si>
  <si>
    <t>二、机关事业单位基本养老保险基金年末滚存结余</t>
  </si>
  <si>
    <t>三、被征地农民参加城乡居民基本养老保险年末滚存结余</t>
  </si>
  <si>
    <t>表23：</t>
  </si>
  <si>
    <t>修文县2022年社会保险基金预算收入预算表（草案）</t>
  </si>
  <si>
    <t>2022年
预算数</t>
  </si>
  <si>
    <t>2022年预算数为2021年完成数%</t>
  </si>
  <si>
    <t>2022年比2021年
增减额</t>
  </si>
  <si>
    <t>3=2/1</t>
  </si>
  <si>
    <t>4=2-1</t>
  </si>
  <si>
    <t>表24：</t>
  </si>
  <si>
    <t>修文县2022年社会保险基金预算支出预算表（草案）</t>
  </si>
  <si>
    <t>表25：</t>
  </si>
  <si>
    <t>修文县2022年社会保险基金预算结余预算表（草案）</t>
  </si>
  <si>
    <t>三、被征地农民参加城乡居民基本养老保险基金年末滚存结余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</si>
</sst>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);[Red]\(0.00\)"/>
    <numFmt numFmtId="178" formatCode="0.0%"/>
    <numFmt numFmtId="179" formatCode="0.00_ "/>
    <numFmt numFmtId="180" formatCode="#,##0_ ;[Red]\-#,##0\ "/>
    <numFmt numFmtId="181" formatCode="#,##0_ ;\-#,##0"/>
    <numFmt numFmtId="182" formatCode="#,##0_ "/>
  </numFmts>
  <fonts count="33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b/>
      <sz val="18"/>
      <color rgb="FFFF0000"/>
      <name val="宋体"/>
      <charset val="134"/>
    </font>
    <font>
      <sz val="12"/>
      <color indexed="8"/>
      <name val="Arial"/>
      <charset val="1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仿宋"/>
      <charset val="134"/>
    </font>
    <font>
      <sz val="10.5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000000"/>
      <name val="Arial 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/>
    <xf numFmtId="0" fontId="29" fillId="0" borderId="0" applyNumberFormat="0" applyFill="0" applyBorder="0" applyAlignment="0" applyProtection="0">
      <alignment vertical="center"/>
    </xf>
    <xf numFmtId="0" fontId="16" fillId="16" borderId="16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0" borderId="0"/>
  </cellStyleXfs>
  <cellXfs count="106"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0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shrinkToFit="1"/>
    </xf>
    <xf numFmtId="10" fontId="5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vertical="center" wrapText="1"/>
    </xf>
    <xf numFmtId="176" fontId="4" fillId="0" borderId="5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176" fontId="7" fillId="0" borderId="9" xfId="49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76" fontId="7" fillId="0" borderId="1" xfId="49" applyNumberFormat="1" applyFont="1" applyFill="1" applyBorder="1" applyAlignment="1">
      <alignment horizontal="right" vertical="center"/>
    </xf>
    <xf numFmtId="176" fontId="7" fillId="0" borderId="10" xfId="49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shrinkToFit="1"/>
    </xf>
    <xf numFmtId="176" fontId="7" fillId="0" borderId="11" xfId="49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vertical="center"/>
    </xf>
    <xf numFmtId="180" fontId="1" fillId="0" borderId="0" xfId="0" applyNumberFormat="1" applyFont="1" applyFill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wrapText="1" indent="2"/>
    </xf>
    <xf numFmtId="0" fontId="1" fillId="0" borderId="0" xfId="0" applyFont="1" applyFill="1" applyAlignment="1">
      <alignment horizontal="left" vertical="center" wrapText="1" indent="2"/>
    </xf>
    <xf numFmtId="0" fontId="1" fillId="0" borderId="3" xfId="0" applyFont="1" applyFill="1" applyBorder="1" applyAlignment="1">
      <alignment horizontal="left" vertical="center" wrapText="1" indent="2"/>
    </xf>
    <xf numFmtId="176" fontId="4" fillId="0" borderId="3" xfId="0" applyNumberFormat="1" applyFont="1" applyFill="1" applyBorder="1" applyAlignment="1">
      <alignment horizontal="right" vertical="center"/>
    </xf>
    <xf numFmtId="179" fontId="4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 indent="2"/>
    </xf>
    <xf numFmtId="176" fontId="4" fillId="0" borderId="2" xfId="0" applyNumberFormat="1" applyFont="1" applyFill="1" applyBorder="1" applyAlignment="1">
      <alignment horizontal="right" vertical="center" shrinkToFit="1"/>
    </xf>
    <xf numFmtId="179" fontId="1" fillId="0" borderId="1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horizontal="right" vertical="center"/>
    </xf>
    <xf numFmtId="181" fontId="1" fillId="0" borderId="0" xfId="0" applyNumberFormat="1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right" vertical="center" shrinkToFit="1"/>
    </xf>
    <xf numFmtId="179" fontId="0" fillId="0" borderId="1" xfId="0" applyNumberFormat="1" applyFill="1" applyBorder="1" applyAlignment="1">
      <alignment vertical="center"/>
    </xf>
    <xf numFmtId="179" fontId="4" fillId="0" borderId="6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 shrinkToFit="1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5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5" fillId="0" borderId="1" xfId="11" applyNumberFormat="1" applyFont="1" applyFill="1" applyBorder="1" applyAlignment="1">
      <alignment horizontal="right" vertical="center" shrinkToFit="1"/>
    </xf>
    <xf numFmtId="179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9" fontId="4" fillId="0" borderId="1" xfId="11" applyNumberFormat="1" applyFont="1" applyFill="1" applyBorder="1" applyAlignment="1">
      <alignment horizontal="right" vertical="center" shrinkToFit="1"/>
    </xf>
    <xf numFmtId="179" fontId="4" fillId="0" borderId="3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 shrinkToFit="1"/>
    </xf>
    <xf numFmtId="179" fontId="4" fillId="0" borderId="12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 wrapText="1" shrinkToFit="1"/>
    </xf>
    <xf numFmtId="182" fontId="4" fillId="0" borderId="1" xfId="0" applyNumberFormat="1" applyFont="1" applyFill="1" applyBorder="1" applyAlignment="1">
      <alignment horizontal="right" vertical="center" shrinkToFit="1"/>
    </xf>
    <xf numFmtId="178" fontId="1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36"/>
  <sheetViews>
    <sheetView view="pageBreakPreview" zoomScaleNormal="100" zoomScaleSheetLayoutView="100" workbookViewId="0">
      <pane xSplit="1" ySplit="6" topLeftCell="B7" activePane="bottomRight" state="frozen"/>
      <selection/>
      <selection pane="topRight"/>
      <selection pane="bottomLeft"/>
      <selection pane="bottomRight" activeCell="C28" sqref="C28"/>
    </sheetView>
  </sheetViews>
  <sheetFormatPr defaultColWidth="9" defaultRowHeight="14.25" outlineLevelCol="5"/>
  <cols>
    <col min="1" max="1" width="47.875" style="4" customWidth="1"/>
    <col min="2" max="2" width="14.75" style="31" customWidth="1"/>
    <col min="3" max="3" width="14" style="31" customWidth="1"/>
    <col min="4" max="4" width="10.875" style="32" customWidth="1"/>
    <col min="5" max="5" width="11.75" style="31" customWidth="1"/>
    <col min="6" max="6" width="17.75" style="31" customWidth="1"/>
    <col min="7" max="7" width="11.625" style="31" customWidth="1"/>
    <col min="8" max="16384" width="9" style="31"/>
  </cols>
  <sheetData>
    <row r="1" spans="1:1">
      <c r="A1" s="4" t="s">
        <v>0</v>
      </c>
    </row>
    <row r="2" ht="33" customHeight="1" spans="1:6">
      <c r="A2" s="60" t="s">
        <v>1</v>
      </c>
      <c r="B2" s="60"/>
      <c r="C2" s="60"/>
      <c r="D2" s="60"/>
      <c r="E2" s="60"/>
      <c r="F2" s="60"/>
    </row>
    <row r="3" ht="20.25" customHeight="1" spans="1:6">
      <c r="A3" s="33"/>
      <c r="F3" s="34" t="s">
        <v>2</v>
      </c>
    </row>
    <row r="4" s="58" customFormat="1" ht="33.75" customHeight="1" spans="1:6">
      <c r="A4" s="12" t="s">
        <v>3</v>
      </c>
      <c r="B4" s="92" t="s">
        <v>4</v>
      </c>
      <c r="C4" s="36" t="s">
        <v>5</v>
      </c>
      <c r="D4" s="36"/>
      <c r="E4" s="36"/>
      <c r="F4" s="8" t="s">
        <v>6</v>
      </c>
    </row>
    <row r="5" s="58" customFormat="1" ht="48" customHeight="1" spans="1:6">
      <c r="A5" s="12"/>
      <c r="B5" s="36"/>
      <c r="C5" s="92" t="s">
        <v>7</v>
      </c>
      <c r="D5" s="75" t="s">
        <v>8</v>
      </c>
      <c r="E5" s="93" t="s">
        <v>9</v>
      </c>
      <c r="F5" s="8"/>
    </row>
    <row r="6" s="58" customFormat="1" ht="15.75" customHeight="1" spans="1:6">
      <c r="A6" s="94" t="s">
        <v>10</v>
      </c>
      <c r="B6" s="95" t="s">
        <v>11</v>
      </c>
      <c r="C6" s="96" t="s">
        <v>12</v>
      </c>
      <c r="D6" s="95" t="s">
        <v>13</v>
      </c>
      <c r="E6" s="95" t="s">
        <v>14</v>
      </c>
      <c r="F6" s="95" t="s">
        <v>15</v>
      </c>
    </row>
    <row r="7" s="59" customFormat="1" ht="15.95" customHeight="1" spans="1:6">
      <c r="A7" s="8" t="s">
        <v>16</v>
      </c>
      <c r="B7" s="86">
        <f>B8+B14</f>
        <v>24694.49</v>
      </c>
      <c r="C7" s="86">
        <f>C8+C14</f>
        <v>23680.87</v>
      </c>
      <c r="D7" s="97">
        <f t="shared" ref="D7:D19" si="0">B7/C7</f>
        <v>1.04280332606023</v>
      </c>
      <c r="E7" s="86">
        <f t="shared" ref="E7:E19" si="1">B7-C7</f>
        <v>1013.62</v>
      </c>
      <c r="F7" s="98"/>
    </row>
    <row r="8" ht="15.95" customHeight="1" spans="1:6">
      <c r="A8" s="21" t="s">
        <v>17</v>
      </c>
      <c r="B8" s="62">
        <f>SUM(B9:B13)</f>
        <v>9808.78</v>
      </c>
      <c r="C8" s="62">
        <f>SUM(C9:C13)</f>
        <v>9317.59</v>
      </c>
      <c r="D8" s="99">
        <f t="shared" si="0"/>
        <v>1.05271642130637</v>
      </c>
      <c r="E8" s="89">
        <f t="shared" si="1"/>
        <v>491.190000000002</v>
      </c>
      <c r="F8" s="89"/>
    </row>
    <row r="9" ht="15.95" customHeight="1" spans="1:6">
      <c r="A9" s="64" t="s">
        <v>18</v>
      </c>
      <c r="B9" s="90">
        <v>2374.69</v>
      </c>
      <c r="C9" s="89">
        <v>1609.08</v>
      </c>
      <c r="D9" s="99">
        <f t="shared" si="0"/>
        <v>1.47580605066249</v>
      </c>
      <c r="E9" s="89">
        <f t="shared" si="1"/>
        <v>765.61</v>
      </c>
      <c r="F9" s="89"/>
    </row>
    <row r="10" ht="15.95" customHeight="1" spans="1:6">
      <c r="A10" s="66" t="s">
        <v>19</v>
      </c>
      <c r="B10" s="100">
        <v>7076</v>
      </c>
      <c r="C10" s="101">
        <v>6727.56</v>
      </c>
      <c r="D10" s="99">
        <f t="shared" si="0"/>
        <v>1.05179292343732</v>
      </c>
      <c r="E10" s="89">
        <f t="shared" si="1"/>
        <v>348.44</v>
      </c>
      <c r="F10" s="101"/>
    </row>
    <row r="11" ht="15.95" customHeight="1" spans="1:6">
      <c r="A11" s="64" t="s">
        <v>20</v>
      </c>
      <c r="B11" s="90">
        <v>340.22</v>
      </c>
      <c r="C11" s="89">
        <v>976.57</v>
      </c>
      <c r="D11" s="99">
        <f t="shared" si="0"/>
        <v>0.348382604421598</v>
      </c>
      <c r="E11" s="89">
        <f t="shared" si="1"/>
        <v>-636.35</v>
      </c>
      <c r="F11" s="89"/>
    </row>
    <row r="12" ht="15.95" customHeight="1" spans="1:6">
      <c r="A12" s="64" t="s">
        <v>21</v>
      </c>
      <c r="B12" s="90">
        <v>7.76</v>
      </c>
      <c r="C12" s="89">
        <v>4.38</v>
      </c>
      <c r="D12" s="99">
        <f t="shared" si="0"/>
        <v>1.77168949771689</v>
      </c>
      <c r="E12" s="89">
        <f t="shared" si="1"/>
        <v>3.38</v>
      </c>
      <c r="F12" s="89"/>
    </row>
    <row r="13" ht="15.95" customHeight="1" spans="1:6">
      <c r="A13" s="64" t="s">
        <v>22</v>
      </c>
      <c r="B13" s="89">
        <v>10.11</v>
      </c>
      <c r="C13" s="89">
        <v>0</v>
      </c>
      <c r="D13" s="99"/>
      <c r="E13" s="89">
        <f t="shared" si="1"/>
        <v>10.11</v>
      </c>
      <c r="F13" s="90"/>
    </row>
    <row r="14" ht="15.95" customHeight="1" spans="1:6">
      <c r="A14" s="56" t="s">
        <v>23</v>
      </c>
      <c r="B14" s="62">
        <f>SUM(B15:B19)</f>
        <v>14885.71</v>
      </c>
      <c r="C14" s="62">
        <f>SUM(C15:C19)</f>
        <v>14363.28</v>
      </c>
      <c r="D14" s="99">
        <f t="shared" si="0"/>
        <v>1.03637261126985</v>
      </c>
      <c r="E14" s="89">
        <f t="shared" si="1"/>
        <v>522.43</v>
      </c>
      <c r="F14" s="90"/>
    </row>
    <row r="15" ht="15.95" customHeight="1" spans="1:6">
      <c r="A15" s="64" t="s">
        <v>18</v>
      </c>
      <c r="B15" s="91">
        <v>9682.1</v>
      </c>
      <c r="C15" s="89">
        <v>9430.34</v>
      </c>
      <c r="D15" s="99">
        <f t="shared" si="0"/>
        <v>1.02669681050736</v>
      </c>
      <c r="E15" s="89">
        <f t="shared" si="1"/>
        <v>251.76</v>
      </c>
      <c r="F15" s="90"/>
    </row>
    <row r="16" ht="15.95" customHeight="1" spans="1:6">
      <c r="A16" s="64" t="s">
        <v>20</v>
      </c>
      <c r="B16" s="91">
        <v>4.71</v>
      </c>
      <c r="C16" s="89">
        <v>3.78</v>
      </c>
      <c r="D16" s="99">
        <f t="shared" si="0"/>
        <v>1.24603174603175</v>
      </c>
      <c r="E16" s="89">
        <f t="shared" si="1"/>
        <v>0.93</v>
      </c>
      <c r="F16" s="90"/>
    </row>
    <row r="17" ht="15.95" customHeight="1" spans="1:6">
      <c r="A17" s="64" t="s">
        <v>19</v>
      </c>
      <c r="B17" s="91">
        <v>5090.81</v>
      </c>
      <c r="C17" s="89">
        <v>4790.04</v>
      </c>
      <c r="D17" s="99">
        <f t="shared" si="0"/>
        <v>1.06279070738449</v>
      </c>
      <c r="E17" s="89">
        <f t="shared" si="1"/>
        <v>300.77</v>
      </c>
      <c r="F17" s="89"/>
    </row>
    <row r="18" ht="15.95" customHeight="1" spans="1:6">
      <c r="A18" s="64" t="s">
        <v>21</v>
      </c>
      <c r="B18" s="102">
        <v>95.32</v>
      </c>
      <c r="C18" s="103">
        <v>130.72</v>
      </c>
      <c r="D18" s="99">
        <f t="shared" si="0"/>
        <v>0.729192166462668</v>
      </c>
      <c r="E18" s="89">
        <f t="shared" si="1"/>
        <v>-35.4</v>
      </c>
      <c r="F18" s="89"/>
    </row>
    <row r="19" ht="15.95" customHeight="1" spans="1:6">
      <c r="A19" s="64" t="s">
        <v>24</v>
      </c>
      <c r="B19" s="102">
        <v>12.77</v>
      </c>
      <c r="C19" s="89">
        <v>8.4</v>
      </c>
      <c r="D19" s="99">
        <f t="shared" si="0"/>
        <v>1.5202380952381</v>
      </c>
      <c r="E19" s="89">
        <f t="shared" si="1"/>
        <v>4.37</v>
      </c>
      <c r="F19" s="104"/>
    </row>
    <row r="20" spans="1:6">
      <c r="A20" s="21" t="s">
        <v>25</v>
      </c>
      <c r="B20" s="56"/>
      <c r="C20" s="56"/>
      <c r="D20" s="105"/>
      <c r="E20" s="56"/>
      <c r="F20" s="56"/>
    </row>
    <row r="21" spans="1:6">
      <c r="A21" s="64" t="s">
        <v>18</v>
      </c>
      <c r="B21" s="56"/>
      <c r="C21" s="56"/>
      <c r="D21" s="105"/>
      <c r="E21" s="56"/>
      <c r="F21" s="56"/>
    </row>
    <row r="22" spans="1:6">
      <c r="A22" s="64" t="s">
        <v>20</v>
      </c>
      <c r="B22" s="56"/>
      <c r="C22" s="56"/>
      <c r="D22" s="105"/>
      <c r="E22" s="56"/>
      <c r="F22" s="56"/>
    </row>
    <row r="23" spans="1:6">
      <c r="A23" s="64" t="s">
        <v>19</v>
      </c>
      <c r="B23" s="56"/>
      <c r="C23" s="56"/>
      <c r="D23" s="105"/>
      <c r="E23" s="56"/>
      <c r="F23" s="56"/>
    </row>
    <row r="24" spans="1:6">
      <c r="A24" s="64" t="s">
        <v>21</v>
      </c>
      <c r="B24" s="56"/>
      <c r="C24" s="56"/>
      <c r="D24" s="105"/>
      <c r="E24" s="56"/>
      <c r="F24" s="56"/>
    </row>
    <row r="25" spans="1:6">
      <c r="A25" s="64" t="s">
        <v>24</v>
      </c>
      <c r="B25" s="56"/>
      <c r="C25" s="56"/>
      <c r="D25" s="105"/>
      <c r="E25" s="56"/>
      <c r="F25" s="56"/>
    </row>
    <row r="26" spans="1:6">
      <c r="A26" s="21"/>
      <c r="B26" s="56"/>
      <c r="C26" s="56"/>
      <c r="D26" s="105"/>
      <c r="E26" s="56"/>
      <c r="F26" s="56"/>
    </row>
    <row r="36" ht="13.5" customHeight="1"/>
  </sheetData>
  <mergeCells count="5">
    <mergeCell ref="A2:F2"/>
    <mergeCell ref="C4:E4"/>
    <mergeCell ref="A4:A5"/>
    <mergeCell ref="B4:B5"/>
    <mergeCell ref="F4:F5"/>
  </mergeCells>
  <pageMargins left="0.747916666666667" right="0.747916666666667" top="0.4" bottom="0.21" header="0.31" footer="0.29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35"/>
  <sheetViews>
    <sheetView view="pageBreakPreview" zoomScaleNormal="100" zoomScaleSheetLayoutView="100"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 outlineLevelCol="7"/>
  <cols>
    <col min="1" max="1" width="39.875" style="30" customWidth="1"/>
    <col min="2" max="2" width="13.625" style="31" customWidth="1"/>
    <col min="3" max="3" width="15.875" style="31" customWidth="1"/>
    <col min="4" max="4" width="10.75" style="32" customWidth="1"/>
    <col min="5" max="5" width="12.25" style="31" customWidth="1"/>
    <col min="6" max="6" width="18.625" style="31" customWidth="1"/>
    <col min="7" max="16384" width="9" style="31"/>
  </cols>
  <sheetData>
    <row r="1" spans="1:1">
      <c r="A1" s="4" t="s">
        <v>26</v>
      </c>
    </row>
    <row r="2" ht="33" customHeight="1" spans="1:6">
      <c r="A2" s="60" t="s">
        <v>27</v>
      </c>
      <c r="B2" s="60"/>
      <c r="C2" s="60"/>
      <c r="D2" s="60"/>
      <c r="E2" s="60"/>
      <c r="F2" s="60"/>
    </row>
    <row r="3" ht="20.25" customHeight="1" spans="1:6">
      <c r="A3" s="33"/>
      <c r="F3" s="34" t="s">
        <v>2</v>
      </c>
    </row>
    <row r="4" ht="54" customHeight="1" spans="1:8">
      <c r="A4" s="12" t="s">
        <v>3</v>
      </c>
      <c r="B4" s="35" t="s">
        <v>28</v>
      </c>
      <c r="C4" s="36" t="s">
        <v>29</v>
      </c>
      <c r="D4" s="36"/>
      <c r="E4" s="36"/>
      <c r="F4" s="8" t="s">
        <v>6</v>
      </c>
      <c r="H4" s="38"/>
    </row>
    <row r="5" ht="54" customHeight="1" spans="1:6">
      <c r="A5" s="12"/>
      <c r="B5" s="36"/>
      <c r="C5" s="35" t="s">
        <v>30</v>
      </c>
      <c r="D5" s="10" t="s">
        <v>31</v>
      </c>
      <c r="E5" s="85" t="s">
        <v>32</v>
      </c>
      <c r="F5" s="8"/>
    </row>
    <row r="6" ht="24" customHeight="1" spans="1:6">
      <c r="A6" s="39" t="s">
        <v>10</v>
      </c>
      <c r="B6" s="40" t="s">
        <v>11</v>
      </c>
      <c r="C6" s="40" t="s">
        <v>12</v>
      </c>
      <c r="D6" s="40" t="s">
        <v>13</v>
      </c>
      <c r="E6" s="40" t="s">
        <v>14</v>
      </c>
      <c r="F6" s="40" t="s">
        <v>15</v>
      </c>
    </row>
    <row r="7" ht="21" customHeight="1" spans="1:6">
      <c r="A7" s="8" t="s">
        <v>33</v>
      </c>
      <c r="B7" s="86">
        <f>B8+B13</f>
        <v>22926.71</v>
      </c>
      <c r="C7" s="86">
        <f>C8+C13</f>
        <v>21989.47</v>
      </c>
      <c r="D7" s="86">
        <f t="shared" ref="D7:D16" si="0">B7/C7</f>
        <v>1.0426222187256</v>
      </c>
      <c r="E7" s="86">
        <f t="shared" ref="E7:E16" si="1">B7-C7</f>
        <v>937.239999999998</v>
      </c>
      <c r="F7" s="87"/>
    </row>
    <row r="8" ht="21" customHeight="1" spans="1:6">
      <c r="A8" s="21" t="s">
        <v>34</v>
      </c>
      <c r="B8" s="88">
        <f>SUM(B9:B12)</f>
        <v>7911.96</v>
      </c>
      <c r="C8" s="88">
        <f>SUM(C9:C12)</f>
        <v>7753.78</v>
      </c>
      <c r="D8" s="89">
        <f t="shared" si="0"/>
        <v>1.0204003724635</v>
      </c>
      <c r="E8" s="89">
        <f t="shared" si="1"/>
        <v>158.179999999999</v>
      </c>
      <c r="F8" s="62"/>
    </row>
    <row r="9" ht="21" customHeight="1" spans="1:6">
      <c r="A9" s="45" t="s">
        <v>35</v>
      </c>
      <c r="B9" s="90">
        <v>6584.28</v>
      </c>
      <c r="C9" s="62">
        <v>6504.42</v>
      </c>
      <c r="D9" s="89">
        <f t="shared" si="0"/>
        <v>1.0122778049388</v>
      </c>
      <c r="E9" s="89">
        <f t="shared" si="1"/>
        <v>79.8599999999997</v>
      </c>
      <c r="F9" s="62"/>
    </row>
    <row r="10" ht="21" customHeight="1" spans="1:6">
      <c r="A10" s="48" t="s">
        <v>36</v>
      </c>
      <c r="B10" s="90">
        <v>1172.84</v>
      </c>
      <c r="C10" s="62">
        <v>1139.38</v>
      </c>
      <c r="D10" s="89">
        <f t="shared" si="0"/>
        <v>1.02936684863698</v>
      </c>
      <c r="E10" s="89">
        <f t="shared" si="1"/>
        <v>33.4599999999998</v>
      </c>
      <c r="F10" s="62"/>
    </row>
    <row r="11" ht="21" customHeight="1" spans="1:6">
      <c r="A11" s="48" t="s">
        <v>37</v>
      </c>
      <c r="B11" s="90">
        <v>148.1</v>
      </c>
      <c r="C11" s="62">
        <v>107.8</v>
      </c>
      <c r="D11" s="89">
        <f t="shared" si="0"/>
        <v>1.37384044526902</v>
      </c>
      <c r="E11" s="89">
        <f t="shared" si="1"/>
        <v>40.3</v>
      </c>
      <c r="F11" s="62"/>
    </row>
    <row r="12" ht="21" customHeight="1" spans="1:6">
      <c r="A12" s="51" t="s">
        <v>38</v>
      </c>
      <c r="B12" s="62">
        <v>6.74</v>
      </c>
      <c r="C12" s="62">
        <v>2.18</v>
      </c>
      <c r="D12" s="89">
        <f t="shared" si="0"/>
        <v>3.09174311926605</v>
      </c>
      <c r="E12" s="89">
        <f t="shared" si="1"/>
        <v>4.56</v>
      </c>
      <c r="F12" s="62"/>
    </row>
    <row r="13" ht="21" customHeight="1" spans="1:6">
      <c r="A13" s="53" t="s">
        <v>39</v>
      </c>
      <c r="B13" s="91">
        <v>15014.75</v>
      </c>
      <c r="C13" s="89">
        <v>14235.69</v>
      </c>
      <c r="D13" s="89">
        <f t="shared" si="0"/>
        <v>1.054725833451</v>
      </c>
      <c r="E13" s="89">
        <f t="shared" si="1"/>
        <v>779.059999999999</v>
      </c>
      <c r="F13" s="83"/>
    </row>
    <row r="14" ht="21" customHeight="1" spans="1:6">
      <c r="A14" s="54" t="s">
        <v>40</v>
      </c>
      <c r="B14" s="91">
        <v>15003.43</v>
      </c>
      <c r="C14" s="89">
        <v>14023.95</v>
      </c>
      <c r="D14" s="89">
        <f t="shared" si="0"/>
        <v>1.06984337508334</v>
      </c>
      <c r="E14" s="89">
        <f t="shared" si="1"/>
        <v>979.48</v>
      </c>
      <c r="F14" s="83"/>
    </row>
    <row r="15" ht="28.5" spans="1:6">
      <c r="A15" s="21" t="s">
        <v>41</v>
      </c>
      <c r="B15" s="47"/>
      <c r="C15" s="47"/>
      <c r="D15" s="89"/>
      <c r="E15" s="89"/>
      <c r="F15" s="56"/>
    </row>
    <row r="16" ht="26" customHeight="1" spans="1:6">
      <c r="A16" s="81" t="s">
        <v>42</v>
      </c>
      <c r="B16" s="47"/>
      <c r="C16" s="47"/>
      <c r="D16" s="89"/>
      <c r="E16" s="89"/>
      <c r="F16" s="56"/>
    </row>
    <row r="35" ht="13.5" customHeight="1"/>
  </sheetData>
  <mergeCells count="5">
    <mergeCell ref="A2:F2"/>
    <mergeCell ref="C4:E4"/>
    <mergeCell ref="A4:A5"/>
    <mergeCell ref="B4:B5"/>
    <mergeCell ref="F4:F5"/>
  </mergeCells>
  <printOptions horizontalCentered="1"/>
  <pageMargins left="0.749305555555556" right="0.749305555555556" top="0.48" bottom="0.23" header="0.33" footer="0.31"/>
  <pageSetup paperSize="9" scale="7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V10"/>
  <sheetViews>
    <sheetView view="pageBreakPreview" zoomScaleNormal="100" zoomScaleSheetLayoutView="100" workbookViewId="0">
      <selection activeCell="E13" sqref="E13"/>
    </sheetView>
  </sheetViews>
  <sheetFormatPr defaultColWidth="9" defaultRowHeight="13.5"/>
  <cols>
    <col min="1" max="1" width="48" style="1" customWidth="1"/>
    <col min="2" max="2" width="14.125" style="1" customWidth="1"/>
    <col min="3" max="3" width="11.625" style="2" customWidth="1"/>
    <col min="4" max="4" width="10.125" style="3" customWidth="1"/>
    <col min="5" max="5" width="11.125" style="3" customWidth="1"/>
    <col min="6" max="6" width="19.375" style="1" customWidth="1"/>
    <col min="7" max="16384" width="9" style="2"/>
  </cols>
  <sheetData>
    <row r="1" ht="14.25" customHeight="1" spans="1:256">
      <c r="A1" s="4" t="s">
        <v>43</v>
      </c>
      <c r="B1" s="31"/>
      <c r="C1" s="31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ht="39.75" customHeight="1" spans="1:6">
      <c r="A2" s="5" t="s">
        <v>44</v>
      </c>
      <c r="B2" s="5"/>
      <c r="C2" s="5"/>
      <c r="D2" s="5"/>
      <c r="E2" s="5"/>
      <c r="F2" s="5"/>
    </row>
    <row r="3" ht="24.75" customHeight="1" spans="1:6">
      <c r="A3" s="6"/>
      <c r="B3" s="6"/>
      <c r="F3" s="7" t="s">
        <v>2</v>
      </c>
    </row>
    <row r="4" ht="24.75" customHeight="1" spans="1:6">
      <c r="A4" s="8" t="s">
        <v>45</v>
      </c>
      <c r="B4" s="74" t="s">
        <v>4</v>
      </c>
      <c r="C4" s="74" t="s">
        <v>7</v>
      </c>
      <c r="D4" s="75" t="s">
        <v>46</v>
      </c>
      <c r="E4" s="75" t="s">
        <v>9</v>
      </c>
      <c r="F4" s="8" t="s">
        <v>6</v>
      </c>
    </row>
    <row r="5" ht="24.75" customHeight="1" spans="1:6">
      <c r="A5" s="8"/>
      <c r="B5" s="11"/>
      <c r="C5" s="76"/>
      <c r="D5" s="10"/>
      <c r="E5" s="10"/>
      <c r="F5" s="8"/>
    </row>
    <row r="6" ht="24.75" customHeight="1" spans="1:6">
      <c r="A6" s="54" t="s">
        <v>10</v>
      </c>
      <c r="B6" s="77">
        <v>1</v>
      </c>
      <c r="C6" s="78">
        <v>2</v>
      </c>
      <c r="D6" s="78" t="s">
        <v>13</v>
      </c>
      <c r="E6" s="78" t="s">
        <v>14</v>
      </c>
      <c r="F6" s="79">
        <v>5</v>
      </c>
    </row>
    <row r="7" ht="38.25" customHeight="1" spans="1:6">
      <c r="A7" s="8" t="s">
        <v>47</v>
      </c>
      <c r="B7" s="18">
        <f>SUM(B8:B10)</f>
        <v>22048.34</v>
      </c>
      <c r="C7" s="18">
        <f>SUM(C8:C9)</f>
        <v>21783.02</v>
      </c>
      <c r="D7" s="19">
        <f>B7/C7</f>
        <v>1.01218012929337</v>
      </c>
      <c r="E7" s="18">
        <f>B7-C7</f>
        <v>265.32</v>
      </c>
      <c r="F7" s="80"/>
    </row>
    <row r="8" ht="38.25" customHeight="1" spans="1:6">
      <c r="A8" s="81" t="s">
        <v>48</v>
      </c>
      <c r="B8" s="22">
        <v>23540.78</v>
      </c>
      <c r="C8" s="25">
        <v>21643.96</v>
      </c>
      <c r="D8" s="24">
        <f>B8/C8</f>
        <v>1.08763738243833</v>
      </c>
      <c r="E8" s="25">
        <f>B8-C8</f>
        <v>1896.82</v>
      </c>
      <c r="F8" s="62"/>
    </row>
    <row r="9" ht="38.25" customHeight="1" spans="1:6">
      <c r="A9" s="82" t="s">
        <v>49</v>
      </c>
      <c r="B9" s="27">
        <v>10.02</v>
      </c>
      <c r="C9" s="25">
        <v>139.06</v>
      </c>
      <c r="D9" s="24">
        <f>B9/C9</f>
        <v>0.0720552279591543</v>
      </c>
      <c r="E9" s="25">
        <f>B9-C9</f>
        <v>-129.04</v>
      </c>
      <c r="F9" s="83"/>
    </row>
    <row r="10" ht="28.5" spans="1:6">
      <c r="A10" s="21" t="s">
        <v>50</v>
      </c>
      <c r="B10" s="84">
        <v>-1502.46</v>
      </c>
      <c r="C10" s="23">
        <v>-1044.83</v>
      </c>
      <c r="D10" s="24">
        <f>B10/C10</f>
        <v>1.43799469770202</v>
      </c>
      <c r="E10" s="25">
        <f>B10-C10</f>
        <v>-457.63</v>
      </c>
      <c r="F10" s="29"/>
    </row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49305555555556" right="0.749305555555556" top="0.999305555555556" bottom="0.999305555555556" header="0.509027777777778" footer="0.509027777777778"/>
  <pageSetup paperSize="9" scale="77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36"/>
  <sheetViews>
    <sheetView view="pageBreakPreview" zoomScaleNormal="100" zoomScaleSheetLayoutView="100" workbookViewId="0">
      <pane xSplit="1" ySplit="6" topLeftCell="B7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4.25" outlineLevelCol="7"/>
  <cols>
    <col min="1" max="1" width="43.25" style="4" customWidth="1"/>
    <col min="2" max="2" width="13.5" style="31" customWidth="1"/>
    <col min="3" max="3" width="12.5" style="31" customWidth="1"/>
    <col min="4" max="4" width="11.875" style="32" customWidth="1"/>
    <col min="5" max="5" width="12" style="31" customWidth="1"/>
    <col min="6" max="6" width="19.625" style="31" customWidth="1"/>
    <col min="7" max="7" width="36" style="31" customWidth="1"/>
    <col min="8" max="16383" width="9" style="31"/>
    <col min="16384" max="16384" width="9" style="2"/>
  </cols>
  <sheetData>
    <row r="1" ht="12.75" customHeight="1" spans="1:1">
      <c r="A1" s="4" t="s">
        <v>51</v>
      </c>
    </row>
    <row r="2" ht="18" customHeight="1" spans="1:6">
      <c r="A2" s="60" t="s">
        <v>52</v>
      </c>
      <c r="B2" s="60"/>
      <c r="C2" s="60"/>
      <c r="D2" s="60"/>
      <c r="E2" s="60"/>
      <c r="F2" s="60"/>
    </row>
    <row r="3" ht="24.75" customHeight="1" spans="1:6">
      <c r="A3" s="33"/>
      <c r="F3" s="34" t="s">
        <v>2</v>
      </c>
    </row>
    <row r="4" s="58" customFormat="1" ht="33" customHeight="1" spans="1:6">
      <c r="A4" s="12" t="s">
        <v>3</v>
      </c>
      <c r="B4" s="35" t="s">
        <v>28</v>
      </c>
      <c r="C4" s="8" t="s">
        <v>53</v>
      </c>
      <c r="D4" s="10" t="s">
        <v>54</v>
      </c>
      <c r="E4" s="10" t="s">
        <v>55</v>
      </c>
      <c r="F4" s="8" t="s">
        <v>6</v>
      </c>
    </row>
    <row r="5" s="58" customFormat="1" ht="33" customHeight="1" spans="1:6">
      <c r="A5" s="12"/>
      <c r="B5" s="36"/>
      <c r="C5" s="12"/>
      <c r="D5" s="10"/>
      <c r="E5" s="10"/>
      <c r="F5" s="8"/>
    </row>
    <row r="6" s="58" customFormat="1" ht="24" customHeight="1" spans="1:6">
      <c r="A6" s="39" t="s">
        <v>10</v>
      </c>
      <c r="B6" s="40" t="s">
        <v>11</v>
      </c>
      <c r="C6" s="40" t="s">
        <v>12</v>
      </c>
      <c r="D6" s="40" t="s">
        <v>56</v>
      </c>
      <c r="E6" s="40" t="s">
        <v>57</v>
      </c>
      <c r="F6" s="40" t="s">
        <v>15</v>
      </c>
    </row>
    <row r="7" s="59" customFormat="1" ht="18.75" customHeight="1" spans="1:6">
      <c r="A7" s="8" t="s">
        <v>16</v>
      </c>
      <c r="B7" s="18">
        <f>B8+B14+B20</f>
        <v>24694.49</v>
      </c>
      <c r="C7" s="18">
        <f>C8+C14+C20</f>
        <v>27887.12</v>
      </c>
      <c r="D7" s="19">
        <f>C7/B7</f>
        <v>1.12928511582948</v>
      </c>
      <c r="E7" s="18">
        <f t="shared" ref="E7:E24" si="0">C7-B7</f>
        <v>3192.63</v>
      </c>
      <c r="F7" s="61"/>
    </row>
    <row r="8" ht="18.75" customHeight="1" spans="1:8">
      <c r="A8" s="21" t="s">
        <v>17</v>
      </c>
      <c r="B8" s="23">
        <f>SUM(B9:B13)</f>
        <v>9808.78</v>
      </c>
      <c r="C8" s="23">
        <f>SUM(C9:C13)</f>
        <v>9853.33</v>
      </c>
      <c r="D8" s="24">
        <f>C8/B8</f>
        <v>1.00454184924119</v>
      </c>
      <c r="E8" s="25">
        <f t="shared" si="0"/>
        <v>44.5499999999993</v>
      </c>
      <c r="F8" s="62"/>
      <c r="G8" s="4"/>
      <c r="H8" s="63"/>
    </row>
    <row r="9" ht="18.75" customHeight="1" spans="1:8">
      <c r="A9" s="64" t="s">
        <v>18</v>
      </c>
      <c r="B9" s="22">
        <v>2374.69</v>
      </c>
      <c r="C9" s="25">
        <v>2396.44</v>
      </c>
      <c r="D9" s="24">
        <f>C9/B9</f>
        <v>1.00915909023915</v>
      </c>
      <c r="E9" s="25">
        <f t="shared" si="0"/>
        <v>21.75</v>
      </c>
      <c r="F9" s="62"/>
      <c r="G9" s="65"/>
      <c r="H9" s="63"/>
    </row>
    <row r="10" ht="18.75" customHeight="1" spans="1:8">
      <c r="A10" s="66" t="s">
        <v>19</v>
      </c>
      <c r="B10" s="67">
        <v>7076</v>
      </c>
      <c r="C10" s="25">
        <v>7290.26</v>
      </c>
      <c r="D10" s="24">
        <f t="shared" ref="D10:D25" si="1">C10/B10</f>
        <v>1.03027981910684</v>
      </c>
      <c r="E10" s="25">
        <f t="shared" si="0"/>
        <v>214.26</v>
      </c>
      <c r="F10" s="62"/>
      <c r="G10" s="65"/>
      <c r="H10" s="63"/>
    </row>
    <row r="11" ht="18.75" customHeight="1" spans="1:8">
      <c r="A11" s="64" t="s">
        <v>20</v>
      </c>
      <c r="B11" s="22">
        <v>340.22</v>
      </c>
      <c r="C11" s="25">
        <v>162.63</v>
      </c>
      <c r="D11" s="24">
        <f t="shared" si="1"/>
        <v>0.478014226089001</v>
      </c>
      <c r="E11" s="25">
        <f t="shared" si="0"/>
        <v>-177.59</v>
      </c>
      <c r="F11" s="68"/>
      <c r="G11" s="65"/>
      <c r="H11" s="63"/>
    </row>
    <row r="12" ht="23.1" customHeight="1" spans="1:6">
      <c r="A12" s="69" t="s">
        <v>21</v>
      </c>
      <c r="B12" s="22">
        <v>7.76</v>
      </c>
      <c r="C12" s="70">
        <v>4</v>
      </c>
      <c r="D12" s="24">
        <f t="shared" si="1"/>
        <v>0.515463917525773</v>
      </c>
      <c r="E12" s="25">
        <f t="shared" si="0"/>
        <v>-3.76</v>
      </c>
      <c r="F12" s="62"/>
    </row>
    <row r="13" ht="19.5" customHeight="1" spans="1:6">
      <c r="A13" s="64" t="s">
        <v>22</v>
      </c>
      <c r="B13" s="25">
        <v>10.11</v>
      </c>
      <c r="C13" s="23">
        <v>0</v>
      </c>
      <c r="D13" s="24">
        <f t="shared" si="1"/>
        <v>0</v>
      </c>
      <c r="E13" s="25">
        <f t="shared" si="0"/>
        <v>-10.11</v>
      </c>
      <c r="F13" s="71"/>
    </row>
    <row r="14" ht="19.5" customHeight="1" spans="1:6">
      <c r="A14" s="56" t="s">
        <v>23</v>
      </c>
      <c r="B14" s="23">
        <f>SUM(B15:B19)</f>
        <v>14885.71</v>
      </c>
      <c r="C14" s="23">
        <f>SUM(C15:C19)</f>
        <v>16101.33</v>
      </c>
      <c r="D14" s="24">
        <f t="shared" si="1"/>
        <v>1.08166355518145</v>
      </c>
      <c r="E14" s="25">
        <f t="shared" si="0"/>
        <v>1215.62</v>
      </c>
      <c r="F14" s="71"/>
    </row>
    <row r="15" ht="19.5" customHeight="1" spans="1:6">
      <c r="A15" s="64" t="s">
        <v>18</v>
      </c>
      <c r="B15" s="27">
        <v>9682.1</v>
      </c>
      <c r="C15" s="23">
        <v>10230.64</v>
      </c>
      <c r="D15" s="24">
        <f t="shared" si="1"/>
        <v>1.05665506450047</v>
      </c>
      <c r="E15" s="25">
        <f t="shared" si="0"/>
        <v>548.539999999999</v>
      </c>
      <c r="F15" s="71"/>
    </row>
    <row r="16" ht="19.5" customHeight="1" spans="1:6">
      <c r="A16" s="64" t="s">
        <v>20</v>
      </c>
      <c r="B16" s="27">
        <v>4.71</v>
      </c>
      <c r="C16" s="23">
        <v>5</v>
      </c>
      <c r="D16" s="24">
        <f t="shared" si="1"/>
        <v>1.06157112526539</v>
      </c>
      <c r="E16" s="25">
        <f t="shared" si="0"/>
        <v>0.29</v>
      </c>
      <c r="F16" s="71"/>
    </row>
    <row r="17" ht="19.5" customHeight="1" spans="1:6">
      <c r="A17" s="64" t="s">
        <v>19</v>
      </c>
      <c r="B17" s="27">
        <v>5090.81</v>
      </c>
      <c r="C17" s="23">
        <v>5809.69</v>
      </c>
      <c r="D17" s="24">
        <f t="shared" si="1"/>
        <v>1.14121132000605</v>
      </c>
      <c r="E17" s="25">
        <f t="shared" si="0"/>
        <v>718.879999999999</v>
      </c>
      <c r="F17" s="71"/>
    </row>
    <row r="18" ht="19.5" customHeight="1" spans="1:6">
      <c r="A18" s="64" t="s">
        <v>21</v>
      </c>
      <c r="B18" s="72">
        <v>95.32</v>
      </c>
      <c r="C18" s="23">
        <v>56</v>
      </c>
      <c r="D18" s="24">
        <f t="shared" si="1"/>
        <v>0.58749475451112</v>
      </c>
      <c r="E18" s="25">
        <f t="shared" si="0"/>
        <v>-39.32</v>
      </c>
      <c r="F18" s="71"/>
    </row>
    <row r="19" ht="19.5" customHeight="1" spans="1:6">
      <c r="A19" s="64" t="s">
        <v>24</v>
      </c>
      <c r="B19" s="72">
        <v>12.77</v>
      </c>
      <c r="C19" s="23">
        <v>0</v>
      </c>
      <c r="D19" s="24">
        <f t="shared" si="1"/>
        <v>0</v>
      </c>
      <c r="E19" s="25">
        <f t="shared" si="0"/>
        <v>-12.77</v>
      </c>
      <c r="F19" s="71"/>
    </row>
    <row r="20" ht="28.5" spans="1:6">
      <c r="A20" s="21" t="s">
        <v>25</v>
      </c>
      <c r="B20" s="23"/>
      <c r="C20" s="23">
        <f>C21+C22+C23+C24+C25</f>
        <v>1932.46</v>
      </c>
      <c r="D20" s="24"/>
      <c r="E20" s="25">
        <f t="shared" si="0"/>
        <v>1932.46</v>
      </c>
      <c r="F20" s="56"/>
    </row>
    <row r="21" ht="15" spans="1:6">
      <c r="A21" s="64" t="s">
        <v>18</v>
      </c>
      <c r="B21" s="23"/>
      <c r="C21" s="23"/>
      <c r="D21" s="24"/>
      <c r="E21" s="25"/>
      <c r="F21" s="56"/>
    </row>
    <row r="22" ht="15" spans="1:6">
      <c r="A22" s="64" t="s">
        <v>20</v>
      </c>
      <c r="B22" s="23"/>
      <c r="C22" s="23"/>
      <c r="D22" s="24"/>
      <c r="E22" s="25"/>
      <c r="F22" s="56"/>
    </row>
    <row r="23" ht="15" spans="1:6">
      <c r="A23" s="64" t="s">
        <v>19</v>
      </c>
      <c r="B23" s="23"/>
      <c r="C23" s="23">
        <v>1932.46</v>
      </c>
      <c r="D23" s="24"/>
      <c r="E23" s="25">
        <f t="shared" si="0"/>
        <v>1932.46</v>
      </c>
      <c r="F23" s="56"/>
    </row>
    <row r="24" ht="15" spans="1:6">
      <c r="A24" s="64" t="s">
        <v>21</v>
      </c>
      <c r="B24" s="23"/>
      <c r="C24" s="23"/>
      <c r="D24" s="24"/>
      <c r="E24" s="25"/>
      <c r="F24" s="56"/>
    </row>
    <row r="25" ht="15" spans="1:6">
      <c r="A25" s="64" t="s">
        <v>24</v>
      </c>
      <c r="B25" s="23"/>
      <c r="C25" s="23"/>
      <c r="D25" s="24"/>
      <c r="E25" s="55"/>
      <c r="F25" s="56"/>
    </row>
    <row r="26" spans="2:2">
      <c r="B26" s="73"/>
    </row>
    <row r="27" spans="2:2">
      <c r="B27" s="73"/>
    </row>
    <row r="28" spans="2:2">
      <c r="B28" s="73"/>
    </row>
    <row r="29" spans="2:2">
      <c r="B29" s="73"/>
    </row>
    <row r="30" spans="2:2">
      <c r="B30" s="73"/>
    </row>
    <row r="31" spans="2:2">
      <c r="B31" s="73"/>
    </row>
    <row r="32" spans="2:2">
      <c r="B32" s="73"/>
    </row>
    <row r="33" spans="2:2">
      <c r="B33" s="73"/>
    </row>
    <row r="34" spans="2:2">
      <c r="B34" s="73"/>
    </row>
    <row r="35" spans="2:2">
      <c r="B35" s="73"/>
    </row>
    <row r="36" spans="2:2">
      <c r="B36" s="73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548611111111111" right="0.548611111111111" top="0.33" bottom="0.21" header="0.24" footer="0.29"/>
  <pageSetup paperSize="9" scale="7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V45"/>
  <sheetViews>
    <sheetView view="pageBreakPreview" zoomScaleNormal="100" zoomScaleSheetLayoutView="100" workbookViewId="0">
      <pane xSplit="1" ySplit="6" topLeftCell="B7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14.25"/>
  <cols>
    <col min="1" max="1" width="40.125" style="30" customWidth="1"/>
    <col min="2" max="2" width="11.875" style="31" customWidth="1"/>
    <col min="3" max="3" width="15.125" style="31" customWidth="1"/>
    <col min="4" max="4" width="10.875" style="32" customWidth="1"/>
    <col min="5" max="5" width="11.75" style="31" customWidth="1"/>
    <col min="6" max="6" width="18" style="31" customWidth="1"/>
    <col min="7" max="16384" width="9" style="31"/>
  </cols>
  <sheetData>
    <row r="1" spans="1:256">
      <c r="A1" s="4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ht="33" customHeight="1" spans="1:6">
      <c r="A2" s="5" t="s">
        <v>59</v>
      </c>
      <c r="B2" s="5"/>
      <c r="C2" s="5"/>
      <c r="D2" s="5"/>
      <c r="E2" s="5"/>
      <c r="F2" s="5"/>
    </row>
    <row r="3" ht="20.25" customHeight="1" spans="1:6">
      <c r="A3" s="33"/>
      <c r="F3" s="34" t="s">
        <v>2</v>
      </c>
    </row>
    <row r="4" ht="36.95" customHeight="1" spans="1:6">
      <c r="A4" s="12" t="s">
        <v>3</v>
      </c>
      <c r="B4" s="35" t="s">
        <v>28</v>
      </c>
      <c r="C4" s="35" t="s">
        <v>53</v>
      </c>
      <c r="D4" s="35" t="s">
        <v>54</v>
      </c>
      <c r="E4" s="10" t="s">
        <v>55</v>
      </c>
      <c r="F4" s="8" t="s">
        <v>6</v>
      </c>
    </row>
    <row r="5" ht="36.95" customHeight="1" spans="1:8">
      <c r="A5" s="12"/>
      <c r="B5" s="36"/>
      <c r="C5" s="36"/>
      <c r="D5" s="37"/>
      <c r="E5" s="10"/>
      <c r="F5" s="8"/>
      <c r="H5" s="38"/>
    </row>
    <row r="6" ht="22.5" customHeight="1" spans="1:6">
      <c r="A6" s="39" t="s">
        <v>10</v>
      </c>
      <c r="B6" s="40" t="s">
        <v>11</v>
      </c>
      <c r="C6" s="40" t="s">
        <v>12</v>
      </c>
      <c r="D6" s="40" t="s">
        <v>56</v>
      </c>
      <c r="E6" s="40" t="s">
        <v>57</v>
      </c>
      <c r="F6" s="40" t="s">
        <v>15</v>
      </c>
    </row>
    <row r="7" ht="20.25" customHeight="1" spans="1:6">
      <c r="A7" s="8" t="s">
        <v>33</v>
      </c>
      <c r="B7" s="18">
        <f>B8+B13+B15</f>
        <v>22926.71</v>
      </c>
      <c r="C7" s="18">
        <f>C8+C13+C15</f>
        <v>24486.81</v>
      </c>
      <c r="D7" s="19">
        <f>C7/B7</f>
        <v>1.0680472688842</v>
      </c>
      <c r="E7" s="18">
        <f t="shared" ref="E7:E16" si="0">C7-B7</f>
        <v>1560.1</v>
      </c>
      <c r="F7" s="41"/>
    </row>
    <row r="8" s="2" customFormat="1" ht="15.95" customHeight="1" spans="1:6">
      <c r="A8" s="21" t="s">
        <v>34</v>
      </c>
      <c r="B8" s="42">
        <f>SUM(B9:B12)</f>
        <v>7911.96</v>
      </c>
      <c r="C8" s="43">
        <f>SUM(C9:C12)</f>
        <v>8039.29</v>
      </c>
      <c r="D8" s="24">
        <f>C8/B8</f>
        <v>1.01609335739817</v>
      </c>
      <c r="E8" s="25">
        <f t="shared" si="0"/>
        <v>127.33</v>
      </c>
      <c r="F8" s="44"/>
    </row>
    <row r="9" ht="15" spans="1:6">
      <c r="A9" s="45" t="s">
        <v>35</v>
      </c>
      <c r="B9" s="22">
        <v>6584.28</v>
      </c>
      <c r="C9" s="46">
        <v>6692.2</v>
      </c>
      <c r="D9" s="24">
        <f t="shared" ref="D9:D16" si="1">C9/B9</f>
        <v>1.01639055447217</v>
      </c>
      <c r="E9" s="25">
        <f t="shared" si="0"/>
        <v>107.92</v>
      </c>
      <c r="F9" s="47"/>
    </row>
    <row r="10" ht="15" spans="1:6">
      <c r="A10" s="48" t="s">
        <v>36</v>
      </c>
      <c r="B10" s="22">
        <v>1172.84</v>
      </c>
      <c r="C10" s="49">
        <v>1174.09</v>
      </c>
      <c r="D10" s="24">
        <f t="shared" si="1"/>
        <v>1.00106578902493</v>
      </c>
      <c r="E10" s="25">
        <f t="shared" si="0"/>
        <v>1.25</v>
      </c>
      <c r="F10" s="47"/>
    </row>
    <row r="11" ht="15" spans="1:6">
      <c r="A11" s="48" t="s">
        <v>37</v>
      </c>
      <c r="B11" s="22">
        <v>148.1</v>
      </c>
      <c r="C11" s="50">
        <v>170</v>
      </c>
      <c r="D11" s="24">
        <f t="shared" si="1"/>
        <v>1.14787305874409</v>
      </c>
      <c r="E11" s="25">
        <f t="shared" si="0"/>
        <v>21.9</v>
      </c>
      <c r="F11" s="47"/>
    </row>
    <row r="12" ht="15" spans="1:6">
      <c r="A12" s="51" t="s">
        <v>38</v>
      </c>
      <c r="B12" s="23">
        <v>6.74</v>
      </c>
      <c r="C12" s="52">
        <v>3</v>
      </c>
      <c r="D12" s="24">
        <f t="shared" si="1"/>
        <v>0.445103857566766</v>
      </c>
      <c r="E12" s="25">
        <f t="shared" si="0"/>
        <v>-3.74</v>
      </c>
      <c r="F12" s="47"/>
    </row>
    <row r="13" ht="15" spans="1:6">
      <c r="A13" s="53" t="s">
        <v>39</v>
      </c>
      <c r="B13" s="27">
        <v>15014.75</v>
      </c>
      <c r="C13" s="23">
        <v>16017.52</v>
      </c>
      <c r="D13" s="24">
        <f t="shared" si="1"/>
        <v>1.06678566076691</v>
      </c>
      <c r="E13" s="25">
        <f t="shared" si="0"/>
        <v>1002.77</v>
      </c>
      <c r="F13" s="47"/>
    </row>
    <row r="14" ht="15" spans="1:6">
      <c r="A14" s="54" t="s">
        <v>40</v>
      </c>
      <c r="B14" s="27">
        <v>15003.43</v>
      </c>
      <c r="C14" s="23">
        <v>16006.52</v>
      </c>
      <c r="D14" s="24">
        <f t="shared" si="1"/>
        <v>1.06685737861276</v>
      </c>
      <c r="E14" s="25">
        <f t="shared" si="0"/>
        <v>1003.09</v>
      </c>
      <c r="F14" s="47"/>
    </row>
    <row r="15" ht="28.5" spans="1:6">
      <c r="A15" s="21" t="s">
        <v>25</v>
      </c>
      <c r="B15" s="55"/>
      <c r="C15" s="49">
        <f>C16</f>
        <v>430</v>
      </c>
      <c r="D15" s="24"/>
      <c r="E15" s="25">
        <f t="shared" si="0"/>
        <v>430</v>
      </c>
      <c r="F15" s="56"/>
    </row>
    <row r="16" ht="15" spans="1:6">
      <c r="A16" s="54" t="s">
        <v>42</v>
      </c>
      <c r="B16" s="55"/>
      <c r="C16" s="46">
        <v>430</v>
      </c>
      <c r="D16" s="24"/>
      <c r="E16" s="25">
        <f t="shared" si="0"/>
        <v>430</v>
      </c>
      <c r="F16" s="56"/>
    </row>
    <row r="21" spans="3:3">
      <c r="C21" s="57"/>
    </row>
    <row r="45" ht="13.5" customHeight="1"/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47916666666667" right="0.747916666666667" top="0.68" bottom="0.409027777777778" header="0.24" footer="0.507638888888889"/>
  <pageSetup paperSize="9" scale="81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0"/>
  <sheetViews>
    <sheetView tabSelected="1" view="pageBreakPreview" zoomScaleNormal="100" zoomScaleSheetLayoutView="100" workbookViewId="0">
      <pane xSplit="1" ySplit="6" topLeftCell="B7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3.5" outlineLevelCol="5"/>
  <cols>
    <col min="1" max="1" width="46.125" style="1" customWidth="1"/>
    <col min="2" max="2" width="13.5" style="2" customWidth="1"/>
    <col min="3" max="3" width="12.375" style="2" customWidth="1"/>
    <col min="4" max="4" width="12.5" style="3" customWidth="1"/>
    <col min="5" max="5" width="12.625" style="3" customWidth="1"/>
    <col min="6" max="6" width="13.5" style="1" customWidth="1"/>
    <col min="7" max="16384" width="9" style="2"/>
  </cols>
  <sheetData>
    <row r="1" ht="14.25" customHeight="1" spans="1:6">
      <c r="A1" s="4" t="s">
        <v>60</v>
      </c>
      <c r="D1" s="2"/>
      <c r="E1" s="2"/>
      <c r="F1" s="2"/>
    </row>
    <row r="2" ht="39.75" customHeight="1" spans="1:6">
      <c r="A2" s="5" t="s">
        <v>61</v>
      </c>
      <c r="B2" s="5"/>
      <c r="C2" s="5"/>
      <c r="D2" s="5"/>
      <c r="E2" s="5"/>
      <c r="F2" s="5"/>
    </row>
    <row r="3" ht="24.75" customHeight="1" spans="1:6">
      <c r="A3" s="6"/>
      <c r="F3" s="7" t="s">
        <v>2</v>
      </c>
    </row>
    <row r="4" ht="24.75" customHeight="1" spans="1:6">
      <c r="A4" s="8" t="s">
        <v>45</v>
      </c>
      <c r="B4" s="9" t="s">
        <v>28</v>
      </c>
      <c r="C4" s="8" t="s">
        <v>53</v>
      </c>
      <c r="D4" s="10" t="s">
        <v>54</v>
      </c>
      <c r="E4" s="10" t="s">
        <v>55</v>
      </c>
      <c r="F4" s="8" t="s">
        <v>6</v>
      </c>
    </row>
    <row r="5" ht="24.75" customHeight="1" spans="1:6">
      <c r="A5" s="8"/>
      <c r="B5" s="11"/>
      <c r="C5" s="12"/>
      <c r="D5" s="10"/>
      <c r="E5" s="10"/>
      <c r="F5" s="8"/>
    </row>
    <row r="6" ht="24.75" customHeight="1" spans="1:6">
      <c r="A6" s="13" t="s">
        <v>10</v>
      </c>
      <c r="B6" s="14">
        <v>1</v>
      </c>
      <c r="C6" s="15">
        <v>2</v>
      </c>
      <c r="D6" s="15" t="s">
        <v>56</v>
      </c>
      <c r="E6" s="15" t="s">
        <v>57</v>
      </c>
      <c r="F6" s="16">
        <v>5</v>
      </c>
    </row>
    <row r="7" ht="38.25" customHeight="1" spans="1:6">
      <c r="A7" s="17" t="s">
        <v>47</v>
      </c>
      <c r="B7" s="18">
        <f>SUM(B8:B9)</f>
        <v>23550.8</v>
      </c>
      <c r="C7" s="18">
        <f>SUM(C8:C9)</f>
        <v>25448.65</v>
      </c>
      <c r="D7" s="19">
        <f>C7/B7</f>
        <v>1.08058537289604</v>
      </c>
      <c r="E7" s="18">
        <f t="shared" ref="E7:E10" si="0">C7-B7</f>
        <v>1897.85</v>
      </c>
      <c r="F7" s="20"/>
    </row>
    <row r="8" ht="38.25" customHeight="1" spans="1:6">
      <c r="A8" s="21" t="s">
        <v>48</v>
      </c>
      <c r="B8" s="22">
        <v>23540.78</v>
      </c>
      <c r="C8" s="23">
        <v>25354.82</v>
      </c>
      <c r="D8" s="24">
        <f>C8/B8</f>
        <v>1.07705946871769</v>
      </c>
      <c r="E8" s="25">
        <f t="shared" si="0"/>
        <v>1814.04</v>
      </c>
      <c r="F8" s="26"/>
    </row>
    <row r="9" ht="38.25" customHeight="1" spans="1:6">
      <c r="A9" s="21" t="s">
        <v>49</v>
      </c>
      <c r="B9" s="27">
        <v>10.02</v>
      </c>
      <c r="C9" s="23">
        <v>93.83</v>
      </c>
      <c r="D9" s="24">
        <f>C9/B9</f>
        <v>9.36427145708583</v>
      </c>
      <c r="E9" s="25">
        <f t="shared" si="0"/>
        <v>83.81</v>
      </c>
      <c r="F9" s="26"/>
    </row>
    <row r="10" ht="28.5" spans="1:6">
      <c r="A10" s="21" t="s">
        <v>62</v>
      </c>
      <c r="B10" s="28">
        <v>-1502.46</v>
      </c>
      <c r="C10" s="28">
        <v>0</v>
      </c>
      <c r="D10" s="24">
        <f>C10/B10</f>
        <v>0</v>
      </c>
      <c r="E10" s="25">
        <f t="shared" si="0"/>
        <v>1502.46</v>
      </c>
      <c r="F10" s="29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9305555555556" right="0.749305555555556" top="0.999305555555556" bottom="0.999305555555556" header="0.509027777777778" footer="0.509027777777778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附表20、2021年全县收入完成情况（完）</vt:lpstr>
      <vt:lpstr>附表21、2021年全县支出完成情况（完）</vt:lpstr>
      <vt:lpstr>附表22、2021年全县结余情况（完）</vt:lpstr>
      <vt:lpstr>附表23、2022年全县收入预算（完）</vt:lpstr>
      <vt:lpstr>附表24、2022年全县支出预算（完） </vt:lpstr>
      <vt:lpstr>附表25、2021年结余预算表（完）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Administrator</cp:lastModifiedBy>
  <cp:revision>1</cp:revision>
  <dcterms:created xsi:type="dcterms:W3CDTF">2017-01-19T06:41:00Z</dcterms:created>
  <cp:lastPrinted>2020-02-02T01:44:00Z</cp:lastPrinted>
  <dcterms:modified xsi:type="dcterms:W3CDTF">2022-01-02T13:58:32Z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eadingLayout">
    <vt:bool>true</vt:bool>
  </property>
</Properties>
</file>