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2"/>
  </bookViews>
  <sheets>
    <sheet name="附件27" sheetId="1" r:id="rId1"/>
    <sheet name="附件28" sheetId="2" r:id="rId2"/>
    <sheet name="附件29" sheetId="3" r:id="rId3"/>
  </sheets>
  <externalReferences>
    <externalReference r:id="rId4"/>
  </externalReferences>
  <definedNames>
    <definedName name="_xlnm._FilterDatabase" localSheetId="0" hidden="1">附件27!$A$5:$Q$6</definedName>
    <definedName name="_xlnm.Print_Titles" localSheetId="0">附件27!$1:$5</definedName>
    <definedName name="_xlnm.Print_Area" localSheetId="1">附件28!$A$1:$D$25</definedName>
    <definedName name="_xlnm.Print_Titles" localSheetId="1">附件28!$1:$4</definedName>
    <definedName name="_xlnm.Print_Area" localSheetId="2">附件29!$A$1:$G$42</definedName>
    <definedName name="_xlnm.Print_Titles" localSheetId="2">附件29!$4:$5</definedName>
    <definedName name="_xlnm._FilterDatabase" localSheetId="2" hidden="1">附件29!$A$6:$K$42</definedName>
  </definedNames>
  <calcPr calcId="144525"/>
</workbook>
</file>

<file path=xl/sharedStrings.xml><?xml version="1.0" encoding="utf-8"?>
<sst xmlns="http://schemas.openxmlformats.org/spreadsheetml/2006/main" count="115" uniqueCount="97">
  <si>
    <t>附件27</t>
  </si>
  <si>
    <t>修文县政府债务2023年限额余额表</t>
  </si>
  <si>
    <t>单位：万元</t>
  </si>
  <si>
    <t>区划</t>
  </si>
  <si>
    <r>
      <rPr>
        <b/>
        <sz val="12"/>
        <rFont val="宋体"/>
        <charset val="134"/>
      </rPr>
      <t>政府债务</t>
    </r>
    <r>
      <rPr>
        <b/>
        <sz val="12"/>
        <rFont val="Times New Roman"/>
        <charset val="134"/>
      </rPr>
      <t>2023</t>
    </r>
    <r>
      <rPr>
        <b/>
        <sz val="12"/>
        <rFont val="宋体"/>
        <charset val="134"/>
      </rPr>
      <t>年限额</t>
    </r>
  </si>
  <si>
    <r>
      <rPr>
        <b/>
        <sz val="12"/>
        <rFont val="宋体"/>
        <charset val="134"/>
      </rPr>
      <t>政府债务</t>
    </r>
    <r>
      <rPr>
        <b/>
        <sz val="12"/>
        <rFont val="Times New Roman"/>
        <charset val="134"/>
      </rPr>
      <t>2023</t>
    </r>
    <r>
      <rPr>
        <b/>
        <sz val="12"/>
        <rFont val="宋体"/>
        <charset val="134"/>
      </rPr>
      <t>年余额</t>
    </r>
  </si>
  <si>
    <t>备注</t>
  </si>
  <si>
    <t>合计</t>
  </si>
  <si>
    <r>
      <rPr>
        <b/>
        <sz val="12"/>
        <rFont val="宋体"/>
        <charset val="0"/>
      </rPr>
      <t>一般债务</t>
    </r>
    <r>
      <rPr>
        <b/>
        <sz val="12"/>
        <rFont val="Times New Roman"/>
        <charset val="0"/>
      </rPr>
      <t xml:space="preserve">
</t>
    </r>
    <r>
      <rPr>
        <b/>
        <sz val="12"/>
        <rFont val="宋体"/>
        <charset val="0"/>
      </rPr>
      <t>限额</t>
    </r>
  </si>
  <si>
    <r>
      <rPr>
        <b/>
        <sz val="12"/>
        <rFont val="宋体"/>
        <charset val="0"/>
      </rPr>
      <t>专项债务</t>
    </r>
    <r>
      <rPr>
        <b/>
        <sz val="12"/>
        <rFont val="Times New Roman"/>
        <charset val="0"/>
      </rPr>
      <t xml:space="preserve">
</t>
    </r>
    <r>
      <rPr>
        <b/>
        <sz val="12"/>
        <rFont val="宋体"/>
        <charset val="0"/>
      </rPr>
      <t>限额</t>
    </r>
  </si>
  <si>
    <t>修文县</t>
  </si>
  <si>
    <t>附件28</t>
  </si>
  <si>
    <t>修文县地方政府债券发行及还本付息情况表</t>
  </si>
  <si>
    <t>项 目</t>
  </si>
  <si>
    <t>公式</t>
  </si>
  <si>
    <t>本地区</t>
  </si>
  <si>
    <t>一、2023年发行预计执行数</t>
  </si>
  <si>
    <t>A=B+D</t>
  </si>
  <si>
    <t>(一）一般债券</t>
  </si>
  <si>
    <t>B</t>
  </si>
  <si>
    <t>其中：再融资债券</t>
  </si>
  <si>
    <t>C</t>
  </si>
  <si>
    <t>（二）专项债券</t>
  </si>
  <si>
    <t>D</t>
  </si>
  <si>
    <t>E</t>
  </si>
  <si>
    <t>二、2023年还本支出预计执行数</t>
  </si>
  <si>
    <t>F=G+H</t>
  </si>
  <si>
    <t>（一）一般债券</t>
  </si>
  <si>
    <t>G</t>
  </si>
  <si>
    <t>H</t>
  </si>
  <si>
    <t>三、2023年付息支出预计执行数</t>
  </si>
  <si>
    <t>I=J+K</t>
  </si>
  <si>
    <t>J</t>
  </si>
  <si>
    <t>(二）专项债券</t>
  </si>
  <si>
    <t>K</t>
  </si>
  <si>
    <t>四、2024年还本支出预算数</t>
  </si>
  <si>
    <t>L=M+O</t>
  </si>
  <si>
    <t>M</t>
  </si>
  <si>
    <t>其中：再融资</t>
  </si>
  <si>
    <t>财政预算安排</t>
  </si>
  <si>
    <t>N</t>
  </si>
  <si>
    <t>O</t>
  </si>
  <si>
    <t>P</t>
  </si>
  <si>
    <t>五、2024年付息支出预算数</t>
  </si>
  <si>
    <t>Q=R+S</t>
  </si>
  <si>
    <t>R</t>
  </si>
  <si>
    <t>S</t>
  </si>
  <si>
    <t>附件29</t>
  </si>
  <si>
    <t>修文县2023年上级补助收入完成情况表</t>
  </si>
  <si>
    <t>序号</t>
  </si>
  <si>
    <t>科目名称</t>
  </si>
  <si>
    <t>2023年完成数</t>
  </si>
  <si>
    <t>与2022年完成情况比较</t>
  </si>
  <si>
    <t>2022年完成数</t>
  </si>
  <si>
    <t>2023年完成数为2022年的%</t>
  </si>
  <si>
    <t>2023年比2022年增减额</t>
  </si>
  <si>
    <t>上级补助收入合计</t>
  </si>
  <si>
    <t>一</t>
  </si>
  <si>
    <t>返还性收入</t>
  </si>
  <si>
    <t>所得税基数返还收入</t>
  </si>
  <si>
    <t>成品油价格和税费改革税收返还收入</t>
  </si>
  <si>
    <t>增值税税收返还收入</t>
  </si>
  <si>
    <t>消费税税收返还收入</t>
  </si>
  <si>
    <t>增值税“五五分享”税收返还收入</t>
  </si>
  <si>
    <t>二</t>
  </si>
  <si>
    <t>一般性转移支付收入</t>
  </si>
  <si>
    <t>均衡性转移支付收入</t>
  </si>
  <si>
    <t>县级基本财力保障机制奖补资金收入</t>
  </si>
  <si>
    <t>结算补助收入</t>
  </si>
  <si>
    <t>资源枯竭型城市转移支付补助收入</t>
  </si>
  <si>
    <t>企业事业单位划转补助收入</t>
  </si>
  <si>
    <t>产粮（油）大县奖励资金收入</t>
  </si>
  <si>
    <t>-</t>
  </si>
  <si>
    <t>重点生态功能区转移支付收入</t>
  </si>
  <si>
    <t>固定数额补助收入</t>
  </si>
  <si>
    <t>民族地区转移支付收入</t>
  </si>
  <si>
    <t>欠发达地区转移支付收入</t>
  </si>
  <si>
    <t>巩固脱贫攻坚成果衔接乡村振兴转移支付收入</t>
  </si>
  <si>
    <t>一般公共服务共同财政事权转移支付收入</t>
  </si>
  <si>
    <t>公共安全共同财政事权转移支付收入</t>
  </si>
  <si>
    <t>教育共同财政事权转移支付收入</t>
  </si>
  <si>
    <t>科学技术共同财政事权转移支付收入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</si>
  <si>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</si>
  <si>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</si>
  <si>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</si>
  <si>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</si>
  <si>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城乡社区共同财政事权转移支付收入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</si>
  <si>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</si>
  <si>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</si>
  <si>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</si>
  <si>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灾害防治及应急管理共同财政事权转移支付收入</t>
  </si>
  <si>
    <t>增值税留抵退税转移支付收入</t>
  </si>
  <si>
    <t>其他退税减税降费转移支付收入</t>
  </si>
  <si>
    <t>补充县区财力转移支付收入</t>
  </si>
  <si>
    <t>其他一般性转移支付收入</t>
  </si>
  <si>
    <t>三</t>
  </si>
  <si>
    <t>专项转移支付收入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</si>
</sst>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  <numFmt numFmtId="179" formatCode="0_ "/>
    <numFmt numFmtId="180" formatCode="#,##0_ "/>
  </numFmts>
  <fonts count="52">
    <font>
      <sz val="12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2"/>
      <color indexed="8"/>
      <name val="黑体"/>
      <charset val="134"/>
    </font>
    <font>
      <sz val="18"/>
      <color indexed="8"/>
      <name val="方正小标宋简体"/>
      <charset val="134"/>
    </font>
    <font>
      <b/>
      <sz val="12"/>
      <color indexed="8"/>
      <name val="黑体"/>
      <charset val="134"/>
    </font>
    <font>
      <b/>
      <sz val="12"/>
      <name val="黑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SimSun"/>
      <charset val="134"/>
    </font>
    <font>
      <b/>
      <sz val="20"/>
      <name val="宋体"/>
      <charset val="134"/>
    </font>
    <font>
      <b/>
      <sz val="18"/>
      <name val="宋体"/>
      <charset val="134"/>
    </font>
    <font>
      <b/>
      <sz val="12"/>
      <name val="Times New Roman"/>
      <charset val="0"/>
    </font>
    <font>
      <b/>
      <sz val="12"/>
      <name val="Times New Roman"/>
      <charset val="134"/>
    </font>
    <font>
      <b/>
      <sz val="12"/>
      <name val="宋体"/>
      <charset val="0"/>
    </font>
    <font>
      <sz val="11"/>
      <name val="宋体"/>
      <charset val="0"/>
    </font>
    <font>
      <sz val="11"/>
      <name val="Arial"/>
      <charset val="0"/>
    </font>
    <font>
      <sz val="11"/>
      <name val="Arial"/>
      <charset val="134"/>
    </font>
    <font>
      <sz val="12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2" fillId="4" borderId="13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0" fillId="0" borderId="0"/>
    <xf numFmtId="0" fontId="31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8" borderId="14" applyNumberFormat="0" applyFont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3" fillId="12" borderId="17" applyNumberFormat="0" applyAlignment="0" applyProtection="0">
      <alignment vertical="center"/>
    </xf>
    <xf numFmtId="0" fontId="44" fillId="12" borderId="13" applyNumberFormat="0" applyAlignment="0" applyProtection="0">
      <alignment vertical="center"/>
    </xf>
    <xf numFmtId="0" fontId="45" fillId="13" borderId="18" applyNumberFormat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50" fillId="0" borderId="0">
      <alignment vertical="center"/>
    </xf>
    <xf numFmtId="0" fontId="31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51" fillId="0" borderId="0">
      <alignment vertical="center"/>
    </xf>
    <xf numFmtId="0" fontId="0" fillId="0" borderId="0"/>
  </cellStyleXfs>
  <cellXfs count="10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176" fontId="5" fillId="0" borderId="0" xfId="0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49" fontId="7" fillId="0" borderId="0" xfId="0" applyNumberFormat="1" applyFont="1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</xf>
    <xf numFmtId="0" fontId="12" fillId="0" borderId="0" xfId="0" applyFont="1" applyFill="1" applyAlignment="1" applyProtection="1">
      <alignment horizontal="right" vertical="center"/>
    </xf>
    <xf numFmtId="176" fontId="12" fillId="0" borderId="0" xfId="0" applyNumberFormat="1" applyFont="1" applyFill="1" applyAlignment="1" applyProtection="1">
      <alignment horizontal="right" vertical="center"/>
    </xf>
    <xf numFmtId="0" fontId="13" fillId="0" borderId="0" xfId="0" applyFont="1" applyFill="1" applyAlignment="1" applyProtection="1">
      <alignment horizontal="right" vertical="center"/>
    </xf>
    <xf numFmtId="0" fontId="9" fillId="0" borderId="1" xfId="52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52" applyFont="1" applyFill="1" applyBorder="1" applyAlignment="1" applyProtection="1">
      <alignment horizontal="center" vertical="center"/>
      <protection locked="0"/>
    </xf>
    <xf numFmtId="177" fontId="1" fillId="0" borderId="3" xfId="6" applyNumberFormat="1" applyFont="1" applyFill="1" applyBorder="1" applyAlignment="1" applyProtection="1">
      <alignment horizontal="center" vertical="center" wrapText="1"/>
      <protection locked="0"/>
    </xf>
    <xf numFmtId="177" fontId="1" fillId="0" borderId="4" xfId="6" applyNumberFormat="1" applyFont="1" applyFill="1" applyBorder="1" applyAlignment="1" applyProtection="1">
      <alignment horizontal="center" vertical="center" wrapText="1"/>
      <protection locked="0"/>
    </xf>
    <xf numFmtId="177" fontId="1" fillId="0" borderId="5" xfId="6" applyNumberFormat="1" applyFont="1" applyFill="1" applyBorder="1" applyAlignment="1" applyProtection="1">
      <alignment horizontal="center" vertical="center" wrapText="1"/>
      <protection locked="0"/>
    </xf>
    <xf numFmtId="177" fontId="1" fillId="0" borderId="6" xfId="6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52" applyFont="1" applyFill="1" applyBorder="1" applyAlignment="1">
      <alignment horizontal="center" vertical="center"/>
    </xf>
    <xf numFmtId="177" fontId="1" fillId="0" borderId="7" xfId="6" applyNumberFormat="1" applyFont="1" applyFill="1" applyBorder="1" applyAlignment="1" applyProtection="1">
      <alignment horizontal="center" vertical="center" wrapText="1"/>
      <protection locked="0"/>
    </xf>
    <xf numFmtId="177" fontId="1" fillId="0" borderId="2" xfId="6" applyNumberFormat="1" applyFont="1" applyFill="1" applyBorder="1" applyAlignment="1" applyProtection="1">
      <alignment horizontal="center" vertical="center" wrapText="1"/>
      <protection locked="0"/>
    </xf>
    <xf numFmtId="178" fontId="1" fillId="0" borderId="2" xfId="6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52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/>
    </xf>
    <xf numFmtId="10" fontId="2" fillId="0" borderId="2" xfId="12" applyNumberFormat="1" applyFont="1" applyFill="1" applyBorder="1" applyAlignment="1">
      <alignment horizontal="center" vertical="center"/>
    </xf>
    <xf numFmtId="179" fontId="0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1" fontId="2" fillId="0" borderId="2" xfId="0" applyNumberFormat="1" applyFont="1" applyFill="1" applyBorder="1" applyAlignment="1">
      <alignment horizontal="left" vertical="center" wrapText="1"/>
    </xf>
    <xf numFmtId="179" fontId="2" fillId="0" borderId="2" xfId="9" applyNumberFormat="1" applyFont="1" applyFill="1" applyBorder="1" applyAlignment="1" applyProtection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vertical="center"/>
    </xf>
    <xf numFmtId="179" fontId="14" fillId="0" borderId="2" xfId="0" applyNumberFormat="1" applyFont="1" applyFill="1" applyBorder="1" applyAlignment="1" applyProtection="1">
      <alignment horizontal="center" vertical="center"/>
    </xf>
    <xf numFmtId="10" fontId="3" fillId="0" borderId="2" xfId="12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vertical="center"/>
    </xf>
    <xf numFmtId="0" fontId="3" fillId="0" borderId="2" xfId="0" applyNumberFormat="1" applyFont="1" applyFill="1" applyBorder="1" applyAlignment="1" applyProtection="1">
      <alignment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179" fontId="14" fillId="0" borderId="2" xfId="0" applyNumberFormat="1" applyFont="1" applyFill="1" applyBorder="1" applyAlignment="1" applyProtection="1">
      <alignment horizontal="center" vertical="center"/>
      <protection locked="0"/>
    </xf>
    <xf numFmtId="49" fontId="1" fillId="0" borderId="2" xfId="0" applyNumberFormat="1" applyFont="1" applyFill="1" applyBorder="1" applyAlignment="1" applyProtection="1">
      <alignment horizontal="left" vertical="center"/>
    </xf>
    <xf numFmtId="179" fontId="9" fillId="0" borderId="2" xfId="0" applyNumberFormat="1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left" vertical="center" wrapText="1"/>
    </xf>
    <xf numFmtId="180" fontId="0" fillId="2" borderId="2" xfId="0" applyNumberFormat="1" applyFont="1" applyFill="1" applyBorder="1" applyAlignment="1">
      <alignment horizontal="center" vertical="center" wrapText="1"/>
    </xf>
    <xf numFmtId="180" fontId="0" fillId="2" borderId="2" xfId="0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0" fillId="2" borderId="2" xfId="0" applyFont="1" applyFill="1" applyBorder="1" applyAlignment="1" applyProtection="1">
      <alignment vertical="center" wrapText="1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right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7" fillId="0" borderId="7" xfId="0" applyNumberFormat="1" applyFont="1" applyFill="1" applyBorder="1" applyAlignment="1">
      <alignment horizontal="center" vertical="center" wrapText="1"/>
    </xf>
    <xf numFmtId="0" fontId="17" fillId="0" borderId="7" xfId="0" applyNumberFormat="1" applyFont="1" applyFill="1" applyBorder="1" applyAlignment="1">
      <alignment horizontal="center" vertical="center"/>
    </xf>
    <xf numFmtId="176" fontId="17" fillId="0" borderId="7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/>
    </xf>
    <xf numFmtId="176" fontId="17" fillId="0" borderId="2" xfId="0" applyNumberFormat="1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4" fontId="0" fillId="0" borderId="0" xfId="0" applyNumberFormat="1" applyFill="1">
      <alignment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76" fontId="22" fillId="0" borderId="0" xfId="0" applyNumberFormat="1" applyFont="1" applyAlignment="1">
      <alignment horizontal="center" vertical="center" wrapText="1"/>
    </xf>
    <xf numFmtId="176" fontId="0" fillId="0" borderId="0" xfId="0" applyNumberFormat="1" applyFont="1" applyAlignment="1">
      <alignment horizontal="right" vertical="center" wrapText="1"/>
    </xf>
    <xf numFmtId="0" fontId="24" fillId="0" borderId="9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25" fillId="0" borderId="2" xfId="0" applyNumberFormat="1" applyFont="1" applyFill="1" applyBorder="1" applyAlignment="1">
      <alignment horizontal="center" vertical="center" wrapText="1"/>
    </xf>
    <xf numFmtId="176" fontId="25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176" fontId="24" fillId="0" borderId="2" xfId="0" applyNumberFormat="1" applyFont="1" applyFill="1" applyBorder="1" applyAlignment="1">
      <alignment horizontal="center" vertical="center" wrapText="1"/>
    </xf>
    <xf numFmtId="176" fontId="26" fillId="0" borderId="2" xfId="0" applyNumberFormat="1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7" fillId="0" borderId="4" xfId="45" applyFont="1" applyFill="1" applyBorder="1" applyAlignment="1">
      <alignment horizontal="left" vertical="center" wrapText="1"/>
    </xf>
    <xf numFmtId="179" fontId="28" fillId="0" borderId="2" xfId="51" applyNumberFormat="1" applyFont="1" applyFill="1" applyBorder="1" applyAlignment="1">
      <alignment horizontal="center" vertical="center"/>
    </xf>
    <xf numFmtId="179" fontId="28" fillId="0" borderId="2" xfId="0" applyNumberFormat="1" applyFont="1" applyFill="1" applyBorder="1" applyAlignment="1">
      <alignment horizontal="center" vertical="center" wrapText="1"/>
    </xf>
    <xf numFmtId="179" fontId="29" fillId="0" borderId="11" xfId="0" applyNumberFormat="1" applyFont="1" applyFill="1" applyBorder="1" applyAlignment="1">
      <alignment horizontal="center" vertical="center" wrapText="1"/>
    </xf>
    <xf numFmtId="179" fontId="29" fillId="0" borderId="12" xfId="0" applyNumberFormat="1" applyFont="1" applyFill="1" applyBorder="1" applyAlignment="1">
      <alignment horizontal="center" vertical="center" wrapText="1"/>
    </xf>
    <xf numFmtId="176" fontId="30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76" fontId="30" fillId="0" borderId="0" xfId="0" applyNumberFormat="1" applyFont="1" applyFill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县本级支出执行对比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县本级收入执行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462;&#25991;&#21439;2023&#24180;&#19978;&#32423;&#34917;&#21161;&#25910;&#20837;&#23436;&#25104;&#24773;&#2091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表5上级补助收入情况"/>
      <sheetName val="Sheet2"/>
    </sheetNames>
    <sheetDataSet>
      <sheetData sheetId="0"/>
      <sheetData sheetId="1">
        <row r="1">
          <cell r="B1" t="str">
            <v/>
          </cell>
        </row>
        <row r="1">
          <cell r="D1" t="str">
            <v/>
          </cell>
        </row>
        <row r="3">
          <cell r="B3" t="str">
            <v/>
          </cell>
        </row>
        <row r="3">
          <cell r="D3" t="str">
            <v/>
          </cell>
        </row>
        <row r="5">
          <cell r="B5" t="str">
            <v>项目</v>
          </cell>
        </row>
        <row r="5">
          <cell r="D5" t="str">
            <v>上年预计
执行数</v>
          </cell>
        </row>
        <row r="7">
          <cell r="B7" t="str">
            <v>地方本级收入合计</v>
          </cell>
        </row>
        <row r="7">
          <cell r="D7">
            <v>78109.08</v>
          </cell>
        </row>
        <row r="8">
          <cell r="B8" t="str">
            <v>转移性收入</v>
          </cell>
        </row>
        <row r="8">
          <cell r="D8">
            <v>278604.33</v>
          </cell>
        </row>
        <row r="9">
          <cell r="B9" t="str">
            <v>上级补助收入</v>
          </cell>
        </row>
        <row r="9">
          <cell r="D9">
            <v>163196.91</v>
          </cell>
        </row>
        <row r="10">
          <cell r="B10" t="str">
            <v>返还性收入</v>
          </cell>
        </row>
        <row r="10">
          <cell r="D10">
            <v>3318</v>
          </cell>
        </row>
        <row r="11">
          <cell r="B11" t="str">
            <v>所得税基数返还收入</v>
          </cell>
        </row>
        <row r="11">
          <cell r="D11">
            <v>258</v>
          </cell>
        </row>
        <row r="12">
          <cell r="B12" t="str">
            <v>成品油税费改革税收返还收入</v>
          </cell>
        </row>
        <row r="12">
          <cell r="D12">
            <v>285</v>
          </cell>
        </row>
        <row r="13">
          <cell r="B13" t="str">
            <v>增值税税收返还收入</v>
          </cell>
        </row>
        <row r="13">
          <cell r="D13">
            <v>1827</v>
          </cell>
        </row>
        <row r="14">
          <cell r="B14" t="str">
            <v>消费税税收返还收入</v>
          </cell>
        </row>
        <row r="14">
          <cell r="D14">
            <v>8</v>
          </cell>
        </row>
        <row r="15">
          <cell r="B15" t="str">
            <v>增值税“五五分享”税收返还收入</v>
          </cell>
        </row>
        <row r="15">
          <cell r="D15">
            <v>940</v>
          </cell>
        </row>
        <row r="16">
          <cell r="B16" t="str">
            <v>其他返还性收入</v>
          </cell>
        </row>
        <row r="16">
          <cell r="D16">
            <v>0</v>
          </cell>
        </row>
        <row r="17">
          <cell r="B17" t="str">
            <v>一般性转移支付收入</v>
          </cell>
        </row>
        <row r="17">
          <cell r="D17">
            <v>137467.69</v>
          </cell>
        </row>
        <row r="18">
          <cell r="B18" t="str">
            <v>体制补助收入</v>
          </cell>
        </row>
        <row r="18">
          <cell r="D18">
            <v>0</v>
          </cell>
        </row>
        <row r="19">
          <cell r="B19" t="str">
            <v>均衡性转移支付收入</v>
          </cell>
        </row>
        <row r="19">
          <cell r="D19">
            <v>29914</v>
          </cell>
        </row>
        <row r="20">
          <cell r="B20" t="str">
            <v>县级基本财力保障机制奖补资金收入</v>
          </cell>
        </row>
        <row r="20">
          <cell r="D20">
            <v>16291</v>
          </cell>
        </row>
        <row r="21">
          <cell r="B21" t="str">
            <v>结算补助收入</v>
          </cell>
        </row>
        <row r="21">
          <cell r="D21">
            <v>2996.48</v>
          </cell>
        </row>
        <row r="22">
          <cell r="B22" t="str">
            <v>资源枯竭型城市转移支付补助收入</v>
          </cell>
        </row>
        <row r="22">
          <cell r="D22">
            <v>486</v>
          </cell>
        </row>
        <row r="23">
          <cell r="B23" t="str">
            <v>企业事业单位划转补助收入</v>
          </cell>
        </row>
        <row r="23">
          <cell r="D23">
            <v>0</v>
          </cell>
        </row>
        <row r="24">
          <cell r="B24" t="str">
            <v>产粮（油）大县奖励资金收入</v>
          </cell>
        </row>
        <row r="24">
          <cell r="D24">
            <v>201</v>
          </cell>
        </row>
        <row r="25">
          <cell r="B25" t="str">
            <v>重点生态功能区转移支付收入</v>
          </cell>
        </row>
        <row r="25">
          <cell r="D25">
            <v>3282</v>
          </cell>
        </row>
        <row r="26">
          <cell r="B26" t="str">
            <v>固定数额补助收入</v>
          </cell>
        </row>
        <row r="26">
          <cell r="D26">
            <v>24692.99</v>
          </cell>
        </row>
        <row r="27">
          <cell r="B27" t="str">
            <v>革命老区转移支付收入</v>
          </cell>
        </row>
        <row r="27">
          <cell r="D27">
            <v>0</v>
          </cell>
        </row>
        <row r="28">
          <cell r="B28" t="str">
            <v>民族地区转移支付收入</v>
          </cell>
        </row>
        <row r="28">
          <cell r="D28">
            <v>4627</v>
          </cell>
        </row>
        <row r="29">
          <cell r="B29" t="str">
            <v>边境地区转移支付收入</v>
          </cell>
        </row>
        <row r="29">
          <cell r="D29">
            <v>0</v>
          </cell>
        </row>
        <row r="30">
          <cell r="B30" t="str">
            <v>巩固脱贫攻坚成果衔接乡村振兴转移支付收入</v>
          </cell>
        </row>
        <row r="30">
          <cell r="D30">
            <v>4033</v>
          </cell>
        </row>
        <row r="31">
          <cell r="B31" t="str">
            <v>一般公共服务共同财政事权转移支付收入</v>
          </cell>
        </row>
        <row r="31">
          <cell r="D31">
            <v>43.96</v>
          </cell>
        </row>
        <row r="32">
          <cell r="B32" t="str">
            <v>外交共同财政事权转移支付收入</v>
          </cell>
        </row>
        <row r="32">
          <cell r="D32">
            <v>0</v>
          </cell>
        </row>
        <row r="33">
          <cell r="B33" t="str">
            <v>国防共同财政事权转移支付收入</v>
          </cell>
        </row>
        <row r="33">
          <cell r="D33">
            <v>0</v>
          </cell>
        </row>
        <row r="34">
          <cell r="B34" t="str">
            <v>公共安全共同财政事权转移支付收入</v>
          </cell>
        </row>
        <row r="34">
          <cell r="D34">
            <v>1415.6</v>
          </cell>
        </row>
        <row r="35">
          <cell r="B35" t="str">
            <v>教育共同财政事权转移支付收入</v>
          </cell>
        </row>
        <row r="35">
          <cell r="D35">
            <v>10691.39</v>
          </cell>
        </row>
        <row r="36">
          <cell r="B36" t="str">
            <v>科学技术共同财政事权转移支付收入</v>
          </cell>
        </row>
        <row r="36">
          <cell r="D36">
            <v>34</v>
          </cell>
        </row>
        <row r="37">
          <cell r="B37" t="str">
            <v>文化旅游体育与传媒共同财政事权转移支付收入</v>
          </cell>
        </row>
        <row r="37">
          <cell r="D37">
            <v>1583.2</v>
          </cell>
        </row>
        <row r="38">
          <cell r="B38" t="str">
            <v>社会保障和就业共同财政事权转移支付收入</v>
          </cell>
        </row>
        <row r="38">
          <cell r="D38">
            <v>10520.08</v>
          </cell>
        </row>
        <row r="39">
          <cell r="B39" t="str">
            <v>医疗卫生共同财政事权转移支付收入</v>
          </cell>
        </row>
        <row r="39">
          <cell r="D39">
            <v>4639.94</v>
          </cell>
        </row>
        <row r="40">
          <cell r="B40" t="str">
            <v>节能环保共同财政事权转移支付收入</v>
          </cell>
        </row>
        <row r="40">
          <cell r="D40">
            <v>698.44</v>
          </cell>
        </row>
        <row r="41">
          <cell r="B41" t="str">
            <v>城乡社区共同财政事权转移支付收入</v>
          </cell>
        </row>
        <row r="41">
          <cell r="D41">
            <v>18.5</v>
          </cell>
        </row>
        <row r="42">
          <cell r="B42" t="str">
            <v>农林水共同财政事权转移支付收入</v>
          </cell>
        </row>
        <row r="42">
          <cell r="D42">
            <v>14845.34</v>
          </cell>
        </row>
        <row r="43">
          <cell r="B43" t="str">
            <v>交通运输共同财政事权转移支付收入</v>
          </cell>
        </row>
        <row r="43">
          <cell r="D43">
            <v>0</v>
          </cell>
        </row>
        <row r="44">
          <cell r="B44" t="str">
            <v>资源勘探工业信息等共同财政事权转移支付收入</v>
          </cell>
        </row>
        <row r="44">
          <cell r="D44">
            <v>0</v>
          </cell>
        </row>
        <row r="45">
          <cell r="B45" t="str">
            <v>商业服务业等共同财政事权转移支付收入</v>
          </cell>
        </row>
        <row r="45">
          <cell r="D45">
            <v>0</v>
          </cell>
        </row>
        <row r="46">
          <cell r="B46" t="str">
            <v>金融共同财政事权转移支付收入</v>
          </cell>
        </row>
        <row r="46">
          <cell r="D46">
            <v>0</v>
          </cell>
        </row>
        <row r="47">
          <cell r="B47" t="str">
            <v>自然资源海洋气象等共同财政事权转移支付收入</v>
          </cell>
        </row>
        <row r="47">
          <cell r="D47">
            <v>0</v>
          </cell>
        </row>
        <row r="48">
          <cell r="B48" t="str">
            <v>住房保障共同财政事权转移支付收入</v>
          </cell>
        </row>
        <row r="48">
          <cell r="D48">
            <v>2310.35</v>
          </cell>
        </row>
        <row r="49">
          <cell r="B49" t="str">
            <v>粮油物资储备共同财政事权转移支付收入</v>
          </cell>
        </row>
        <row r="49">
          <cell r="D49">
            <v>0</v>
          </cell>
        </row>
        <row r="50">
          <cell r="B50" t="str">
            <v>灾害防治及应急管理共同财政事权转移支付收入</v>
          </cell>
        </row>
        <row r="50">
          <cell r="D50">
            <v>686</v>
          </cell>
        </row>
        <row r="51">
          <cell r="B51" t="str">
            <v>其他共同财政事权转移支付收入</v>
          </cell>
        </row>
        <row r="51">
          <cell r="D51">
            <v>0</v>
          </cell>
        </row>
        <row r="52">
          <cell r="B52" t="str">
            <v>增值税留抵退税转移支付收入</v>
          </cell>
        </row>
        <row r="52">
          <cell r="D52">
            <v>704</v>
          </cell>
        </row>
        <row r="53">
          <cell r="B53" t="str">
            <v>其他退税减税降费转移支付收入</v>
          </cell>
        </row>
        <row r="53">
          <cell r="D53">
            <v>131</v>
          </cell>
        </row>
        <row r="54">
          <cell r="B54" t="str">
            <v>补充县区财力转移支付收入</v>
          </cell>
        </row>
        <row r="54">
          <cell r="D54">
            <v>0</v>
          </cell>
        </row>
        <row r="55">
          <cell r="B55" t="str">
            <v>其他一般性转移支付收入</v>
          </cell>
        </row>
        <row r="55">
          <cell r="D55">
            <v>2622.42</v>
          </cell>
        </row>
        <row r="56">
          <cell r="B56" t="str">
            <v>专项转移支付收入</v>
          </cell>
        </row>
        <row r="56">
          <cell r="D56">
            <v>22411.22</v>
          </cell>
        </row>
        <row r="57">
          <cell r="B57" t="str">
            <v>一般公共服务</v>
          </cell>
        </row>
        <row r="57">
          <cell r="D57">
            <v>723.08</v>
          </cell>
        </row>
        <row r="58">
          <cell r="B58" t="str">
            <v>外交</v>
          </cell>
        </row>
        <row r="58">
          <cell r="D58">
            <v>0</v>
          </cell>
        </row>
        <row r="59">
          <cell r="B59" t="str">
            <v>国防</v>
          </cell>
        </row>
        <row r="59">
          <cell r="D59">
            <v>0</v>
          </cell>
        </row>
        <row r="60">
          <cell r="B60" t="str">
            <v>公共安全</v>
          </cell>
        </row>
        <row r="60">
          <cell r="D60">
            <v>0</v>
          </cell>
        </row>
        <row r="61">
          <cell r="B61" t="str">
            <v>教育</v>
          </cell>
        </row>
        <row r="61">
          <cell r="D61">
            <v>200</v>
          </cell>
        </row>
        <row r="62">
          <cell r="B62" t="str">
            <v>科学技术</v>
          </cell>
        </row>
        <row r="62">
          <cell r="D62">
            <v>0</v>
          </cell>
        </row>
        <row r="63">
          <cell r="B63" t="str">
            <v>文化旅游体育与传媒</v>
          </cell>
        </row>
        <row r="63">
          <cell r="D63">
            <v>102.85</v>
          </cell>
        </row>
        <row r="64">
          <cell r="B64" t="str">
            <v>社会保障和就业</v>
          </cell>
        </row>
        <row r="64">
          <cell r="D64">
            <v>2208.55</v>
          </cell>
        </row>
        <row r="65">
          <cell r="B65" t="str">
            <v>卫生健康</v>
          </cell>
        </row>
        <row r="65">
          <cell r="D65">
            <v>399.71</v>
          </cell>
        </row>
        <row r="66">
          <cell r="B66" t="str">
            <v>节能环保</v>
          </cell>
        </row>
        <row r="66">
          <cell r="D66">
            <v>386</v>
          </cell>
        </row>
        <row r="67">
          <cell r="B67" t="str">
            <v>城乡社区</v>
          </cell>
        </row>
        <row r="67">
          <cell r="D67">
            <v>1591</v>
          </cell>
        </row>
        <row r="68">
          <cell r="B68" t="str">
            <v>农林水</v>
          </cell>
        </row>
        <row r="68">
          <cell r="D68">
            <v>13386.22</v>
          </cell>
        </row>
        <row r="69">
          <cell r="B69" t="str">
            <v>交通运输</v>
          </cell>
        </row>
        <row r="69">
          <cell r="D69">
            <v>0</v>
          </cell>
        </row>
        <row r="70">
          <cell r="B70" t="str">
            <v>资源勘探工业信息等</v>
          </cell>
        </row>
        <row r="70">
          <cell r="D70">
            <v>1312.4</v>
          </cell>
        </row>
        <row r="71">
          <cell r="B71" t="str">
            <v>商业服务业等</v>
          </cell>
        </row>
        <row r="71">
          <cell r="D71">
            <v>1075.72</v>
          </cell>
        </row>
        <row r="72">
          <cell r="B72" t="str">
            <v>金融</v>
          </cell>
        </row>
        <row r="72">
          <cell r="D72">
            <v>0</v>
          </cell>
        </row>
        <row r="73">
          <cell r="B73" t="str">
            <v>自然资源海洋气象等</v>
          </cell>
        </row>
        <row r="73">
          <cell r="D73">
            <v>953.41</v>
          </cell>
        </row>
        <row r="74">
          <cell r="B74" t="str">
            <v>住房保障</v>
          </cell>
        </row>
        <row r="74">
          <cell r="D74">
            <v>0</v>
          </cell>
        </row>
        <row r="75">
          <cell r="B75" t="str">
            <v>粮油物资储备</v>
          </cell>
        </row>
        <row r="75">
          <cell r="D75">
            <v>0</v>
          </cell>
        </row>
        <row r="76">
          <cell r="B76" t="str">
            <v>灾害防治及应急管理</v>
          </cell>
        </row>
        <row r="76">
          <cell r="D76">
            <v>72.28</v>
          </cell>
        </row>
        <row r="77">
          <cell r="B77" t="str">
            <v>其他收入</v>
          </cell>
        </row>
        <row r="77">
          <cell r="D77">
            <v>0</v>
          </cell>
        </row>
        <row r="78">
          <cell r="B78" t="str">
            <v>上解收入</v>
          </cell>
        </row>
        <row r="78">
          <cell r="D78">
            <v>0</v>
          </cell>
        </row>
        <row r="79">
          <cell r="B79" t="str">
            <v>体制上解收入</v>
          </cell>
        </row>
        <row r="79">
          <cell r="D79">
            <v>0</v>
          </cell>
        </row>
        <row r="80">
          <cell r="B80" t="str">
            <v>专项上解收入</v>
          </cell>
        </row>
        <row r="80">
          <cell r="D80">
            <v>0</v>
          </cell>
        </row>
        <row r="81">
          <cell r="B81" t="str">
            <v>上年结余收入</v>
          </cell>
        </row>
        <row r="81">
          <cell r="D81">
            <v>52303</v>
          </cell>
        </row>
        <row r="82">
          <cell r="B82" t="str">
            <v>一般公共预算上年结余收入</v>
          </cell>
        </row>
        <row r="82">
          <cell r="D82">
            <v>52303</v>
          </cell>
        </row>
        <row r="83">
          <cell r="B83" t="str">
            <v/>
          </cell>
        </row>
        <row r="83">
          <cell r="D83" t="str">
            <v/>
          </cell>
        </row>
        <row r="84">
          <cell r="B84" t="str">
            <v/>
          </cell>
        </row>
        <row r="84">
          <cell r="D84" t="str">
            <v/>
          </cell>
        </row>
        <row r="85">
          <cell r="B85" t="str">
            <v>调入资金</v>
          </cell>
        </row>
        <row r="85">
          <cell r="D85">
            <v>8799.42</v>
          </cell>
        </row>
        <row r="86">
          <cell r="B86" t="str">
            <v>调入一般公共预算资金</v>
          </cell>
        </row>
        <row r="86">
          <cell r="D86">
            <v>8799.42</v>
          </cell>
        </row>
        <row r="87">
          <cell r="B87" t="str">
            <v>从政府性基金预算调入一般公共预算</v>
          </cell>
        </row>
        <row r="87">
          <cell r="D87">
            <v>8778.47</v>
          </cell>
        </row>
        <row r="88">
          <cell r="B88" t="str">
            <v>从国有资本经营预算调入一般公共预算</v>
          </cell>
        </row>
        <row r="88">
          <cell r="D88">
            <v>20.95</v>
          </cell>
        </row>
        <row r="89">
          <cell r="B89" t="str">
            <v>从其他资金调入一般公共预算</v>
          </cell>
        </row>
        <row r="89">
          <cell r="D89">
            <v>0</v>
          </cell>
        </row>
        <row r="90">
          <cell r="B90" t="str">
            <v>债务转贷收入</v>
          </cell>
        </row>
        <row r="90">
          <cell r="D90">
            <v>17698</v>
          </cell>
        </row>
        <row r="91">
          <cell r="B91" t="str">
            <v>地方政府一般债务转贷收入</v>
          </cell>
        </row>
        <row r="91">
          <cell r="D91">
            <v>17698</v>
          </cell>
        </row>
        <row r="92">
          <cell r="B92" t="str">
            <v>地方政府一般债券转贷收入</v>
          </cell>
        </row>
        <row r="92">
          <cell r="D92">
            <v>17698</v>
          </cell>
        </row>
        <row r="93">
          <cell r="B93" t="str">
            <v>地方政府向外国政府借款转贷收入</v>
          </cell>
        </row>
        <row r="93">
          <cell r="D93">
            <v>0</v>
          </cell>
        </row>
        <row r="94">
          <cell r="B94" t="str">
            <v>地方政府向国际组织借款转贷收入</v>
          </cell>
        </row>
        <row r="94">
          <cell r="D94">
            <v>0</v>
          </cell>
        </row>
        <row r="95">
          <cell r="B95" t="str">
            <v>地方政府其他一般债务转贷收入</v>
          </cell>
        </row>
        <row r="95">
          <cell r="D95">
            <v>0</v>
          </cell>
        </row>
        <row r="96">
          <cell r="B96" t="str">
            <v>动用预算稳定调节基金</v>
          </cell>
        </row>
        <row r="96">
          <cell r="D96">
            <v>36607</v>
          </cell>
        </row>
        <row r="97">
          <cell r="B97" t="str">
            <v>区域间转移性收入</v>
          </cell>
        </row>
        <row r="97">
          <cell r="D97">
            <v>0</v>
          </cell>
        </row>
        <row r="98">
          <cell r="B98" t="str">
            <v>接受其他地区援助收入</v>
          </cell>
        </row>
        <row r="98">
          <cell r="D98">
            <v>0</v>
          </cell>
        </row>
        <row r="99">
          <cell r="B99" t="str">
            <v>生态保护补偿转移性收入</v>
          </cell>
        </row>
        <row r="99">
          <cell r="D99">
            <v>0</v>
          </cell>
        </row>
        <row r="100">
          <cell r="B100" t="str">
            <v>土地指标调剂转移性收入</v>
          </cell>
        </row>
        <row r="100">
          <cell r="D100">
            <v>0</v>
          </cell>
        </row>
        <row r="101">
          <cell r="B101" t="str">
            <v>其他转移性收入</v>
          </cell>
        </row>
        <row r="101">
          <cell r="D101">
            <v>0</v>
          </cell>
        </row>
        <row r="102">
          <cell r="B102" t="str">
            <v/>
          </cell>
        </row>
        <row r="102">
          <cell r="D102" t="str">
            <v/>
          </cell>
        </row>
        <row r="103">
          <cell r="B103" t="str">
            <v>债务收入</v>
          </cell>
        </row>
        <row r="103">
          <cell r="D103">
            <v>0</v>
          </cell>
        </row>
        <row r="104">
          <cell r="B104" t="str">
            <v>地方政府债务收入</v>
          </cell>
        </row>
        <row r="104">
          <cell r="D104">
            <v>0</v>
          </cell>
        </row>
        <row r="105">
          <cell r="B105" t="str">
            <v>一般债务收入</v>
          </cell>
        </row>
        <row r="105">
          <cell r="D105">
            <v>0</v>
          </cell>
        </row>
        <row r="106">
          <cell r="B106" t="str">
            <v>地方政府一般债券收入</v>
          </cell>
        </row>
        <row r="106">
          <cell r="D106">
            <v>0</v>
          </cell>
        </row>
        <row r="107">
          <cell r="B107" t="str">
            <v>地方政府向外国政府借款收入</v>
          </cell>
        </row>
        <row r="107">
          <cell r="D107">
            <v>0</v>
          </cell>
        </row>
        <row r="108">
          <cell r="B108" t="str">
            <v>地方政府向国际组织借款收入</v>
          </cell>
        </row>
        <row r="108">
          <cell r="D108">
            <v>0</v>
          </cell>
        </row>
        <row r="109">
          <cell r="B109" t="str">
            <v>地方政府其他一般债务收入</v>
          </cell>
        </row>
        <row r="109">
          <cell r="D109">
            <v>0</v>
          </cell>
        </row>
        <row r="110">
          <cell r="B110" t="str">
            <v/>
          </cell>
        </row>
        <row r="110">
          <cell r="D110" t="str">
            <v/>
          </cell>
        </row>
        <row r="111">
          <cell r="B111" t="str">
            <v/>
          </cell>
        </row>
        <row r="111">
          <cell r="D111" t="str">
            <v/>
          </cell>
        </row>
        <row r="112">
          <cell r="B112" t="str">
            <v>收入总计</v>
          </cell>
        </row>
        <row r="112">
          <cell r="D112">
            <v>356713.41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zoomScale="85" zoomScaleNormal="85" workbookViewId="0">
      <pane xSplit="1" ySplit="5" topLeftCell="B6" activePane="bottomRight" state="frozen"/>
      <selection/>
      <selection pane="topRight"/>
      <selection pane="bottomLeft"/>
      <selection pane="bottomRight" activeCell="A13" sqref="A13"/>
    </sheetView>
  </sheetViews>
  <sheetFormatPr defaultColWidth="9" defaultRowHeight="14.25"/>
  <cols>
    <col min="1" max="1" width="41.25" style="78" customWidth="1"/>
    <col min="2" max="7" width="11.25" style="79" customWidth="1"/>
    <col min="8" max="8" width="14.375" style="80" customWidth="1"/>
    <col min="9" max="9" width="17.6666666666667" style="80" customWidth="1"/>
    <col min="10" max="11" width="13.8333333333333" style="80"/>
    <col min="12" max="12" width="14.5833333333333" style="80" customWidth="1"/>
    <col min="13" max="14" width="9.375" style="80"/>
    <col min="15" max="15" width="10.375" style="80"/>
    <col min="16" max="16" width="12.625" style="80"/>
    <col min="17" max="17" width="10.375" style="80"/>
    <col min="18" max="16384" width="9" style="80"/>
  </cols>
  <sheetData>
    <row r="1" spans="1:1">
      <c r="A1" s="81" t="s">
        <v>0</v>
      </c>
    </row>
    <row r="2" s="75" customFormat="1" ht="36" customHeight="1" spans="1:8">
      <c r="A2" s="82" t="s">
        <v>1</v>
      </c>
      <c r="B2" s="82"/>
      <c r="C2" s="82"/>
      <c r="D2" s="82"/>
      <c r="E2" s="82"/>
      <c r="F2" s="82"/>
      <c r="G2" s="82"/>
      <c r="H2" s="82"/>
    </row>
    <row r="3" s="75" customFormat="1" ht="18" customHeight="1" spans="1:9">
      <c r="A3" s="83"/>
      <c r="B3" s="84"/>
      <c r="C3" s="84"/>
      <c r="D3" s="84"/>
      <c r="E3" s="84"/>
      <c r="F3" s="85" t="s">
        <v>2</v>
      </c>
      <c r="G3" s="85"/>
      <c r="H3" s="85"/>
      <c r="I3" s="101"/>
    </row>
    <row r="4" s="76" customFormat="1" ht="25" customHeight="1" spans="1:8">
      <c r="A4" s="86" t="s">
        <v>3</v>
      </c>
      <c r="B4" s="87" t="s">
        <v>4</v>
      </c>
      <c r="C4" s="88"/>
      <c r="D4" s="88"/>
      <c r="E4" s="87" t="s">
        <v>5</v>
      </c>
      <c r="F4" s="88"/>
      <c r="G4" s="89"/>
      <c r="H4" s="90" t="s">
        <v>6</v>
      </c>
    </row>
    <row r="5" s="76" customFormat="1" ht="32" customHeight="1" spans="1:8">
      <c r="A5" s="91"/>
      <c r="B5" s="92" t="s">
        <v>7</v>
      </c>
      <c r="C5" s="93" t="s">
        <v>8</v>
      </c>
      <c r="D5" s="93" t="s">
        <v>9</v>
      </c>
      <c r="E5" s="92" t="s">
        <v>7</v>
      </c>
      <c r="F5" s="93" t="s">
        <v>8</v>
      </c>
      <c r="G5" s="93" t="s">
        <v>9</v>
      </c>
      <c r="H5" s="94"/>
    </row>
    <row r="6" s="77" customFormat="1" ht="28" customHeight="1" spans="1:17">
      <c r="A6" s="95" t="s">
        <v>10</v>
      </c>
      <c r="B6" s="96">
        <f>C6+D6</f>
        <v>603182.085725</v>
      </c>
      <c r="C6" s="96">
        <v>121948.685725</v>
      </c>
      <c r="D6" s="96">
        <v>481233.4</v>
      </c>
      <c r="E6" s="97">
        <f>F6+G6</f>
        <v>588487.81543</v>
      </c>
      <c r="F6" s="98">
        <v>107254.41543</v>
      </c>
      <c r="G6" s="99">
        <v>481233.4</v>
      </c>
      <c r="H6" s="100"/>
      <c r="I6" s="102"/>
      <c r="J6" s="102"/>
      <c r="K6" s="102"/>
      <c r="L6" s="102"/>
      <c r="M6" s="76"/>
      <c r="N6" s="76"/>
      <c r="O6" s="76"/>
      <c r="P6" s="76"/>
      <c r="Q6" s="76"/>
    </row>
    <row r="7" spans="14:17">
      <c r="N7" s="76"/>
      <c r="O7" s="76"/>
      <c r="Q7" s="76"/>
    </row>
    <row r="8" spans="14:17">
      <c r="N8" s="76"/>
      <c r="O8" s="76"/>
      <c r="Q8" s="76"/>
    </row>
    <row r="9" spans="15:17">
      <c r="O9" s="76"/>
      <c r="Q9" s="76"/>
    </row>
    <row r="10" spans="15:17">
      <c r="O10" s="76"/>
      <c r="Q10" s="76"/>
    </row>
  </sheetData>
  <autoFilter ref="A5:Q6">
    <extLst/>
  </autoFilter>
  <mergeCells count="6">
    <mergeCell ref="A2:H2"/>
    <mergeCell ref="F3:H3"/>
    <mergeCell ref="B4:D4"/>
    <mergeCell ref="E4:G4"/>
    <mergeCell ref="A4:A5"/>
    <mergeCell ref="H4:H5"/>
  </mergeCells>
  <printOptions horizontalCentered="1"/>
  <pageMargins left="0.590277777777778" right="0.196527777777778" top="0.590277777777778" bottom="0.393055555555556" header="0.314583333333333" footer="0.118055555555556"/>
  <pageSetup paperSize="9" orientation="landscape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workbookViewId="0">
      <selection activeCell="C6" sqref="C6"/>
    </sheetView>
  </sheetViews>
  <sheetFormatPr defaultColWidth="9" defaultRowHeight="13.5" outlineLevelCol="4"/>
  <cols>
    <col min="1" max="1" width="39.875" style="54" customWidth="1"/>
    <col min="2" max="3" width="21.125" style="54" customWidth="1"/>
    <col min="4" max="4" width="20.5" style="54" customWidth="1"/>
    <col min="5" max="16384" width="9" style="54"/>
  </cols>
  <sheetData>
    <row r="1" s="54" customFormat="1" ht="14.25" spans="1:3">
      <c r="A1" s="56" t="s">
        <v>11</v>
      </c>
      <c r="B1" s="57"/>
      <c r="C1" s="58"/>
    </row>
    <row r="2" s="54" customFormat="1" ht="28" customHeight="1" spans="1:4">
      <c r="A2" s="59" t="s">
        <v>12</v>
      </c>
      <c r="B2" s="59"/>
      <c r="C2" s="59"/>
      <c r="D2" s="59"/>
    </row>
    <row r="3" s="54" customFormat="1" ht="17" customHeight="1" spans="1:4">
      <c r="A3" s="55"/>
      <c r="B3" s="55"/>
      <c r="C3" s="55"/>
      <c r="D3" s="60" t="s">
        <v>2</v>
      </c>
    </row>
    <row r="4" s="55" customFormat="1" ht="22" customHeight="1" spans="1:4">
      <c r="A4" s="61" t="s">
        <v>13</v>
      </c>
      <c r="B4" s="61" t="s">
        <v>14</v>
      </c>
      <c r="C4" s="61" t="s">
        <v>15</v>
      </c>
      <c r="D4" s="62" t="s">
        <v>6</v>
      </c>
    </row>
    <row r="5" s="54" customFormat="1" ht="22" customHeight="1" spans="1:4">
      <c r="A5" s="63" t="s">
        <v>16</v>
      </c>
      <c r="B5" s="64" t="s">
        <v>17</v>
      </c>
      <c r="C5" s="65">
        <f>C6+C8</f>
        <v>99290</v>
      </c>
      <c r="D5" s="66"/>
    </row>
    <row r="6" s="54" customFormat="1" ht="22" customHeight="1" spans="1:4">
      <c r="A6" s="67" t="s">
        <v>18</v>
      </c>
      <c r="B6" s="68" t="s">
        <v>19</v>
      </c>
      <c r="C6" s="69">
        <v>27389</v>
      </c>
      <c r="D6" s="70"/>
    </row>
    <row r="7" s="54" customFormat="1" ht="22" customHeight="1" spans="1:4">
      <c r="A7" s="67" t="s">
        <v>20</v>
      </c>
      <c r="B7" s="68" t="s">
        <v>21</v>
      </c>
      <c r="C7" s="69">
        <v>22589</v>
      </c>
      <c r="D7" s="70"/>
    </row>
    <row r="8" s="54" customFormat="1" ht="22" customHeight="1" spans="1:4">
      <c r="A8" s="67" t="s">
        <v>22</v>
      </c>
      <c r="B8" s="68" t="s">
        <v>23</v>
      </c>
      <c r="C8" s="69">
        <v>71901</v>
      </c>
      <c r="D8" s="70"/>
    </row>
    <row r="9" s="54" customFormat="1" ht="22" customHeight="1" spans="1:4">
      <c r="A9" s="67" t="s">
        <v>20</v>
      </c>
      <c r="B9" s="68" t="s">
        <v>24</v>
      </c>
      <c r="C9" s="69">
        <v>60657</v>
      </c>
      <c r="D9" s="71"/>
    </row>
    <row r="10" s="54" customFormat="1" ht="22" customHeight="1" spans="1:4">
      <c r="A10" s="67" t="s">
        <v>25</v>
      </c>
      <c r="B10" s="68" t="s">
        <v>26</v>
      </c>
      <c r="C10" s="69">
        <v>0</v>
      </c>
      <c r="D10" s="66"/>
    </row>
    <row r="11" s="54" customFormat="1" ht="22" customHeight="1" spans="1:5">
      <c r="A11" s="67" t="s">
        <v>27</v>
      </c>
      <c r="B11" s="68" t="s">
        <v>28</v>
      </c>
      <c r="C11" s="69">
        <v>0</v>
      </c>
      <c r="D11" s="70"/>
      <c r="E11" s="72"/>
    </row>
    <row r="12" s="54" customFormat="1" ht="22" customHeight="1" spans="1:4">
      <c r="A12" s="67" t="s">
        <v>22</v>
      </c>
      <c r="B12" s="68" t="s">
        <v>29</v>
      </c>
      <c r="C12" s="69">
        <v>0</v>
      </c>
      <c r="D12" s="71"/>
    </row>
    <row r="13" s="54" customFormat="1" ht="22" customHeight="1" spans="1:4">
      <c r="A13" s="67" t="s">
        <v>30</v>
      </c>
      <c r="B13" s="68" t="s">
        <v>31</v>
      </c>
      <c r="C13" s="69">
        <f>C14+C15</f>
        <v>19411.6433</v>
      </c>
      <c r="D13" s="73"/>
    </row>
    <row r="14" s="54" customFormat="1" ht="22" customHeight="1" spans="1:4">
      <c r="A14" s="67" t="s">
        <v>27</v>
      </c>
      <c r="B14" s="68" t="s">
        <v>32</v>
      </c>
      <c r="C14" s="69">
        <v>2898.7584</v>
      </c>
      <c r="D14" s="73"/>
    </row>
    <row r="15" s="54" customFormat="1" ht="22" customHeight="1" spans="1:4">
      <c r="A15" s="67" t="s">
        <v>33</v>
      </c>
      <c r="B15" s="68" t="s">
        <v>34</v>
      </c>
      <c r="C15" s="69">
        <v>16512.8849</v>
      </c>
      <c r="D15" s="73"/>
    </row>
    <row r="16" s="54" customFormat="1" ht="22" customHeight="1" spans="1:4">
      <c r="A16" s="67" t="s">
        <v>35</v>
      </c>
      <c r="B16" s="68" t="s">
        <v>36</v>
      </c>
      <c r="C16" s="69">
        <f>C17+C20</f>
        <v>64478</v>
      </c>
      <c r="D16" s="73"/>
    </row>
    <row r="17" s="54" customFormat="1" ht="22" customHeight="1" spans="1:4">
      <c r="A17" s="67" t="s">
        <v>27</v>
      </c>
      <c r="B17" s="68" t="s">
        <v>37</v>
      </c>
      <c r="C17" s="69">
        <v>6102</v>
      </c>
      <c r="D17" s="73"/>
    </row>
    <row r="18" s="54" customFormat="1" ht="22" customHeight="1" spans="1:4">
      <c r="A18" s="67" t="s">
        <v>38</v>
      </c>
      <c r="B18" s="68"/>
      <c r="C18" s="69">
        <v>5491.8</v>
      </c>
      <c r="D18" s="73"/>
    </row>
    <row r="19" s="54" customFormat="1" ht="22" customHeight="1" spans="1:4">
      <c r="A19" s="67" t="s">
        <v>39</v>
      </c>
      <c r="B19" s="68" t="s">
        <v>40</v>
      </c>
      <c r="C19" s="69">
        <v>620</v>
      </c>
      <c r="D19" s="73"/>
    </row>
    <row r="20" s="54" customFormat="1" ht="22" customHeight="1" spans="1:4">
      <c r="A20" s="67" t="s">
        <v>22</v>
      </c>
      <c r="B20" s="68" t="s">
        <v>41</v>
      </c>
      <c r="C20" s="69">
        <v>58376</v>
      </c>
      <c r="D20" s="73"/>
    </row>
    <row r="21" s="54" customFormat="1" ht="22" customHeight="1" spans="1:4">
      <c r="A21" s="67" t="s">
        <v>38</v>
      </c>
      <c r="B21" s="68"/>
      <c r="C21" s="69">
        <v>52538</v>
      </c>
      <c r="D21" s="73"/>
    </row>
    <row r="22" s="54" customFormat="1" ht="22" customHeight="1" spans="1:4">
      <c r="A22" s="67" t="s">
        <v>39</v>
      </c>
      <c r="B22" s="68" t="s">
        <v>42</v>
      </c>
      <c r="C22" s="69">
        <v>5900</v>
      </c>
      <c r="D22" s="73"/>
    </row>
    <row r="23" s="54" customFormat="1" ht="22" customHeight="1" spans="1:4">
      <c r="A23" s="67" t="s">
        <v>43</v>
      </c>
      <c r="B23" s="68" t="s">
        <v>44</v>
      </c>
      <c r="C23" s="69">
        <f>C24+C25</f>
        <v>22120</v>
      </c>
      <c r="D23" s="73"/>
    </row>
    <row r="24" s="54" customFormat="1" ht="22" customHeight="1" spans="1:4">
      <c r="A24" s="67" t="s">
        <v>27</v>
      </c>
      <c r="B24" s="68" t="s">
        <v>45</v>
      </c>
      <c r="C24" s="69">
        <v>4020</v>
      </c>
      <c r="D24" s="73"/>
    </row>
    <row r="25" s="54" customFormat="1" ht="22" customHeight="1" spans="1:4">
      <c r="A25" s="67" t="s">
        <v>22</v>
      </c>
      <c r="B25" s="68" t="s">
        <v>46</v>
      </c>
      <c r="C25" s="69">
        <v>18100</v>
      </c>
      <c r="D25" s="73"/>
    </row>
    <row r="26" s="54" customFormat="1" spans="1:3">
      <c r="A26" s="74"/>
      <c r="B26" s="74"/>
      <c r="C26" s="74"/>
    </row>
    <row r="27" spans="1:3">
      <c r="A27" s="74"/>
      <c r="B27" s="74"/>
      <c r="C27" s="74"/>
    </row>
    <row r="28" spans="1:3">
      <c r="A28" s="74"/>
      <c r="B28" s="74"/>
      <c r="C28" s="74"/>
    </row>
  </sheetData>
  <mergeCells count="6">
    <mergeCell ref="A2:D2"/>
    <mergeCell ref="A26:C26"/>
    <mergeCell ref="A27:C27"/>
    <mergeCell ref="A28:C28"/>
    <mergeCell ref="D5:D9"/>
    <mergeCell ref="D10:D12"/>
  </mergeCells>
  <printOptions horizontalCentered="1"/>
  <pageMargins left="0.590277777777778" right="0.590277777777778" top="0.629861111111111" bottom="0.393055555555556" header="0.354166666666667" footer="0.118055555555556"/>
  <pageSetup paperSize="9" scale="81" fitToWidth="0" orientation="landscape" horizontalDpi="600"/>
  <headerFooter alignWithMargins="0" scaleWithDoc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zoomScaleSheetLayoutView="60" workbookViewId="0">
      <pane xSplit="2" ySplit="5" topLeftCell="C6" activePane="bottomRight" state="frozen"/>
      <selection/>
      <selection pane="topRight"/>
      <selection pane="bottomLeft"/>
      <selection pane="bottomRight" activeCell="D5" sqref="$A5:$XFD5"/>
    </sheetView>
  </sheetViews>
  <sheetFormatPr defaultColWidth="9" defaultRowHeight="14.25"/>
  <cols>
    <col min="1" max="1" width="10.625" style="5" customWidth="1"/>
    <col min="2" max="2" width="47" style="3" customWidth="1"/>
    <col min="3" max="3" width="16.25" style="6" customWidth="1"/>
    <col min="4" max="4" width="16" style="6" customWidth="1"/>
    <col min="5" max="5" width="27.25" style="7" customWidth="1"/>
    <col min="6" max="6" width="15.375" style="8" customWidth="1"/>
    <col min="7" max="7" width="18.375" style="9" customWidth="1"/>
    <col min="8" max="8" width="34.25" style="10" customWidth="1"/>
    <col min="9" max="16384" width="9" style="10"/>
  </cols>
  <sheetData>
    <row r="1" ht="17" customHeight="1" spans="1:2">
      <c r="A1" s="11" t="s">
        <v>47</v>
      </c>
      <c r="B1" s="12"/>
    </row>
    <row r="2" ht="22.5" spans="1:7">
      <c r="A2" s="13" t="s">
        <v>48</v>
      </c>
      <c r="B2" s="13"/>
      <c r="C2" s="13"/>
      <c r="D2" s="13"/>
      <c r="E2" s="13"/>
      <c r="F2" s="13"/>
      <c r="G2" s="13"/>
    </row>
    <row r="3" ht="17" customHeight="1" spans="1:7">
      <c r="A3" s="14"/>
      <c r="B3" s="14"/>
      <c r="C3" s="15"/>
      <c r="D3" s="15"/>
      <c r="E3" s="16"/>
      <c r="F3" s="17"/>
      <c r="G3" s="18" t="s">
        <v>2</v>
      </c>
    </row>
    <row r="4" s="1" customFormat="1" spans="1:7">
      <c r="A4" s="19" t="s">
        <v>49</v>
      </c>
      <c r="B4" s="20" t="s">
        <v>50</v>
      </c>
      <c r="C4" s="21" t="s">
        <v>51</v>
      </c>
      <c r="D4" s="22" t="s">
        <v>52</v>
      </c>
      <c r="E4" s="23"/>
      <c r="F4" s="24"/>
      <c r="G4" s="25" t="s">
        <v>6</v>
      </c>
    </row>
    <row r="5" s="1" customFormat="1" ht="28.5" spans="1:7">
      <c r="A5" s="19"/>
      <c r="B5" s="20"/>
      <c r="C5" s="26"/>
      <c r="D5" s="27" t="s">
        <v>53</v>
      </c>
      <c r="E5" s="27" t="s">
        <v>54</v>
      </c>
      <c r="F5" s="28" t="s">
        <v>55</v>
      </c>
      <c r="G5" s="29"/>
    </row>
    <row r="6" s="2" customFormat="1" ht="18" customHeight="1" spans="1:7">
      <c r="A6" s="30" t="s">
        <v>56</v>
      </c>
      <c r="B6" s="30"/>
      <c r="C6" s="31">
        <f>C7+C13+C42</f>
        <v>163196.91</v>
      </c>
      <c r="D6" s="31">
        <f>D7+D13+D42</f>
        <v>177714.08</v>
      </c>
      <c r="E6" s="32">
        <f t="shared" ref="E6:E18" si="0">C6/D6-1</f>
        <v>-0.0816883501858716</v>
      </c>
      <c r="F6" s="33">
        <f t="shared" ref="F6:F42" si="1">C6-D6</f>
        <v>-14517.17</v>
      </c>
      <c r="G6" s="34"/>
    </row>
    <row r="7" s="2" customFormat="1" ht="14" customHeight="1" spans="1:7">
      <c r="A7" s="35" t="s">
        <v>57</v>
      </c>
      <c r="B7" s="36" t="s">
        <v>58</v>
      </c>
      <c r="C7" s="37">
        <f>SUM(C8:C12)</f>
        <v>3318</v>
      </c>
      <c r="D7" s="37">
        <f>SUM(D8:D12)</f>
        <v>3318</v>
      </c>
      <c r="E7" s="32">
        <f t="shared" si="0"/>
        <v>0</v>
      </c>
      <c r="F7" s="38">
        <f t="shared" si="1"/>
        <v>0</v>
      </c>
      <c r="G7" s="34"/>
    </row>
    <row r="8" s="3" customFormat="1" ht="14" customHeight="1" spans="1:7">
      <c r="A8" s="39">
        <v>1</v>
      </c>
      <c r="B8" s="40" t="s">
        <v>59</v>
      </c>
      <c r="C8" s="41">
        <v>258</v>
      </c>
      <c r="D8" s="41">
        <v>258</v>
      </c>
      <c r="E8" s="42">
        <f t="shared" si="0"/>
        <v>0</v>
      </c>
      <c r="F8" s="33">
        <f t="shared" si="1"/>
        <v>0</v>
      </c>
      <c r="G8" s="43"/>
    </row>
    <row r="9" s="3" customFormat="1" ht="14" customHeight="1" spans="1:7">
      <c r="A9" s="39">
        <v>2</v>
      </c>
      <c r="B9" s="44" t="s">
        <v>60</v>
      </c>
      <c r="C9" s="41">
        <v>285</v>
      </c>
      <c r="D9" s="41">
        <v>285</v>
      </c>
      <c r="E9" s="42">
        <f t="shared" si="0"/>
        <v>0</v>
      </c>
      <c r="F9" s="33">
        <f t="shared" si="1"/>
        <v>0</v>
      </c>
      <c r="G9" s="43"/>
    </row>
    <row r="10" s="3" customFormat="1" ht="14" customHeight="1" spans="1:7">
      <c r="A10" s="39">
        <v>3</v>
      </c>
      <c r="B10" s="44" t="s">
        <v>61</v>
      </c>
      <c r="C10" s="41">
        <v>1827</v>
      </c>
      <c r="D10" s="41">
        <v>1827</v>
      </c>
      <c r="E10" s="42">
        <f t="shared" si="0"/>
        <v>0</v>
      </c>
      <c r="F10" s="33">
        <f t="shared" si="1"/>
        <v>0</v>
      </c>
      <c r="G10" s="45"/>
    </row>
    <row r="11" s="3" customFormat="1" ht="14" customHeight="1" spans="1:7">
      <c r="A11" s="39">
        <v>4</v>
      </c>
      <c r="B11" s="44" t="s">
        <v>62</v>
      </c>
      <c r="C11" s="41">
        <v>8</v>
      </c>
      <c r="D11" s="41">
        <v>8</v>
      </c>
      <c r="E11" s="42">
        <f t="shared" si="0"/>
        <v>0</v>
      </c>
      <c r="F11" s="33">
        <f t="shared" si="1"/>
        <v>0</v>
      </c>
      <c r="G11" s="45"/>
    </row>
    <row r="12" s="3" customFormat="1" ht="14" customHeight="1" spans="1:7">
      <c r="A12" s="39">
        <v>5</v>
      </c>
      <c r="B12" s="44" t="s">
        <v>63</v>
      </c>
      <c r="C12" s="46">
        <v>940</v>
      </c>
      <c r="D12" s="46">
        <v>940</v>
      </c>
      <c r="E12" s="42">
        <f t="shared" si="0"/>
        <v>0</v>
      </c>
      <c r="F12" s="33">
        <f t="shared" si="1"/>
        <v>0</v>
      </c>
      <c r="G12" s="45"/>
    </row>
    <row r="13" s="2" customFormat="1" ht="14" customHeight="1" spans="1:7">
      <c r="A13" s="35" t="s">
        <v>64</v>
      </c>
      <c r="B13" s="36" t="s">
        <v>65</v>
      </c>
      <c r="C13" s="37">
        <f>SUM(C14:C41)</f>
        <v>137467.69</v>
      </c>
      <c r="D13" s="37">
        <f>SUM(D14:D41)</f>
        <v>141135.99</v>
      </c>
      <c r="E13" s="32">
        <f t="shared" si="0"/>
        <v>-0.0259912443310881</v>
      </c>
      <c r="F13" s="38">
        <f t="shared" si="1"/>
        <v>-3668.30000000002</v>
      </c>
      <c r="G13" s="47"/>
    </row>
    <row r="14" s="3" customFormat="1" ht="14" customHeight="1" spans="1:7">
      <c r="A14" s="39">
        <v>1</v>
      </c>
      <c r="B14" s="44" t="s">
        <v>66</v>
      </c>
      <c r="C14" s="48">
        <f>_xlfn.XLOOKUP(B14,[1]Sheet2!B:B,[1]Sheet2!D:D)</f>
        <v>29914</v>
      </c>
      <c r="D14" s="48">
        <v>26612</v>
      </c>
      <c r="E14" s="42">
        <f t="shared" si="0"/>
        <v>0.124079362693522</v>
      </c>
      <c r="F14" s="33">
        <f t="shared" si="1"/>
        <v>3302</v>
      </c>
      <c r="G14" s="49"/>
    </row>
    <row r="15" s="3" customFormat="1" ht="14" customHeight="1" spans="1:7">
      <c r="A15" s="39">
        <v>2</v>
      </c>
      <c r="B15" s="44" t="s">
        <v>67</v>
      </c>
      <c r="C15" s="48">
        <f>_xlfn.XLOOKUP(B15,[1]Sheet2!B:B,[1]Sheet2!D:D)</f>
        <v>16291</v>
      </c>
      <c r="D15" s="48">
        <v>15429</v>
      </c>
      <c r="E15" s="42">
        <f t="shared" si="0"/>
        <v>0.0558688184587466</v>
      </c>
      <c r="F15" s="33">
        <f t="shared" si="1"/>
        <v>862</v>
      </c>
      <c r="G15" s="49"/>
    </row>
    <row r="16" s="3" customFormat="1" ht="14" customHeight="1" spans="1:7">
      <c r="A16" s="39">
        <v>3</v>
      </c>
      <c r="B16" s="44" t="s">
        <v>68</v>
      </c>
      <c r="C16" s="48">
        <f>_xlfn.XLOOKUP(B16,[1]Sheet2!B:B,[1]Sheet2!D:D)</f>
        <v>2996.48</v>
      </c>
      <c r="D16" s="48">
        <v>6276</v>
      </c>
      <c r="E16" s="42">
        <f t="shared" si="0"/>
        <v>-0.522549394518802</v>
      </c>
      <c r="F16" s="33">
        <f t="shared" si="1"/>
        <v>-3279.52</v>
      </c>
      <c r="G16" s="50"/>
    </row>
    <row r="17" s="3" customFormat="1" ht="14" customHeight="1" spans="1:7">
      <c r="A17" s="39">
        <v>4</v>
      </c>
      <c r="B17" s="44" t="s">
        <v>69</v>
      </c>
      <c r="C17" s="48">
        <f>_xlfn.XLOOKUP(B17,[1]Sheet2!B:B,[1]Sheet2!D:D)</f>
        <v>486</v>
      </c>
      <c r="D17" s="48">
        <v>496</v>
      </c>
      <c r="E17" s="42">
        <f t="shared" si="0"/>
        <v>-0.0201612903225806</v>
      </c>
      <c r="F17" s="33">
        <f t="shared" si="1"/>
        <v>-10</v>
      </c>
      <c r="G17" s="49"/>
    </row>
    <row r="18" s="3" customFormat="1" ht="14" customHeight="1" spans="1:11">
      <c r="A18" s="39">
        <v>5</v>
      </c>
      <c r="B18" s="44" t="s">
        <v>70</v>
      </c>
      <c r="C18" s="48">
        <f>_xlfn.XLOOKUP(B18,[1]Sheet2!B:B,[1]Sheet2!D:D)</f>
        <v>0</v>
      </c>
      <c r="D18" s="48">
        <v>30</v>
      </c>
      <c r="E18" s="42">
        <f t="shared" si="0"/>
        <v>-1</v>
      </c>
      <c r="F18" s="33">
        <f t="shared" si="1"/>
        <v>-30</v>
      </c>
      <c r="G18" s="51"/>
      <c r="H18" s="52"/>
      <c r="I18" s="52"/>
      <c r="J18" s="52"/>
      <c r="K18" s="52"/>
    </row>
    <row r="19" s="4" customFormat="1" ht="14" customHeight="1" spans="1:11">
      <c r="A19" s="39">
        <v>6</v>
      </c>
      <c r="B19" s="44" t="s">
        <v>71</v>
      </c>
      <c r="C19" s="48">
        <v>201</v>
      </c>
      <c r="D19" s="48">
        <v>0</v>
      </c>
      <c r="E19" s="42" t="s">
        <v>72</v>
      </c>
      <c r="F19" s="33">
        <f t="shared" si="1"/>
        <v>201</v>
      </c>
      <c r="G19" s="53"/>
      <c r="H19" s="52"/>
      <c r="I19" s="52"/>
      <c r="J19" s="52"/>
      <c r="K19" s="52"/>
    </row>
    <row r="20" s="4" customFormat="1" ht="14" customHeight="1" spans="1:11">
      <c r="A20" s="39">
        <v>7</v>
      </c>
      <c r="B20" s="44" t="s">
        <v>73</v>
      </c>
      <c r="C20" s="48">
        <f>_xlfn.XLOOKUP(B20,[1]Sheet2!B:B,[1]Sheet2!D:D)</f>
        <v>3282</v>
      </c>
      <c r="D20" s="48">
        <v>3042</v>
      </c>
      <c r="E20" s="42">
        <f t="shared" ref="E20:E23" si="2">C20/D20-1</f>
        <v>0.0788954635108481</v>
      </c>
      <c r="F20" s="33">
        <f t="shared" si="1"/>
        <v>240</v>
      </c>
      <c r="G20" s="53"/>
      <c r="H20" s="52"/>
      <c r="I20" s="52"/>
      <c r="J20" s="52"/>
      <c r="K20" s="52"/>
    </row>
    <row r="21" s="4" customFormat="1" ht="14" customHeight="1" spans="1:11">
      <c r="A21" s="39">
        <v>8</v>
      </c>
      <c r="B21" s="44" t="s">
        <v>74</v>
      </c>
      <c r="C21" s="48">
        <f>_xlfn.XLOOKUP(B21,[1]Sheet2!B:B,[1]Sheet2!D:D)</f>
        <v>24692.99</v>
      </c>
      <c r="D21" s="48">
        <v>24285.79</v>
      </c>
      <c r="E21" s="42">
        <f t="shared" si="2"/>
        <v>0.0167670065499208</v>
      </c>
      <c r="F21" s="33">
        <f t="shared" si="1"/>
        <v>407.200000000001</v>
      </c>
      <c r="G21" s="53"/>
      <c r="H21" s="52"/>
      <c r="I21" s="52"/>
      <c r="J21" s="52"/>
      <c r="K21" s="52"/>
    </row>
    <row r="22" s="4" customFormat="1" ht="14" customHeight="1" spans="1:11">
      <c r="A22" s="39">
        <v>10</v>
      </c>
      <c r="B22" s="44" t="s">
        <v>75</v>
      </c>
      <c r="C22" s="48">
        <f>_xlfn.XLOOKUP(B22,[1]Sheet2!B:B,[1]Sheet2!D:D)</f>
        <v>4627</v>
      </c>
      <c r="D22" s="48">
        <v>4183</v>
      </c>
      <c r="E22" s="42">
        <f t="shared" si="2"/>
        <v>0.106143915849868</v>
      </c>
      <c r="F22" s="33">
        <f t="shared" si="1"/>
        <v>444</v>
      </c>
      <c r="G22" s="53"/>
      <c r="H22" s="52"/>
      <c r="I22" s="52"/>
      <c r="J22" s="52"/>
      <c r="K22" s="52"/>
    </row>
    <row r="23" s="4" customFormat="1" ht="14" customHeight="1" spans="1:11">
      <c r="A23" s="39">
        <v>12</v>
      </c>
      <c r="B23" s="44" t="s">
        <v>76</v>
      </c>
      <c r="C23" s="48">
        <v>0</v>
      </c>
      <c r="D23" s="48">
        <v>3841</v>
      </c>
      <c r="E23" s="42">
        <f t="shared" si="2"/>
        <v>-1</v>
      </c>
      <c r="F23" s="33">
        <f t="shared" si="1"/>
        <v>-3841</v>
      </c>
      <c r="G23" s="53"/>
      <c r="H23" s="52"/>
      <c r="I23" s="52"/>
      <c r="J23" s="52"/>
      <c r="K23" s="52"/>
    </row>
    <row r="24" s="4" customFormat="1" ht="14" customHeight="1" spans="1:11">
      <c r="A24" s="39">
        <v>13</v>
      </c>
      <c r="B24" s="44" t="s">
        <v>77</v>
      </c>
      <c r="C24" s="48">
        <v>4033</v>
      </c>
      <c r="D24" s="48"/>
      <c r="E24" s="42" t="s">
        <v>72</v>
      </c>
      <c r="F24" s="33">
        <f t="shared" si="1"/>
        <v>4033</v>
      </c>
      <c r="G24" s="53"/>
      <c r="H24" s="52"/>
      <c r="I24" s="52"/>
      <c r="J24" s="52"/>
      <c r="K24" s="52"/>
    </row>
    <row r="25" s="4" customFormat="1" ht="14" customHeight="1" spans="1:11">
      <c r="A25" s="39">
        <v>14</v>
      </c>
      <c r="B25" s="44" t="s">
        <v>78</v>
      </c>
      <c r="C25" s="48">
        <f>_xlfn.XLOOKUP(B25,[1]Sheet2!B:B,[1]Sheet2!D:D)</f>
        <v>43.96</v>
      </c>
      <c r="D25" s="48">
        <v>19</v>
      </c>
      <c r="E25" s="42">
        <f t="shared" ref="E25:E27" si="3">C25/D25-1</f>
        <v>1.31368421052632</v>
      </c>
      <c r="F25" s="33">
        <f t="shared" si="1"/>
        <v>24.96</v>
      </c>
      <c r="G25" s="53"/>
      <c r="H25" s="52"/>
      <c r="I25" s="52"/>
      <c r="J25" s="52"/>
      <c r="K25" s="52"/>
    </row>
    <row r="26" s="4" customFormat="1" ht="14" customHeight="1" spans="1:11">
      <c r="A26" s="39">
        <v>17</v>
      </c>
      <c r="B26" s="44" t="s">
        <v>79</v>
      </c>
      <c r="C26" s="48">
        <f>_xlfn.XLOOKUP(B26,[1]Sheet2!B:B,[1]Sheet2!D:D)</f>
        <v>1415.6</v>
      </c>
      <c r="D26" s="48">
        <v>1121.2</v>
      </c>
      <c r="E26" s="42">
        <f t="shared" si="3"/>
        <v>0.262575811630396</v>
      </c>
      <c r="F26" s="33">
        <f t="shared" si="1"/>
        <v>294.4</v>
      </c>
      <c r="G26" s="53"/>
      <c r="H26" s="52"/>
      <c r="I26" s="52"/>
      <c r="J26" s="52"/>
      <c r="K26" s="52"/>
    </row>
    <row r="27" s="4" customFormat="1" ht="14" customHeight="1" spans="1:11">
      <c r="A27" s="39">
        <v>18</v>
      </c>
      <c r="B27" s="44" t="s">
        <v>80</v>
      </c>
      <c r="C27" s="48">
        <f>_xlfn.XLOOKUP(B27,[1]Sheet2!B:B,[1]Sheet2!D:D)</f>
        <v>10691.39</v>
      </c>
      <c r="D27" s="48">
        <v>10000.66</v>
      </c>
      <c r="E27" s="42">
        <f t="shared" si="3"/>
        <v>0.0690684414828622</v>
      </c>
      <c r="F27" s="33">
        <f t="shared" si="1"/>
        <v>690.73</v>
      </c>
      <c r="G27" s="53"/>
      <c r="H27" s="52"/>
      <c r="I27" s="52"/>
      <c r="J27" s="52"/>
      <c r="K27" s="52"/>
    </row>
    <row r="28" s="4" customFormat="1" ht="14" customHeight="1" spans="1:11">
      <c r="A28" s="39">
        <v>19</v>
      </c>
      <c r="B28" s="44" t="s">
        <v>81</v>
      </c>
      <c r="C28" s="48">
        <f>_xlfn.XLOOKUP(B28,[1]Sheet2!B:B,[1]Sheet2!D:D)</f>
        <v>34</v>
      </c>
      <c r="D28" s="48">
        <v>0</v>
      </c>
      <c r="E28" s="42" t="s">
        <v>72</v>
      </c>
      <c r="F28" s="33">
        <f t="shared" si="1"/>
        <v>34</v>
      </c>
      <c r="G28" s="53"/>
      <c r="H28" s="52"/>
      <c r="I28" s="52"/>
      <c r="J28" s="52"/>
      <c r="K28" s="52"/>
    </row>
    <row r="29" s="4" customFormat="1" ht="14" customHeight="1" spans="1:11">
      <c r="A29" s="39">
        <v>20</v>
      </c>
      <c r="B29" s="44" t="s">
        <v>82</v>
      </c>
      <c r="C29" s="48">
        <f>_xlfn.XLOOKUP(B29,[1]Sheet2!B:B,[1]Sheet2!D:D)</f>
        <v>1583.2</v>
      </c>
      <c r="D29" s="48">
        <v>376.7</v>
      </c>
      <c r="E29" s="42">
        <f t="shared" ref="E29:E42" si="4">C29/D29-1</f>
        <v>3.20281391027343</v>
      </c>
      <c r="F29" s="33">
        <f t="shared" si="1"/>
        <v>1206.5</v>
      </c>
      <c r="G29" s="53"/>
      <c r="H29" s="52"/>
      <c r="I29" s="52"/>
      <c r="J29" s="52"/>
      <c r="K29" s="52"/>
    </row>
    <row r="30" s="4" customFormat="1" ht="14" customHeight="1" spans="1:11">
      <c r="A30" s="39">
        <v>21</v>
      </c>
      <c r="B30" s="44" t="s">
        <v>83</v>
      </c>
      <c r="C30" s="48">
        <f>_xlfn.XLOOKUP(B30,[1]Sheet2!B:B,[1]Sheet2!D:D)</f>
        <v>10520.08</v>
      </c>
      <c r="D30" s="48">
        <v>9179.14</v>
      </c>
      <c r="E30" s="42">
        <f t="shared" si="4"/>
        <v>0.146085581002142</v>
      </c>
      <c r="F30" s="33">
        <f t="shared" si="1"/>
        <v>1340.94</v>
      </c>
      <c r="G30" s="53"/>
      <c r="H30" s="52"/>
      <c r="I30" s="52"/>
      <c r="J30" s="52"/>
      <c r="K30" s="52"/>
    </row>
    <row r="31" s="4" customFormat="1" ht="14" customHeight="1" spans="1:11">
      <c r="A31" s="39">
        <v>22</v>
      </c>
      <c r="B31" s="44" t="s">
        <v>84</v>
      </c>
      <c r="C31" s="48">
        <f>_xlfn.XLOOKUP(B31,[1]Sheet2!B:B,[1]Sheet2!D:D)</f>
        <v>4639.94</v>
      </c>
      <c r="D31" s="48">
        <v>4408.55</v>
      </c>
      <c r="E31" s="42">
        <f t="shared" si="4"/>
        <v>0.0524866452688524</v>
      </c>
      <c r="F31" s="33">
        <f t="shared" si="1"/>
        <v>231.389999999999</v>
      </c>
      <c r="G31" s="53"/>
      <c r="H31" s="52"/>
      <c r="I31" s="52"/>
      <c r="J31" s="52"/>
      <c r="K31" s="52"/>
    </row>
    <row r="32" s="3" customFormat="1" ht="14" customHeight="1" spans="1:11">
      <c r="A32" s="39">
        <v>23</v>
      </c>
      <c r="B32" s="44" t="s">
        <v>85</v>
      </c>
      <c r="C32" s="48">
        <f>_xlfn.XLOOKUP(B32,[1]Sheet2!B:B,[1]Sheet2!D:D)</f>
        <v>698.44</v>
      </c>
      <c r="D32" s="48">
        <v>1921.53</v>
      </c>
      <c r="E32" s="42">
        <f t="shared" si="4"/>
        <v>-0.636518815735377</v>
      </c>
      <c r="F32" s="33">
        <f t="shared" si="1"/>
        <v>-1223.09</v>
      </c>
      <c r="G32" s="49"/>
      <c r="H32" s="52"/>
      <c r="I32" s="52"/>
      <c r="J32" s="52"/>
      <c r="K32" s="52"/>
    </row>
    <row r="33" s="3" customFormat="1" ht="14" customHeight="1" spans="1:11">
      <c r="A33" s="39">
        <v>24</v>
      </c>
      <c r="B33" s="44" t="s">
        <v>86</v>
      </c>
      <c r="C33" s="48">
        <f>_xlfn.XLOOKUP(B33,[1]Sheet2!B:B,[1]Sheet2!D:D)</f>
        <v>18.5</v>
      </c>
      <c r="D33" s="48">
        <v>13.02</v>
      </c>
      <c r="E33" s="42">
        <f t="shared" si="4"/>
        <v>0.420890937019969</v>
      </c>
      <c r="F33" s="33">
        <f t="shared" si="1"/>
        <v>5.48</v>
      </c>
      <c r="G33" s="49"/>
      <c r="H33" s="52"/>
      <c r="I33" s="52"/>
      <c r="J33" s="52"/>
      <c r="K33" s="52"/>
    </row>
    <row r="34" s="3" customFormat="1" ht="14" customHeight="1" spans="1:11">
      <c r="A34" s="39">
        <v>25</v>
      </c>
      <c r="B34" s="44" t="s">
        <v>87</v>
      </c>
      <c r="C34" s="48">
        <f>_xlfn.XLOOKUP(B34,[1]Sheet2!B:B,[1]Sheet2!D:D)</f>
        <v>14845.34</v>
      </c>
      <c r="D34" s="48">
        <v>11173.94</v>
      </c>
      <c r="E34" s="42">
        <f t="shared" si="4"/>
        <v>0.328568078940821</v>
      </c>
      <c r="F34" s="33">
        <f t="shared" si="1"/>
        <v>3671.4</v>
      </c>
      <c r="G34" s="49"/>
      <c r="H34" s="52"/>
      <c r="I34" s="52"/>
      <c r="J34" s="52"/>
      <c r="K34" s="52"/>
    </row>
    <row r="35" s="3" customFormat="1" ht="14" customHeight="1" spans="1:11">
      <c r="A35" s="39">
        <v>26</v>
      </c>
      <c r="B35" s="44" t="s">
        <v>88</v>
      </c>
      <c r="C35" s="48">
        <f>_xlfn.XLOOKUP(B35,[1]Sheet2!B:B,[1]Sheet2!D:D)</f>
        <v>0</v>
      </c>
      <c r="D35" s="48">
        <v>532</v>
      </c>
      <c r="E35" s="42">
        <f t="shared" si="4"/>
        <v>-1</v>
      </c>
      <c r="F35" s="33">
        <f t="shared" si="1"/>
        <v>-532</v>
      </c>
      <c r="G35" s="49"/>
      <c r="H35" s="52"/>
      <c r="I35" s="52"/>
      <c r="J35" s="52"/>
      <c r="K35" s="52"/>
    </row>
    <row r="36" s="3" customFormat="1" ht="14" customHeight="1" spans="1:11">
      <c r="A36" s="39">
        <v>31</v>
      </c>
      <c r="B36" s="44" t="s">
        <v>89</v>
      </c>
      <c r="C36" s="48">
        <f>_xlfn.XLOOKUP(B36,[1]Sheet2!B:B,[1]Sheet2!D:D)</f>
        <v>2310.35</v>
      </c>
      <c r="D36" s="48">
        <v>2159.57</v>
      </c>
      <c r="E36" s="42">
        <f t="shared" si="4"/>
        <v>0.069819454798872</v>
      </c>
      <c r="F36" s="33">
        <f t="shared" si="1"/>
        <v>150.78</v>
      </c>
      <c r="G36" s="49"/>
      <c r="H36" s="52"/>
      <c r="I36" s="52"/>
      <c r="J36" s="52"/>
      <c r="K36" s="52"/>
    </row>
    <row r="37" s="3" customFormat="1" ht="14" customHeight="1" spans="1:11">
      <c r="A37" s="39">
        <v>33</v>
      </c>
      <c r="B37" s="44" t="s">
        <v>90</v>
      </c>
      <c r="C37" s="48">
        <f>_xlfn.XLOOKUP(B37,[1]Sheet2!B:B,[1]Sheet2!D:D)</f>
        <v>686</v>
      </c>
      <c r="D37" s="48">
        <v>558</v>
      </c>
      <c r="E37" s="42">
        <f t="shared" si="4"/>
        <v>0.229390681003584</v>
      </c>
      <c r="F37" s="33">
        <f t="shared" si="1"/>
        <v>128</v>
      </c>
      <c r="G37" s="49"/>
      <c r="H37" s="52"/>
      <c r="I37" s="52"/>
      <c r="J37" s="52"/>
      <c r="K37" s="52"/>
    </row>
    <row r="38" s="3" customFormat="1" ht="14" customHeight="1" spans="1:11">
      <c r="A38" s="39">
        <v>35</v>
      </c>
      <c r="B38" s="44" t="s">
        <v>91</v>
      </c>
      <c r="C38" s="48">
        <f>_xlfn.XLOOKUP(B38,[1]Sheet2!B:B,[1]Sheet2!D:D)</f>
        <v>704</v>
      </c>
      <c r="D38" s="48">
        <v>4138</v>
      </c>
      <c r="E38" s="42">
        <f t="shared" si="4"/>
        <v>-0.829869502174964</v>
      </c>
      <c r="F38" s="33">
        <f t="shared" si="1"/>
        <v>-3434</v>
      </c>
      <c r="G38" s="49"/>
      <c r="H38" s="52"/>
      <c r="I38" s="52"/>
      <c r="J38" s="52"/>
      <c r="K38" s="52"/>
    </row>
    <row r="39" s="3" customFormat="1" ht="14" customHeight="1" spans="1:11">
      <c r="A39" s="39">
        <v>36</v>
      </c>
      <c r="B39" s="44" t="s">
        <v>92</v>
      </c>
      <c r="C39" s="48">
        <f>_xlfn.XLOOKUP(B39,[1]Sheet2!B:B,[1]Sheet2!D:D)</f>
        <v>131</v>
      </c>
      <c r="D39" s="48">
        <v>2022</v>
      </c>
      <c r="E39" s="42">
        <f t="shared" si="4"/>
        <v>-0.935212660731949</v>
      </c>
      <c r="F39" s="33">
        <f t="shared" si="1"/>
        <v>-1891</v>
      </c>
      <c r="G39" s="49"/>
      <c r="H39" s="52"/>
      <c r="I39" s="52"/>
      <c r="J39" s="52"/>
      <c r="K39" s="52"/>
    </row>
    <row r="40" s="3" customFormat="1" ht="14" customHeight="1" spans="1:11">
      <c r="A40" s="39">
        <v>37</v>
      </c>
      <c r="B40" s="44" t="s">
        <v>93</v>
      </c>
      <c r="C40" s="48">
        <f>_xlfn.XLOOKUP(B40,[1]Sheet2!B:B,[1]Sheet2!D:D)</f>
        <v>0</v>
      </c>
      <c r="D40" s="48">
        <v>5787</v>
      </c>
      <c r="E40" s="42">
        <f t="shared" si="4"/>
        <v>-1</v>
      </c>
      <c r="F40" s="33">
        <f t="shared" si="1"/>
        <v>-5787</v>
      </c>
      <c r="G40" s="49"/>
      <c r="H40" s="52"/>
      <c r="I40" s="52"/>
      <c r="J40" s="52"/>
      <c r="K40" s="52"/>
    </row>
    <row r="41" s="3" customFormat="1" ht="14" customHeight="1" spans="1:11">
      <c r="A41" s="39">
        <v>38</v>
      </c>
      <c r="B41" s="44" t="s">
        <v>94</v>
      </c>
      <c r="C41" s="48">
        <f>_xlfn.XLOOKUP(B41,[1]Sheet2!B:B,[1]Sheet2!D:D)</f>
        <v>2622.42</v>
      </c>
      <c r="D41" s="48">
        <v>3530.89</v>
      </c>
      <c r="E41" s="42">
        <f t="shared" si="4"/>
        <v>-0.257292070837664</v>
      </c>
      <c r="F41" s="33">
        <f t="shared" si="1"/>
        <v>-908.47</v>
      </c>
      <c r="G41" s="49"/>
      <c r="H41" s="52"/>
      <c r="I41" s="52"/>
      <c r="J41" s="52"/>
      <c r="K41" s="52"/>
    </row>
    <row r="42" s="2" customFormat="1" ht="14" customHeight="1" spans="1:7">
      <c r="A42" s="35" t="s">
        <v>95</v>
      </c>
      <c r="B42" s="36" t="s">
        <v>96</v>
      </c>
      <c r="C42" s="37">
        <v>22411.22</v>
      </c>
      <c r="D42" s="37">
        <v>33260.09</v>
      </c>
      <c r="E42" s="32">
        <f t="shared" si="4"/>
        <v>-0.326182821513712</v>
      </c>
      <c r="F42" s="38">
        <f t="shared" si="1"/>
        <v>-10848.87</v>
      </c>
      <c r="G42" s="47"/>
    </row>
  </sheetData>
  <mergeCells count="8">
    <mergeCell ref="A2:G2"/>
    <mergeCell ref="A3:B3"/>
    <mergeCell ref="D4:F4"/>
    <mergeCell ref="A6:B6"/>
    <mergeCell ref="A4:A5"/>
    <mergeCell ref="B4:B5"/>
    <mergeCell ref="C4:C5"/>
    <mergeCell ref="G4:G5"/>
  </mergeCells>
  <printOptions horizontalCentered="1"/>
  <pageMargins left="0.629861111111111" right="0.590277777777778" top="0.393055555555556" bottom="0" header="0.708333333333333" footer="0.511805555555556"/>
  <pageSetup paperSize="9" scale="83" fitToHeight="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附件27</vt:lpstr>
      <vt:lpstr>附件28</vt:lpstr>
      <vt:lpstr>附件29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朱先搏</dc:creator>
  <cp:lastModifiedBy>wps</cp:lastModifiedBy>
  <dcterms:created xsi:type="dcterms:W3CDTF">2024-01-11T10:56:00Z</dcterms:created>
  <dcterms:modified xsi:type="dcterms:W3CDTF">2024-04-24T08:16:51Z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2052-11.8.2.11734</vt:lpwstr>
  </property>
  <property fmtid="{D5CDD505-2E9C-101B-9397-08002B2CF9AE}" pid="3" name="ICV">
    <vt:lpwstr>5489370C6CBC413FB160EFDD4DAA09BF</vt:lpwstr>
  </property>
</Properties>
</file>