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090" tabRatio="858" activeTab="4"/>
  </bookViews>
  <sheets>
    <sheet name="封面" sheetId="42" r:id="rId1"/>
    <sheet name="目录 " sheetId="43" r:id="rId2"/>
    <sheet name="公共预算收入决算情况表" sheetId="1" r:id="rId3"/>
    <sheet name="公共预算支出决算情况表" sheetId="2" r:id="rId4"/>
    <sheet name="公共预算支出决算情况表（政府经济科目）" sheetId="7" r:id="rId5"/>
    <sheet name="县本级公共预算收入决算情况表" sheetId="9" r:id="rId6"/>
    <sheet name="县本级公共预算支出决算情况表" sheetId="38" r:id="rId7"/>
    <sheet name="县本级公共预算支出决算情况表（政府经济科目）" sheetId="12" r:id="rId8"/>
    <sheet name="一般公共预算税收返还和转移支付决算表" sheetId="15" r:id="rId9"/>
    <sheet name="基金收入决算情况表" sheetId="3" r:id="rId10"/>
    <sheet name="基金支出决算情况表" sheetId="4" r:id="rId11"/>
    <sheet name="政府性基金转移支付决算表" sheetId="17" r:id="rId12"/>
    <sheet name="社会保险基金收入支出决算表 " sheetId="39" r:id="rId13"/>
    <sheet name="国有资本经营预算收支决算表" sheetId="18" r:id="rId14"/>
    <sheet name="工资预留、预备费使用情况表" sheetId="41" r:id="rId15"/>
    <sheet name="政府一般债务限额和余额情况决算表 " sheetId="37" r:id="rId16"/>
    <sheet name="乡镇结算表" sheetId="22" r:id="rId17"/>
    <sheet name="重点项目绩效评价" sheetId="29" r:id="rId18"/>
    <sheet name="部门整体支出" sheetId="30" r:id="rId19"/>
    <sheet name="地方政府债券使用情况" sheetId="36"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_xlnm._FilterDatabase" localSheetId="3" hidden="1">公共预算支出决算情况表!$A$8:$P$159</definedName>
    <definedName name="_xlnm._FilterDatabase" localSheetId="4" hidden="1">'公共预算支出决算情况表（政府经济科目）'!$A$6:$D$60</definedName>
    <definedName name="_xlnm._FilterDatabase" localSheetId="5" hidden="1">县本级公共预算收入决算情况表!$A$5:$H$27</definedName>
    <definedName name="_xlnm._FilterDatabase" localSheetId="6" hidden="1">县本级公共预算支出决算情况表!$A$7:$O$523</definedName>
    <definedName name="_xlnm._FilterDatabase" localSheetId="7" hidden="1">'县本级公共预算支出决算情况表（政府经济科目）'!$A$5:$F$63</definedName>
    <definedName name="_xlnm._FilterDatabase" localSheetId="8" hidden="1">一般公共预算税收返还和转移支付决算表!$A$5:$B$58</definedName>
    <definedName name="_xlnm._FilterDatabase" localSheetId="10" hidden="1">基金支出决算情况表!$A$7:$K$59</definedName>
    <definedName name="_xlnm._FilterDatabase" localSheetId="14" hidden="1">工资预留、预备费使用情况表!$A$7:$H$288</definedName>
    <definedName name="_xlnm._FilterDatabase" localSheetId="17" hidden="1">重点项目绩效评价!$A$2:$F$17</definedName>
    <definedName name="_xlnm._FilterDatabase" localSheetId="18" hidden="1">部门整体支出!$A$3:$C$10</definedName>
    <definedName name="_xlnm._FilterDatabase" localSheetId="2" hidden="1">公共预算收入决算情况表!$A$5:$I$27</definedName>
    <definedName name="_xlnm.Print_Titles" localSheetId="2">公共预算收入决算情况表!$1:$4</definedName>
    <definedName name="_xlnm.Print_Titles" localSheetId="3">公共预算支出决算情况表!$1:$7</definedName>
    <definedName name="_xlnm.Print_Titles" localSheetId="4">'公共预算支出决算情况表（政府经济科目）'!$1:$5</definedName>
    <definedName name="_xlnm.Print_Titles" localSheetId="9">基金收入决算情况表!$1:$4</definedName>
    <definedName name="_xlnm.Print_Titles" localSheetId="10">基金支出决算情况表!$1:$6</definedName>
    <definedName name="_xlnm.Print_Titles" localSheetId="7">'县本级公共预算支出决算情况表（政府经济科目）'!$1:$5</definedName>
    <definedName name="_xlnm._FilterDatabase" localSheetId="9" hidden="1">基金收入决算情况表!$A$4:$I$10</definedName>
    <definedName name="_21114">#REF!</definedName>
    <definedName name="_Fill" hidden="1">[1]eqpmad2!#REF!</definedName>
    <definedName name="_Order1" hidden="1">255</definedName>
    <definedName name="_Order2" hidden="1">255</definedName>
    <definedName name="A">#REF!</definedName>
    <definedName name="aa">#REF!</definedName>
    <definedName name="as">#N/A</definedName>
    <definedName name="data">#REF!</definedName>
    <definedName name="Database" hidden="1">#REF!</definedName>
    <definedName name="database2">#REF!</definedName>
    <definedName name="database3">#REF!</definedName>
    <definedName name="dss" hidden="1">#REF!</definedName>
    <definedName name="E206.">#REF!</definedName>
    <definedName name="eee">#REF!</definedName>
    <definedName name="fff">#REF!</definedName>
    <definedName name="gxxe2003">'[2]P1012001'!$A$6:$E$117</definedName>
    <definedName name="gxxe20032">'[2]P1012001'!$A$6:$E$117</definedName>
    <definedName name="hhhh">#REF!</definedName>
    <definedName name="HWSheet">1</definedName>
    <definedName name="kkkk">#REF!</definedName>
    <definedName name="_xlnm.Print_Area">#N/A</definedName>
    <definedName name="Print_Area_MI">#REF!</definedName>
    <definedName name="rrrr">#REF!</definedName>
    <definedName name="s">#REF!</definedName>
    <definedName name="sfeggsafasfas">#REF!</definedName>
    <definedName name="ss">#REF!</definedName>
    <definedName name="ttt">#REF!</definedName>
    <definedName name="tttt">#REF!</definedName>
    <definedName name="www">#REF!</definedName>
    <definedName name="yyyy">#REF!</definedName>
    <definedName name="本级标准收入2004年">[3]本年收入合计!$E$4:$E$184</definedName>
    <definedName name="拨款汇总_合计">SUM([4]汇总!#REF!)</definedName>
    <definedName name="财力">#REF!</definedName>
    <definedName name="财政供养人员增幅2004年">[5]财政供养人员增幅!$E$6</definedName>
    <definedName name="财政供养人员增幅2004年分县">[5]财政供养人员增幅!$E$4:$E$184</definedName>
    <definedName name="村级标准支出">[6]村级支出!$E$4:$E$184</definedName>
    <definedName name="大多数">[7]Sheet2!$A$15</definedName>
    <definedName name="大幅度">#REF!</definedName>
    <definedName name="地区名称">[8]封面!#REF!</definedName>
    <definedName name="第二产业分县2003年">[9]GDP!$G$4:$G$184</definedName>
    <definedName name="第二产业合计2003年">[9]GDP!$G$4</definedName>
    <definedName name="第三产业分县2003年">[9]GDP!$H$4:$H$184</definedName>
    <definedName name="第三产业合计2003年">[9]GDP!$H$4</definedName>
    <definedName name="耕地占用税分县2003年">[10]一般预算收入!$U$4:$U$184</definedName>
    <definedName name="耕地占用税合计2003年">[10]一般预算收入!$U$4</definedName>
    <definedName name="工商税收2004年">[11]工商税收!$S$4:$S$184</definedName>
    <definedName name="工商税收合计2004年">[11]工商税收!$S$4</definedName>
    <definedName name="公检法司部门编制数">[12]公检法司编制!$E$4:$E$184</definedName>
    <definedName name="公用标准支出">[13]合计!$E$4:$E$184</definedName>
    <definedName name="行政管理部门编制数">[12]行政编制!$E$4:$E$184</definedName>
    <definedName name="汇率">#REF!</definedName>
    <definedName name="科目编码">[14]编码!$A$2:$A$145</definedName>
    <definedName name="农业人口2003年">[15]农业人口!$E$4:$E$184</definedName>
    <definedName name="农业税分县2003年">[10]一般预算收入!$S$4:$S$184</definedName>
    <definedName name="农业税合计2003年">[10]一般预算收入!$S$4</definedName>
    <definedName name="农业特产税分县2003年">[10]一般预算收入!$T$4:$T$184</definedName>
    <definedName name="农业特产税合计2003年">[10]一般预算收入!$T$4</definedName>
    <definedName name="农业用地面积">[16]农业用地!$E$4:$E$184</definedName>
    <definedName name="契税分县2003年">[10]一般预算收入!$V$4:$V$184</definedName>
    <definedName name="契税合计2003年">[10]一般预算收入!$V$4</definedName>
    <definedName name="全额差额比例">'[17]C01-1'!#REF!</definedName>
    <definedName name="人员标准支出">[18]人员支出!$E$4:$E$184</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事业发展支出">[19]事业发展!$E$4:$E$184</definedName>
    <definedName name="是">#REF!</definedName>
    <definedName name="位次d">[20]四月份月报!#REF!</definedName>
    <definedName name="乡镇个数">[21]行政区划!$D$6:$D$184</definedName>
    <definedName name="性别">[22]基础编码!$H$2:$H$3</definedName>
    <definedName name="学历">[22]基础编码!$S$2:$S$9</definedName>
    <definedName name="一般预算收入2002年">'[23]2002年一般预算收入'!$AC$4:$AC$184</definedName>
    <definedName name="一般预算收入2003年">[10]一般预算收入!$AD$4:$AD$184</definedName>
    <definedName name="一般预算收入合计2003年">[10]一般预算收入!$AC$4</definedName>
    <definedName name="支出">'[24]P1012001'!$A$6:$E$117</definedName>
    <definedName name="中国">#REF!</definedName>
    <definedName name="中小学生人数2003年">[25]中小学生!$E$4:$E$184</definedName>
    <definedName name="总人口2003年">[26]总人口!$E$4:$E$184</definedName>
    <definedName name="전">#REF!</definedName>
    <definedName name="주택사업본부">#REF!</definedName>
    <definedName name="철구사업본부">#REF!</definedName>
    <definedName name="Module.Prix_SMC" localSheetId="16">乡镇结算表!Module.Prix_SMC</definedName>
    <definedName name="_xlnm._FilterDatabase" localSheetId="16" hidden="1">乡镇结算表!$A$5:$I$40</definedName>
    <definedName name="_xlnm.Print_Titles" localSheetId="16">乡镇结算表!$2:$5</definedName>
    <definedName name="_xlnm.Print_Area" localSheetId="3">公共预算支出决算情况表!$A$1:$P$159</definedName>
    <definedName name="_xlnm.Print_Area" localSheetId="9">基金收入决算情况表!$A$1:$H$10</definedName>
    <definedName name="_xlnm.Print_Area" localSheetId="10">基金支出决算情况表!$A$1:$K$59</definedName>
    <definedName name="_xlnm.Print_Titles" localSheetId="8">一般公共预算税收返还和转移支付决算表!$4:$5</definedName>
    <definedName name="_xlnm.Print_Titles" localSheetId="5">县本级公共预算收入决算情况表!$4:$4</definedName>
    <definedName name="_21114" localSheetId="19">#REF!</definedName>
    <definedName name="A" localSheetId="19">#REF!</definedName>
    <definedName name="aa" localSheetId="19">#REF!</definedName>
    <definedName name="data" localSheetId="19">#REF!</definedName>
    <definedName name="Database" localSheetId="19" hidden="1">#REF!</definedName>
    <definedName name="database2" localSheetId="19">#REF!</definedName>
    <definedName name="database3" localSheetId="19">#REF!</definedName>
    <definedName name="dss" localSheetId="19" hidden="1">#REF!</definedName>
    <definedName name="E206." localSheetId="19">#REF!</definedName>
    <definedName name="eee" localSheetId="19">#REF!</definedName>
    <definedName name="fff" localSheetId="19">#REF!</definedName>
    <definedName name="hhhh" localSheetId="19">#REF!</definedName>
    <definedName name="kkkk" localSheetId="19">#REF!</definedName>
    <definedName name="Print_Area_MI" localSheetId="19">#REF!</definedName>
    <definedName name="rrrr" localSheetId="19">#REF!</definedName>
    <definedName name="s" localSheetId="19">#REF!</definedName>
    <definedName name="sfeggsafasfas" localSheetId="19">#REF!</definedName>
    <definedName name="ss" localSheetId="19">#REF!</definedName>
    <definedName name="ttt" localSheetId="19">#REF!</definedName>
    <definedName name="tttt" localSheetId="19">#REF!</definedName>
    <definedName name="www" localSheetId="19">#REF!</definedName>
    <definedName name="yyyy" localSheetId="19">#REF!</definedName>
    <definedName name="财力" localSheetId="19">#REF!</definedName>
    <definedName name="大幅度" localSheetId="19">#REF!</definedName>
    <definedName name="汇率" localSheetId="19">#REF!</definedName>
    <definedName name="生产列1" localSheetId="19">#REF!</definedName>
    <definedName name="生产列11" localSheetId="19">#REF!</definedName>
    <definedName name="生产列15" localSheetId="19">#REF!</definedName>
    <definedName name="生产列16" localSheetId="19">#REF!</definedName>
    <definedName name="生产列17" localSheetId="19">#REF!</definedName>
    <definedName name="生产列19" localSheetId="19">#REF!</definedName>
    <definedName name="生产列2" localSheetId="19">#REF!</definedName>
    <definedName name="生产列20" localSheetId="19">#REF!</definedName>
    <definedName name="生产列3" localSheetId="19">#REF!</definedName>
    <definedName name="生产列4" localSheetId="19">#REF!</definedName>
    <definedName name="生产列5" localSheetId="19">#REF!</definedName>
    <definedName name="生产列6" localSheetId="19">#REF!</definedName>
    <definedName name="生产列7" localSheetId="19">#REF!</definedName>
    <definedName name="生产列8" localSheetId="19">#REF!</definedName>
    <definedName name="生产列9" localSheetId="19">#REF!</definedName>
    <definedName name="生产期" localSheetId="19">#REF!</definedName>
    <definedName name="生产期1" localSheetId="19">#REF!</definedName>
    <definedName name="生产期11" localSheetId="19">#REF!</definedName>
    <definedName name="生产期123" localSheetId="19">#REF!</definedName>
    <definedName name="生产期15" localSheetId="19">#REF!</definedName>
    <definedName name="生产期16" localSheetId="19">#REF!</definedName>
    <definedName name="生产期17" localSheetId="19">#REF!</definedName>
    <definedName name="生产期19" localSheetId="19">#REF!</definedName>
    <definedName name="生产期2" localSheetId="19">#REF!</definedName>
    <definedName name="生产期20" localSheetId="19">#REF!</definedName>
    <definedName name="生产期3" localSheetId="19">#REF!</definedName>
    <definedName name="生产期4" localSheetId="19">#REF!</definedName>
    <definedName name="生产期5" localSheetId="19">#REF!</definedName>
    <definedName name="生产期6" localSheetId="19">#REF!</definedName>
    <definedName name="生产期7" localSheetId="19">#REF!</definedName>
    <definedName name="生产期8" localSheetId="19">#REF!</definedName>
    <definedName name="生产期9" localSheetId="19">#REF!</definedName>
    <definedName name="是" localSheetId="19">#REF!</definedName>
    <definedName name="中国" localSheetId="19">#REF!</definedName>
    <definedName name="전" localSheetId="19">#REF!</definedName>
    <definedName name="주택사업본부" localSheetId="19">#REF!</definedName>
    <definedName name="철구사업본부" localSheetId="19">#REF!</definedName>
    <definedName name="_21114" localSheetId="15">#REF!</definedName>
    <definedName name="A" localSheetId="15">#REF!</definedName>
    <definedName name="aa" localSheetId="15">#REF!</definedName>
    <definedName name="data" localSheetId="15">#REF!</definedName>
    <definedName name="Database" localSheetId="15" hidden="1">#REF!</definedName>
    <definedName name="database2" localSheetId="15">#REF!</definedName>
    <definedName name="database3" localSheetId="15">#REF!</definedName>
    <definedName name="dss" localSheetId="15" hidden="1">#REF!</definedName>
    <definedName name="E206." localSheetId="15">#REF!</definedName>
    <definedName name="eee" localSheetId="15">#REF!</definedName>
    <definedName name="fff" localSheetId="15">#REF!</definedName>
    <definedName name="hhhh" localSheetId="15">#REF!</definedName>
    <definedName name="kkkk" localSheetId="15">#REF!</definedName>
    <definedName name="Print_Area_MI" localSheetId="15">#REF!</definedName>
    <definedName name="rrrr" localSheetId="15">#REF!</definedName>
    <definedName name="s" localSheetId="15">#REF!</definedName>
    <definedName name="sfeggsafasfas" localSheetId="15">#REF!</definedName>
    <definedName name="ss" localSheetId="15">#REF!</definedName>
    <definedName name="ttt" localSheetId="15">#REF!</definedName>
    <definedName name="tttt" localSheetId="15">#REF!</definedName>
    <definedName name="www" localSheetId="15">#REF!</definedName>
    <definedName name="yyyy" localSheetId="15">#REF!</definedName>
    <definedName name="财力" localSheetId="15">#REF!</definedName>
    <definedName name="大幅度" localSheetId="15">#REF!</definedName>
    <definedName name="汇率" localSheetId="15">#REF!</definedName>
    <definedName name="生产列1" localSheetId="15">#REF!</definedName>
    <definedName name="生产列11" localSheetId="15">#REF!</definedName>
    <definedName name="生产列15" localSheetId="15">#REF!</definedName>
    <definedName name="生产列16" localSheetId="15">#REF!</definedName>
    <definedName name="生产列17" localSheetId="15">#REF!</definedName>
    <definedName name="生产列19" localSheetId="15">#REF!</definedName>
    <definedName name="生产列2" localSheetId="15">#REF!</definedName>
    <definedName name="生产列20" localSheetId="15">#REF!</definedName>
    <definedName name="生产列3" localSheetId="15">#REF!</definedName>
    <definedName name="生产列4" localSheetId="15">#REF!</definedName>
    <definedName name="生产列5" localSheetId="15">#REF!</definedName>
    <definedName name="生产列6" localSheetId="15">#REF!</definedName>
    <definedName name="生产列7" localSheetId="15">#REF!</definedName>
    <definedName name="生产列8" localSheetId="15">#REF!</definedName>
    <definedName name="生产列9" localSheetId="15">#REF!</definedName>
    <definedName name="生产期" localSheetId="15">#REF!</definedName>
    <definedName name="生产期1" localSheetId="15">#REF!</definedName>
    <definedName name="生产期11" localSheetId="15">#REF!</definedName>
    <definedName name="生产期123" localSheetId="15">#REF!</definedName>
    <definedName name="生产期15" localSheetId="15">#REF!</definedName>
    <definedName name="生产期16" localSheetId="15">#REF!</definedName>
    <definedName name="生产期17" localSheetId="15">#REF!</definedName>
    <definedName name="生产期19" localSheetId="15">#REF!</definedName>
    <definedName name="生产期2" localSheetId="15">#REF!</definedName>
    <definedName name="生产期20" localSheetId="15">#REF!</definedName>
    <definedName name="生产期3" localSheetId="15">#REF!</definedName>
    <definedName name="生产期4" localSheetId="15">#REF!</definedName>
    <definedName name="生产期5" localSheetId="15">#REF!</definedName>
    <definedName name="生产期6" localSheetId="15">#REF!</definedName>
    <definedName name="生产期7" localSheetId="15">#REF!</definedName>
    <definedName name="生产期8" localSheetId="15">#REF!</definedName>
    <definedName name="生产期9" localSheetId="15">#REF!</definedName>
    <definedName name="是" localSheetId="15">#REF!</definedName>
    <definedName name="中国" localSheetId="15">#REF!</definedName>
    <definedName name="전" localSheetId="15">#REF!</definedName>
    <definedName name="주택사업본부" localSheetId="15">#REF!</definedName>
    <definedName name="철구사업본부" localSheetId="15">#REF!</definedName>
    <definedName name="_xlnm.Print_Area" localSheetId="16">乡镇结算表!$A$1:$J$49</definedName>
    <definedName name="_xlnm.Print_Titles" localSheetId="6">县本级公共预算支出决算情况表!$1:$6</definedName>
    <definedName name="_21114" localSheetId="6">#REF!</definedName>
    <definedName name="A" localSheetId="6">#REF!</definedName>
    <definedName name="aa" localSheetId="6">#REF!</definedName>
    <definedName name="data" localSheetId="6">#REF!</definedName>
    <definedName name="Database" localSheetId="6" hidden="1">#REF!</definedName>
    <definedName name="database2" localSheetId="6">#REF!</definedName>
    <definedName name="database3" localSheetId="6">#REF!</definedName>
    <definedName name="dss" localSheetId="6" hidden="1">#REF!</definedName>
    <definedName name="E206." localSheetId="6">#REF!</definedName>
    <definedName name="eee" localSheetId="6">#REF!</definedName>
    <definedName name="fff" localSheetId="6">#REF!</definedName>
    <definedName name="hhhh" localSheetId="6">#REF!</definedName>
    <definedName name="kkkk" localSheetId="6">#REF!</definedName>
    <definedName name="_xlnm.Print_Area" localSheetId="6">县本级公共预算支出决算情况表!$A$1:$O$523</definedName>
    <definedName name="Print_Area_MI" localSheetId="6">#REF!</definedName>
    <definedName name="rrrr" localSheetId="6">#REF!</definedName>
    <definedName name="s" localSheetId="6">#REF!</definedName>
    <definedName name="sfeggsafasfas" localSheetId="6">#REF!</definedName>
    <definedName name="ss" localSheetId="6">#REF!</definedName>
    <definedName name="ttt" localSheetId="6">#REF!</definedName>
    <definedName name="tttt" localSheetId="6">#REF!</definedName>
    <definedName name="www" localSheetId="6">#REF!</definedName>
    <definedName name="yyyy" localSheetId="6">#REF!</definedName>
    <definedName name="财力" localSheetId="6">#REF!</definedName>
    <definedName name="大幅度" localSheetId="6">#REF!</definedName>
    <definedName name="汇率" localSheetId="6">#REF!</definedName>
    <definedName name="生产列1" localSheetId="6">#REF!</definedName>
    <definedName name="生产列11" localSheetId="6">#REF!</definedName>
    <definedName name="生产列15" localSheetId="6">#REF!</definedName>
    <definedName name="生产列16" localSheetId="6">#REF!</definedName>
    <definedName name="生产列17" localSheetId="6">#REF!</definedName>
    <definedName name="生产列19" localSheetId="6">#REF!</definedName>
    <definedName name="生产列2" localSheetId="6">#REF!</definedName>
    <definedName name="生产列20" localSheetId="6">#REF!</definedName>
    <definedName name="生产列3" localSheetId="6">#REF!</definedName>
    <definedName name="生产列4" localSheetId="6">#REF!</definedName>
    <definedName name="生产列5" localSheetId="6">#REF!</definedName>
    <definedName name="生产列6" localSheetId="6">#REF!</definedName>
    <definedName name="生产列7" localSheetId="6">#REF!</definedName>
    <definedName name="生产列8" localSheetId="6">#REF!</definedName>
    <definedName name="生产列9" localSheetId="6">#REF!</definedName>
    <definedName name="生产期" localSheetId="6">#REF!</definedName>
    <definedName name="生产期1" localSheetId="6">#REF!</definedName>
    <definedName name="生产期11" localSheetId="6">#REF!</definedName>
    <definedName name="生产期123" localSheetId="6">#REF!</definedName>
    <definedName name="生产期15" localSheetId="6">#REF!</definedName>
    <definedName name="生产期16" localSheetId="6">#REF!</definedName>
    <definedName name="生产期17" localSheetId="6">#REF!</definedName>
    <definedName name="生产期19" localSheetId="6">#REF!</definedName>
    <definedName name="生产期2" localSheetId="6">#REF!</definedName>
    <definedName name="生产期20" localSheetId="6">#REF!</definedName>
    <definedName name="生产期3" localSheetId="6">#REF!</definedName>
    <definedName name="生产期4" localSheetId="6">#REF!</definedName>
    <definedName name="生产期5" localSheetId="6">#REF!</definedName>
    <definedName name="生产期6" localSheetId="6">#REF!</definedName>
    <definedName name="生产期7" localSheetId="6">#REF!</definedName>
    <definedName name="生产期8" localSheetId="6">#REF!</definedName>
    <definedName name="生产期9" localSheetId="6">#REF!</definedName>
    <definedName name="是" localSheetId="6">#REF!</definedName>
    <definedName name="中国" localSheetId="6">#REF!</definedName>
    <definedName name="전" localSheetId="6">#REF!</definedName>
    <definedName name="주택사업본부" localSheetId="6">#REF!</definedName>
    <definedName name="철구사업본부" localSheetId="6">#REF!</definedName>
    <definedName name="_21114" localSheetId="12">#REF!</definedName>
    <definedName name="A" localSheetId="12">#REF!</definedName>
    <definedName name="aa" localSheetId="12">#REF!</definedName>
    <definedName name="data" localSheetId="12">#REF!</definedName>
    <definedName name="Database" localSheetId="12" hidden="1">#REF!</definedName>
    <definedName name="database2" localSheetId="12">#REF!</definedName>
    <definedName name="database3" localSheetId="12">#REF!</definedName>
    <definedName name="dss" localSheetId="12" hidden="1">#REF!</definedName>
    <definedName name="E206." localSheetId="12">#REF!</definedName>
    <definedName name="eee" localSheetId="12">#REF!</definedName>
    <definedName name="fff" localSheetId="12">#REF!</definedName>
    <definedName name="hhhh" localSheetId="12">#REF!</definedName>
    <definedName name="kkkk" localSheetId="12">#REF!</definedName>
    <definedName name="Print_Area_MI" localSheetId="12">#REF!</definedName>
    <definedName name="rrrr" localSheetId="12">#REF!</definedName>
    <definedName name="s" localSheetId="12">#REF!</definedName>
    <definedName name="sfeggsafasfas" localSheetId="12">#REF!</definedName>
    <definedName name="ss" localSheetId="12">#REF!</definedName>
    <definedName name="ttt" localSheetId="12">#REF!</definedName>
    <definedName name="tttt" localSheetId="12">#REF!</definedName>
    <definedName name="www" localSheetId="12">#REF!</definedName>
    <definedName name="yyyy" localSheetId="12">#REF!</definedName>
    <definedName name="财力" localSheetId="12">#REF!</definedName>
    <definedName name="大幅度" localSheetId="12">#REF!</definedName>
    <definedName name="汇率" localSheetId="12">#REF!</definedName>
    <definedName name="生产列1" localSheetId="12">#REF!</definedName>
    <definedName name="生产列11" localSheetId="12">#REF!</definedName>
    <definedName name="生产列15" localSheetId="12">#REF!</definedName>
    <definedName name="生产列16" localSheetId="12">#REF!</definedName>
    <definedName name="生产列17" localSheetId="12">#REF!</definedName>
    <definedName name="生产列19" localSheetId="12">#REF!</definedName>
    <definedName name="生产列2" localSheetId="12">#REF!</definedName>
    <definedName name="生产列20" localSheetId="12">#REF!</definedName>
    <definedName name="生产列3" localSheetId="12">#REF!</definedName>
    <definedName name="生产列4" localSheetId="12">#REF!</definedName>
    <definedName name="生产列5" localSheetId="12">#REF!</definedName>
    <definedName name="生产列6" localSheetId="12">#REF!</definedName>
    <definedName name="生产列7" localSheetId="12">#REF!</definedName>
    <definedName name="生产列8" localSheetId="12">#REF!</definedName>
    <definedName name="生产列9" localSheetId="12">#REF!</definedName>
    <definedName name="生产期" localSheetId="12">#REF!</definedName>
    <definedName name="生产期1" localSheetId="12">#REF!</definedName>
    <definedName name="生产期11" localSheetId="12">#REF!</definedName>
    <definedName name="生产期123" localSheetId="12">#REF!</definedName>
    <definedName name="生产期15" localSheetId="12">#REF!</definedName>
    <definedName name="生产期16" localSheetId="12">#REF!</definedName>
    <definedName name="生产期17" localSheetId="12">#REF!</definedName>
    <definedName name="生产期19" localSheetId="12">#REF!</definedName>
    <definedName name="生产期2" localSheetId="12">#REF!</definedName>
    <definedName name="生产期20" localSheetId="12">#REF!</definedName>
    <definedName name="生产期3" localSheetId="12">#REF!</definedName>
    <definedName name="生产期4" localSheetId="12">#REF!</definedName>
    <definedName name="生产期5" localSheetId="12">#REF!</definedName>
    <definedName name="生产期6" localSheetId="12">#REF!</definedName>
    <definedName name="生产期7" localSheetId="12">#REF!</definedName>
    <definedName name="生产期8" localSheetId="12">#REF!</definedName>
    <definedName name="生产期9" localSheetId="12">#REF!</definedName>
    <definedName name="是" localSheetId="12">#REF!</definedName>
    <definedName name="中国" localSheetId="12">#REF!</definedName>
    <definedName name="전" localSheetId="12">#REF!</definedName>
    <definedName name="주택사업본부" localSheetId="12">#REF!</definedName>
    <definedName name="철구사업본부" localSheetId="12">#REF!</definedName>
    <definedName name="_xlnm._FilterDatabase" localSheetId="12" hidden="1">'社会保险基金收入支出决算表 '!$A$4:$D$19</definedName>
    <definedName name="_xlnm.Print_Area" localSheetId="11">政府性基金转移支付决算表!$A$1:$C$13</definedName>
    <definedName name="_xlnm.Print_Titles" localSheetId="14">工资预留、预备费使用情况表!$1:$4</definedName>
    <definedName name="_xlnm.Print_Area" localSheetId="14">工资预留、预备费使用情况表!$A$1:$F$288</definedName>
    <definedName name="_xlnm.Print_Area" localSheetId="2">公共预算收入决算情况表!$A$1:$I$27</definedName>
    <definedName name="_21114" localSheetId="0">#REF!</definedName>
    <definedName name="A" localSheetId="0">#REF!</definedName>
    <definedName name="aa" localSheetId="0">#REF!</definedName>
    <definedName name="data" localSheetId="0">#REF!</definedName>
    <definedName name="Database" localSheetId="0" hidden="1">#REF!</definedName>
    <definedName name="database2" localSheetId="0">#REF!</definedName>
    <definedName name="database3" localSheetId="0">#REF!</definedName>
    <definedName name="dss" localSheetId="0" hidden="1">#REF!</definedName>
    <definedName name="E206." localSheetId="0">#REF!</definedName>
    <definedName name="eee" localSheetId="0">#REF!</definedName>
    <definedName name="fff" localSheetId="0">#REF!</definedName>
    <definedName name="hhhh" localSheetId="0">#REF!</definedName>
    <definedName name="kkkk" localSheetId="0">#REF!</definedName>
    <definedName name="_xlnm.Print_Area" localSheetId="0">封面!$A$1:$L$20</definedName>
    <definedName name="Print_Area_MI" localSheetId="0">#REF!</definedName>
    <definedName name="rrrr" localSheetId="0">#REF!</definedName>
    <definedName name="s" localSheetId="0">#REF!</definedName>
    <definedName name="sfeggsafasfas" localSheetId="0">#REF!</definedName>
    <definedName name="ss" localSheetId="0">#REF!</definedName>
    <definedName name="ttt" localSheetId="0">#REF!</definedName>
    <definedName name="tttt" localSheetId="0">#REF!</definedName>
    <definedName name="www" localSheetId="0">#REF!</definedName>
    <definedName name="yyyy" localSheetId="0">#REF!</definedName>
    <definedName name="财力" localSheetId="0">#REF!</definedName>
    <definedName name="大幅度" localSheetId="0">#REF!</definedName>
    <definedName name="汇率" localSheetId="0">#REF!</definedName>
    <definedName name="生产列1" localSheetId="0">#REF!</definedName>
    <definedName name="生产列11" localSheetId="0">#REF!</definedName>
    <definedName name="生产列15" localSheetId="0">#REF!</definedName>
    <definedName name="生产列16" localSheetId="0">#REF!</definedName>
    <definedName name="生产列17" localSheetId="0">#REF!</definedName>
    <definedName name="生产列19" localSheetId="0">#REF!</definedName>
    <definedName name="生产列2" localSheetId="0">#REF!</definedName>
    <definedName name="生产列20" localSheetId="0">#REF!</definedName>
    <definedName name="生产列3" localSheetId="0">#REF!</definedName>
    <definedName name="生产列4" localSheetId="0">#REF!</definedName>
    <definedName name="生产列5" localSheetId="0">#REF!</definedName>
    <definedName name="生产列6" localSheetId="0">#REF!</definedName>
    <definedName name="生产列7" localSheetId="0">#REF!</definedName>
    <definedName name="生产列8" localSheetId="0">#REF!</definedName>
    <definedName name="生产列9" localSheetId="0">#REF!</definedName>
    <definedName name="生产期" localSheetId="0">#REF!</definedName>
    <definedName name="生产期1" localSheetId="0">#REF!</definedName>
    <definedName name="生产期11" localSheetId="0">#REF!</definedName>
    <definedName name="生产期123" localSheetId="0">#REF!</definedName>
    <definedName name="生产期15" localSheetId="0">#REF!</definedName>
    <definedName name="生产期16" localSheetId="0">#REF!</definedName>
    <definedName name="生产期17" localSheetId="0">#REF!</definedName>
    <definedName name="生产期19" localSheetId="0">#REF!</definedName>
    <definedName name="生产期2" localSheetId="0">#REF!</definedName>
    <definedName name="生产期20" localSheetId="0">#REF!</definedName>
    <definedName name="生产期3" localSheetId="0">#REF!</definedName>
    <definedName name="生产期4" localSheetId="0">#REF!</definedName>
    <definedName name="生产期5" localSheetId="0">#REF!</definedName>
    <definedName name="生产期6" localSheetId="0">#REF!</definedName>
    <definedName name="生产期7" localSheetId="0">#REF!</definedName>
    <definedName name="生产期8" localSheetId="0">#REF!</definedName>
    <definedName name="生产期9" localSheetId="0">#REF!</definedName>
    <definedName name="是" localSheetId="0">#REF!</definedName>
    <definedName name="中国" localSheetId="0">#REF!</definedName>
    <definedName name="전" localSheetId="0">#REF!</definedName>
    <definedName name="주택사업본부" localSheetId="0">#REF!</definedName>
    <definedName name="철구사업본부" localSheetId="0">#REF!</definedName>
    <definedName name="_21114" localSheetId="1">#REF!</definedName>
    <definedName name="A" localSheetId="1">#REF!</definedName>
    <definedName name="aa" localSheetId="1">#REF!</definedName>
    <definedName name="data" localSheetId="1">#REF!</definedName>
    <definedName name="Database" localSheetId="1" hidden="1">#REF!</definedName>
    <definedName name="database2" localSheetId="1">#REF!</definedName>
    <definedName name="database3" localSheetId="1">#REF!</definedName>
    <definedName name="dss" localSheetId="1" hidden="1">#REF!</definedName>
    <definedName name="E206." localSheetId="1">#REF!</definedName>
    <definedName name="eee" localSheetId="1">#REF!</definedName>
    <definedName name="fff" localSheetId="1">#REF!</definedName>
    <definedName name="hhhh" localSheetId="1">#REF!</definedName>
    <definedName name="kkkk" localSheetId="1">#REF!</definedName>
    <definedName name="_xlnm.Print_Area" localSheetId="1">'目录 '!$A$1:$G$21</definedName>
    <definedName name="Print_Area_MI" localSheetId="1">#REF!</definedName>
    <definedName name="rrrr" localSheetId="1">#REF!</definedName>
    <definedName name="s" localSheetId="1">#REF!</definedName>
    <definedName name="sfeggsafasfas" localSheetId="1">#REF!</definedName>
    <definedName name="ss" localSheetId="1">#REF!</definedName>
    <definedName name="ttt" localSheetId="1">#REF!</definedName>
    <definedName name="tttt" localSheetId="1">#REF!</definedName>
    <definedName name="www" localSheetId="1">#REF!</definedName>
    <definedName name="yyyy" localSheetId="1">#REF!</definedName>
    <definedName name="财力" localSheetId="1">#REF!</definedName>
    <definedName name="大幅度" localSheetId="1">#REF!</definedName>
    <definedName name="汇率" localSheetId="1">#REF!</definedName>
    <definedName name="生产列1" localSheetId="1">#REF!</definedName>
    <definedName name="生产列11" localSheetId="1">#REF!</definedName>
    <definedName name="生产列15" localSheetId="1">#REF!</definedName>
    <definedName name="生产列16" localSheetId="1">#REF!</definedName>
    <definedName name="生产列17" localSheetId="1">#REF!</definedName>
    <definedName name="生产列19" localSheetId="1">#REF!</definedName>
    <definedName name="生产列2" localSheetId="1">#REF!</definedName>
    <definedName name="生产列20" localSheetId="1">#REF!</definedName>
    <definedName name="生产列3" localSheetId="1">#REF!</definedName>
    <definedName name="生产列4" localSheetId="1">#REF!</definedName>
    <definedName name="生产列5" localSheetId="1">#REF!</definedName>
    <definedName name="生产列6" localSheetId="1">#REF!</definedName>
    <definedName name="生产列7" localSheetId="1">#REF!</definedName>
    <definedName name="生产列8" localSheetId="1">#REF!</definedName>
    <definedName name="生产列9" localSheetId="1">#REF!</definedName>
    <definedName name="生产期" localSheetId="1">#REF!</definedName>
    <definedName name="生产期1" localSheetId="1">#REF!</definedName>
    <definedName name="生产期11" localSheetId="1">#REF!</definedName>
    <definedName name="生产期123" localSheetId="1">#REF!</definedName>
    <definedName name="生产期15" localSheetId="1">#REF!</definedName>
    <definedName name="生产期16" localSheetId="1">#REF!</definedName>
    <definedName name="生产期17" localSheetId="1">#REF!</definedName>
    <definedName name="生产期19" localSheetId="1">#REF!</definedName>
    <definedName name="生产期2" localSheetId="1">#REF!</definedName>
    <definedName name="生产期20" localSheetId="1">#REF!</definedName>
    <definedName name="生产期3" localSheetId="1">#REF!</definedName>
    <definedName name="生产期4" localSheetId="1">#REF!</definedName>
    <definedName name="生产期5" localSheetId="1">#REF!</definedName>
    <definedName name="生产期6" localSheetId="1">#REF!</definedName>
    <definedName name="生产期7" localSheetId="1">#REF!</definedName>
    <definedName name="生产期8" localSheetId="1">#REF!</definedName>
    <definedName name="生产期9" localSheetId="1">#REF!</definedName>
    <definedName name="是" localSheetId="1">#REF!</definedName>
    <definedName name="中国" localSheetId="1">#REF!</definedName>
    <definedName name="전" localSheetId="1">#REF!</definedName>
    <definedName name="주택사업본부" localSheetId="1">#REF!</definedName>
    <definedName name="철구사업본부" localSheetId="1">#REF!</definedName>
  </definedNames>
  <calcPr calcId="144525"/>
</workbook>
</file>

<file path=xl/comments1.xml><?xml version="1.0" encoding="utf-8"?>
<comments xmlns="http://schemas.openxmlformats.org/spreadsheetml/2006/main">
  <authors>
    <author>User</author>
    <author>Administrator</author>
  </authors>
  <commentList>
    <comment ref="A12" authorId="0">
      <text>
        <r>
          <rPr>
            <b/>
            <sz val="9"/>
            <rFont val="宋体"/>
            <charset val="134"/>
          </rPr>
          <t>下达当年的上专指标</t>
        </r>
      </text>
    </comment>
    <comment ref="A14" authorId="1">
      <text>
        <r>
          <rPr>
            <sz val="9"/>
            <rFont val="宋体"/>
            <charset val="134"/>
          </rPr>
          <t>下达当年的县级指标及下达项目类的控制数</t>
        </r>
      </text>
    </comment>
    <comment ref="A18" authorId="1">
      <text>
        <r>
          <rPr>
            <sz val="9"/>
            <rFont val="宋体"/>
            <charset val="134"/>
          </rPr>
          <t xml:space="preserve">当年所有的基本支出加100万元
</t>
        </r>
      </text>
    </comment>
    <comment ref="A19" authorId="1">
      <text>
        <r>
          <rPr>
            <sz val="9"/>
            <rFont val="宋体"/>
            <charset val="134"/>
          </rPr>
          <t xml:space="preserve">当年所有的基本支出加100万元
</t>
        </r>
      </text>
    </comment>
    <comment ref="A20" authorId="1">
      <text>
        <r>
          <rPr>
            <sz val="9"/>
            <rFont val="宋体"/>
            <charset val="134"/>
          </rPr>
          <t>按照体制，所有基本支出</t>
        </r>
      </text>
    </comment>
    <comment ref="A32" authorId="1">
      <text>
        <r>
          <rPr>
            <sz val="9"/>
            <rFont val="宋体"/>
            <charset val="134"/>
          </rPr>
          <t xml:space="preserve">下达以前年度资金指标
</t>
        </r>
      </text>
    </comment>
  </commentList>
</comments>
</file>

<file path=xl/sharedStrings.xml><?xml version="1.0" encoding="utf-8"?>
<sst xmlns="http://schemas.openxmlformats.org/spreadsheetml/2006/main" count="2186" uniqueCount="1130">
  <si>
    <t>附件</t>
  </si>
  <si>
    <t>修文县2023年全县和县本级财政决算表</t>
  </si>
  <si>
    <t>修文县财政局编制</t>
  </si>
  <si>
    <t>目   录</t>
  </si>
  <si>
    <r>
      <rPr>
        <sz val="16"/>
        <rFont val="楷体"/>
        <charset val="134"/>
      </rPr>
      <t>附表</t>
    </r>
    <r>
      <rPr>
        <sz val="16"/>
        <rFont val="Times New Roman"/>
        <charset val="134"/>
      </rPr>
      <t>1</t>
    </r>
  </si>
  <si>
    <r>
      <rPr>
        <sz val="16"/>
        <rFont val="楷体"/>
        <charset val="134"/>
      </rPr>
      <t>修文县</t>
    </r>
    <r>
      <rPr>
        <sz val="16"/>
        <rFont val="Times New Roman"/>
        <charset val="134"/>
      </rPr>
      <t>2023</t>
    </r>
    <r>
      <rPr>
        <sz val="16"/>
        <rFont val="楷体"/>
        <charset val="134"/>
      </rPr>
      <t>年全县一般公共预算收入决算情况表</t>
    </r>
  </si>
  <si>
    <r>
      <rPr>
        <sz val="16"/>
        <rFont val="楷体"/>
        <charset val="134"/>
      </rPr>
      <t>附表</t>
    </r>
    <r>
      <rPr>
        <sz val="16"/>
        <rFont val="Times New Roman"/>
        <charset val="134"/>
      </rPr>
      <t>2</t>
    </r>
  </si>
  <si>
    <r>
      <rPr>
        <sz val="16"/>
        <rFont val="楷体"/>
        <charset val="134"/>
      </rPr>
      <t>修文县</t>
    </r>
    <r>
      <rPr>
        <sz val="16"/>
        <rFont val="Times New Roman"/>
        <charset val="134"/>
      </rPr>
      <t>2023</t>
    </r>
    <r>
      <rPr>
        <sz val="16"/>
        <rFont val="楷体"/>
        <charset val="134"/>
      </rPr>
      <t>年全县一般公共预算支出决算情况表</t>
    </r>
  </si>
  <si>
    <r>
      <rPr>
        <sz val="16"/>
        <rFont val="楷体"/>
        <charset val="134"/>
      </rPr>
      <t>附表</t>
    </r>
    <r>
      <rPr>
        <sz val="16"/>
        <rFont val="Times New Roman"/>
        <charset val="134"/>
      </rPr>
      <t>3</t>
    </r>
  </si>
  <si>
    <r>
      <rPr>
        <sz val="16"/>
        <rFont val="楷体"/>
        <charset val="134"/>
      </rPr>
      <t>修文县</t>
    </r>
    <r>
      <rPr>
        <sz val="16"/>
        <rFont val="Times New Roman"/>
        <charset val="134"/>
      </rPr>
      <t>2023</t>
    </r>
    <r>
      <rPr>
        <sz val="16"/>
        <rFont val="楷体"/>
        <charset val="134"/>
      </rPr>
      <t>年全县一般公共预算支出决算情况表（政府经济科目）</t>
    </r>
  </si>
  <si>
    <r>
      <rPr>
        <sz val="16"/>
        <rFont val="楷体"/>
        <charset val="134"/>
      </rPr>
      <t>附表</t>
    </r>
    <r>
      <rPr>
        <sz val="16"/>
        <rFont val="Times New Roman"/>
        <charset val="134"/>
      </rPr>
      <t>4</t>
    </r>
  </si>
  <si>
    <r>
      <rPr>
        <sz val="16"/>
        <rFont val="楷体"/>
        <charset val="134"/>
      </rPr>
      <t>修文县</t>
    </r>
    <r>
      <rPr>
        <sz val="16"/>
        <rFont val="Times New Roman"/>
        <charset val="134"/>
      </rPr>
      <t>2023</t>
    </r>
    <r>
      <rPr>
        <sz val="16"/>
        <rFont val="楷体"/>
        <charset val="134"/>
      </rPr>
      <t>年县本级一般公共预算收入决算情况表</t>
    </r>
  </si>
  <si>
    <r>
      <rPr>
        <sz val="16"/>
        <rFont val="楷体"/>
        <charset val="134"/>
      </rPr>
      <t>附表</t>
    </r>
    <r>
      <rPr>
        <sz val="16"/>
        <rFont val="Times New Roman"/>
        <charset val="134"/>
      </rPr>
      <t>5</t>
    </r>
  </si>
  <si>
    <r>
      <rPr>
        <sz val="16"/>
        <rFont val="楷体"/>
        <charset val="134"/>
      </rPr>
      <t>修文县</t>
    </r>
    <r>
      <rPr>
        <sz val="16"/>
        <rFont val="Times New Roman"/>
        <charset val="134"/>
      </rPr>
      <t>2023</t>
    </r>
    <r>
      <rPr>
        <sz val="16"/>
        <rFont val="楷体"/>
        <charset val="134"/>
      </rPr>
      <t>年县本级一般公共预算支出决算情况表</t>
    </r>
  </si>
  <si>
    <r>
      <rPr>
        <sz val="16"/>
        <rFont val="楷体"/>
        <charset val="134"/>
      </rPr>
      <t>附表</t>
    </r>
    <r>
      <rPr>
        <sz val="16"/>
        <rFont val="Times New Roman"/>
        <charset val="134"/>
      </rPr>
      <t>6</t>
    </r>
  </si>
  <si>
    <r>
      <rPr>
        <sz val="16"/>
        <rFont val="楷体"/>
        <charset val="134"/>
      </rPr>
      <t>修文县</t>
    </r>
    <r>
      <rPr>
        <sz val="16"/>
        <rFont val="Times New Roman"/>
        <charset val="134"/>
      </rPr>
      <t>2023</t>
    </r>
    <r>
      <rPr>
        <sz val="16"/>
        <rFont val="楷体"/>
        <charset val="134"/>
      </rPr>
      <t>年县本级一般公共预算支出决算情况表（政府经济科目）</t>
    </r>
  </si>
  <si>
    <r>
      <rPr>
        <sz val="16"/>
        <rFont val="楷体"/>
        <charset val="134"/>
      </rPr>
      <t>附表</t>
    </r>
    <r>
      <rPr>
        <sz val="16"/>
        <rFont val="Times New Roman"/>
        <charset val="134"/>
      </rPr>
      <t>7</t>
    </r>
  </si>
  <si>
    <r>
      <rPr>
        <sz val="16"/>
        <rFont val="楷体"/>
        <charset val="134"/>
      </rPr>
      <t>修文县</t>
    </r>
    <r>
      <rPr>
        <sz val="16"/>
        <rFont val="Times New Roman"/>
        <charset val="134"/>
      </rPr>
      <t>2023</t>
    </r>
    <r>
      <rPr>
        <sz val="16"/>
        <rFont val="楷体"/>
        <charset val="134"/>
      </rPr>
      <t>年一般公共预算上级税收返还和转移支付决算表</t>
    </r>
  </si>
  <si>
    <r>
      <rPr>
        <sz val="16"/>
        <rFont val="楷体"/>
        <charset val="134"/>
      </rPr>
      <t>附表</t>
    </r>
    <r>
      <rPr>
        <sz val="16"/>
        <rFont val="Times New Roman"/>
        <charset val="134"/>
      </rPr>
      <t>8</t>
    </r>
  </si>
  <si>
    <r>
      <rPr>
        <sz val="16"/>
        <rFont val="楷体"/>
        <charset val="134"/>
      </rPr>
      <t>修文县</t>
    </r>
    <r>
      <rPr>
        <sz val="16"/>
        <rFont val="Times New Roman"/>
        <charset val="134"/>
      </rPr>
      <t>2023</t>
    </r>
    <r>
      <rPr>
        <sz val="16"/>
        <rFont val="楷体"/>
        <charset val="134"/>
      </rPr>
      <t>年政府性基金预算收入决算情况表</t>
    </r>
  </si>
  <si>
    <r>
      <rPr>
        <sz val="16"/>
        <rFont val="楷体"/>
        <charset val="134"/>
      </rPr>
      <t>附表</t>
    </r>
    <r>
      <rPr>
        <sz val="16"/>
        <rFont val="Times New Roman"/>
        <charset val="134"/>
      </rPr>
      <t>9</t>
    </r>
  </si>
  <si>
    <r>
      <rPr>
        <sz val="16"/>
        <rFont val="楷体"/>
        <charset val="134"/>
      </rPr>
      <t>修文县</t>
    </r>
    <r>
      <rPr>
        <sz val="16"/>
        <rFont val="Times New Roman"/>
        <charset val="134"/>
      </rPr>
      <t>2023</t>
    </r>
    <r>
      <rPr>
        <sz val="16"/>
        <rFont val="楷体"/>
        <charset val="134"/>
      </rPr>
      <t>年政府性基金支出决算情况表</t>
    </r>
  </si>
  <si>
    <r>
      <rPr>
        <sz val="16"/>
        <rFont val="楷体"/>
        <charset val="134"/>
      </rPr>
      <t>附表</t>
    </r>
    <r>
      <rPr>
        <sz val="16"/>
        <rFont val="Times New Roman"/>
        <charset val="134"/>
      </rPr>
      <t>10</t>
    </r>
  </si>
  <si>
    <r>
      <rPr>
        <sz val="16"/>
        <rFont val="楷体"/>
        <charset val="134"/>
      </rPr>
      <t>修文县</t>
    </r>
    <r>
      <rPr>
        <sz val="16"/>
        <rFont val="Times New Roman"/>
        <charset val="134"/>
      </rPr>
      <t>2023</t>
    </r>
    <r>
      <rPr>
        <sz val="16"/>
        <rFont val="楷体"/>
        <charset val="134"/>
      </rPr>
      <t>年政府性基金上级转移支付决算表</t>
    </r>
  </si>
  <si>
    <r>
      <rPr>
        <sz val="16"/>
        <rFont val="楷体"/>
        <charset val="134"/>
      </rPr>
      <t>附表</t>
    </r>
    <r>
      <rPr>
        <sz val="16"/>
        <rFont val="Times New Roman"/>
        <charset val="134"/>
      </rPr>
      <t>11</t>
    </r>
  </si>
  <si>
    <r>
      <rPr>
        <sz val="16"/>
        <rFont val="楷体"/>
        <charset val="134"/>
      </rPr>
      <t>修文县</t>
    </r>
    <r>
      <rPr>
        <sz val="16"/>
        <rFont val="Times New Roman"/>
        <charset val="134"/>
      </rPr>
      <t>2023</t>
    </r>
    <r>
      <rPr>
        <sz val="16"/>
        <rFont val="楷体"/>
        <charset val="134"/>
      </rPr>
      <t>年社会保险基金收入支出决算表</t>
    </r>
  </si>
  <si>
    <r>
      <rPr>
        <sz val="16"/>
        <rFont val="楷体"/>
        <charset val="134"/>
      </rPr>
      <t>附表</t>
    </r>
    <r>
      <rPr>
        <sz val="16"/>
        <rFont val="Times New Roman"/>
        <charset val="134"/>
      </rPr>
      <t>12</t>
    </r>
  </si>
  <si>
    <r>
      <rPr>
        <sz val="16"/>
        <rFont val="楷体"/>
        <charset val="134"/>
      </rPr>
      <t>修文县</t>
    </r>
    <r>
      <rPr>
        <sz val="16"/>
        <rFont val="Times New Roman"/>
        <charset val="134"/>
      </rPr>
      <t>2023</t>
    </r>
    <r>
      <rPr>
        <sz val="16"/>
        <rFont val="楷体"/>
        <charset val="134"/>
      </rPr>
      <t>年国有资本经营收支决算表</t>
    </r>
  </si>
  <si>
    <r>
      <rPr>
        <sz val="16"/>
        <rFont val="楷体"/>
        <charset val="134"/>
      </rPr>
      <t>附表</t>
    </r>
    <r>
      <rPr>
        <sz val="16"/>
        <rFont val="Times New Roman"/>
        <charset val="134"/>
      </rPr>
      <t>13</t>
    </r>
  </si>
  <si>
    <r>
      <rPr>
        <sz val="16"/>
        <rFont val="楷体"/>
        <charset val="134"/>
      </rPr>
      <t>修文县</t>
    </r>
    <r>
      <rPr>
        <sz val="16"/>
        <rFont val="Times New Roman"/>
        <charset val="134"/>
      </rPr>
      <t>2023</t>
    </r>
    <r>
      <rPr>
        <sz val="16"/>
        <rFont val="楷体"/>
        <charset val="134"/>
      </rPr>
      <t>年预备费使用情况表</t>
    </r>
  </si>
  <si>
    <r>
      <rPr>
        <sz val="16"/>
        <rFont val="楷体"/>
        <charset val="134"/>
      </rPr>
      <t>附表</t>
    </r>
    <r>
      <rPr>
        <sz val="16"/>
        <rFont val="Times New Roman"/>
        <charset val="134"/>
      </rPr>
      <t>14</t>
    </r>
  </si>
  <si>
    <r>
      <rPr>
        <sz val="16"/>
        <rFont val="楷体"/>
        <charset val="134"/>
      </rPr>
      <t>修文县</t>
    </r>
    <r>
      <rPr>
        <sz val="16"/>
        <rFont val="Times New Roman"/>
        <charset val="134"/>
      </rPr>
      <t>2023</t>
    </r>
    <r>
      <rPr>
        <sz val="16"/>
        <rFont val="楷体"/>
        <charset val="134"/>
      </rPr>
      <t>年政府一般债务、专项债务限额和余额情况决算表</t>
    </r>
  </si>
  <si>
    <r>
      <rPr>
        <sz val="16"/>
        <rFont val="楷体"/>
        <charset val="134"/>
      </rPr>
      <t>附表</t>
    </r>
    <r>
      <rPr>
        <sz val="16"/>
        <rFont val="Times New Roman"/>
        <charset val="134"/>
      </rPr>
      <t>15</t>
    </r>
  </si>
  <si>
    <r>
      <rPr>
        <sz val="16"/>
        <rFont val="楷体"/>
        <charset val="134"/>
      </rPr>
      <t>修文县</t>
    </r>
    <r>
      <rPr>
        <sz val="16"/>
        <rFont val="Times New Roman"/>
        <charset val="134"/>
      </rPr>
      <t>2023</t>
    </r>
    <r>
      <rPr>
        <sz val="16"/>
        <rFont val="楷体"/>
        <charset val="134"/>
      </rPr>
      <t>年乡镇结算表</t>
    </r>
  </si>
  <si>
    <r>
      <rPr>
        <sz val="16"/>
        <rFont val="楷体"/>
        <charset val="134"/>
      </rPr>
      <t>附表</t>
    </r>
    <r>
      <rPr>
        <sz val="16"/>
        <rFont val="Times New Roman"/>
        <charset val="134"/>
      </rPr>
      <t>16</t>
    </r>
  </si>
  <si>
    <r>
      <rPr>
        <sz val="16"/>
        <rFont val="楷体"/>
        <charset val="134"/>
      </rPr>
      <t>修文县</t>
    </r>
    <r>
      <rPr>
        <sz val="16"/>
        <rFont val="Times New Roman"/>
        <charset val="134"/>
      </rPr>
      <t>2023</t>
    </r>
    <r>
      <rPr>
        <sz val="16"/>
        <rFont val="楷体"/>
        <charset val="134"/>
      </rPr>
      <t>年度重点项目绩效评价情况表</t>
    </r>
  </si>
  <si>
    <r>
      <rPr>
        <sz val="16"/>
        <rFont val="楷体"/>
        <charset val="134"/>
      </rPr>
      <t>附表</t>
    </r>
    <r>
      <rPr>
        <sz val="16"/>
        <rFont val="Times New Roman"/>
        <charset val="134"/>
      </rPr>
      <t>17</t>
    </r>
  </si>
  <si>
    <r>
      <rPr>
        <sz val="16"/>
        <rFont val="楷体"/>
        <charset val="134"/>
      </rPr>
      <t>修文县</t>
    </r>
    <r>
      <rPr>
        <sz val="16"/>
        <rFont val="Times New Roman"/>
        <charset val="134"/>
      </rPr>
      <t>2023</t>
    </r>
    <r>
      <rPr>
        <sz val="16"/>
        <rFont val="楷体"/>
        <charset val="134"/>
      </rPr>
      <t>年部门整体支出绩效评价情况表</t>
    </r>
  </si>
  <si>
    <r>
      <rPr>
        <sz val="16"/>
        <rFont val="楷体"/>
        <charset val="134"/>
      </rPr>
      <t>附表</t>
    </r>
    <r>
      <rPr>
        <sz val="16"/>
        <rFont val="Times New Roman"/>
        <charset val="134"/>
      </rPr>
      <t>18</t>
    </r>
  </si>
  <si>
    <r>
      <rPr>
        <sz val="16"/>
        <rFont val="楷体"/>
        <charset val="134"/>
      </rPr>
      <t>修文县</t>
    </r>
    <r>
      <rPr>
        <sz val="16"/>
        <rFont val="Times New Roman"/>
        <charset val="134"/>
      </rPr>
      <t>2023</t>
    </r>
    <r>
      <rPr>
        <sz val="16"/>
        <rFont val="楷体"/>
        <charset val="134"/>
      </rPr>
      <t>年新增地方政府债券使用情况表</t>
    </r>
  </si>
  <si>
    <t>附表1</t>
  </si>
  <si>
    <r>
      <rPr>
        <sz val="16"/>
        <color rgb="FF000000"/>
        <rFont val="黑体"/>
        <charset val="134"/>
      </rPr>
      <t>修文县</t>
    </r>
    <r>
      <rPr>
        <sz val="16"/>
        <color rgb="FF000000"/>
        <rFont val="Times New Roman"/>
        <charset val="134"/>
      </rPr>
      <t>2023</t>
    </r>
    <r>
      <rPr>
        <sz val="16"/>
        <color rgb="FF000000"/>
        <rFont val="黑体"/>
        <charset val="134"/>
      </rPr>
      <t>年全县一般公共预算收入决算情况表</t>
    </r>
  </si>
  <si>
    <t>编制单位：修文县财政局</t>
  </si>
  <si>
    <t>单位：万元</t>
  </si>
  <si>
    <t>科目编码</t>
  </si>
  <si>
    <t>科目名称</t>
  </si>
  <si>
    <t>年初预算</t>
  </si>
  <si>
    <t>预算调整数</t>
  </si>
  <si>
    <t>决算数</t>
  </si>
  <si>
    <t>为预算调整数比例</t>
  </si>
  <si>
    <t>去年同期</t>
  </si>
  <si>
    <t>同比增减幅度</t>
  </si>
  <si>
    <t>备注</t>
  </si>
  <si>
    <t>一般公共预算收入合计</t>
  </si>
  <si>
    <t>税收收入</t>
  </si>
  <si>
    <t xml:space="preserve">    增值税</t>
  </si>
  <si>
    <t>主要为2022年大规模增值税留抵退税政策施行，我县共计退还增值税留抵退税7526万元，2023年增值税留抵退税1253万元；制造业中小微企业县级缓缴入库1676万元。</t>
  </si>
  <si>
    <t xml:space="preserve">    企业所得税</t>
  </si>
  <si>
    <t>贵州轮胎股份有限公司减收较大，企业享受高新技术企业2022年四季度购进机器设备一次税前扣除及加计扣除政策，2022年企业所得税汇算清缴退税县级763万元。</t>
  </si>
  <si>
    <t xml:space="preserve">    个人所得税</t>
  </si>
  <si>
    <t>主要是贵州好一多乳业股份有限公司2023年1月入库分配股息、红利个人所得税2000万元，为一次性收入。</t>
  </si>
  <si>
    <t xml:space="preserve">    资源税</t>
  </si>
  <si>
    <t>受外地煤炭矿山安全事故影响，煤矿开采企业持续停工整顿，短期内难以恢复生产。</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</si>
  <si>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</si>
  <si>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</si>
  <si>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</si>
  <si>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</si>
  <si>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</si>
  <si>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</si>
  <si>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</si>
  <si>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r>
      <rPr>
        <sz val="10"/>
        <rFont val="宋体"/>
        <charset val="134"/>
      </rPr>
      <t>主要是广东省能源集团贵阳抽水蓄能发电有限公司临时占耕及各类违法占耕缴纳耕地占用税共计</t>
    </r>
    <r>
      <rPr>
        <sz val="12"/>
        <rFont val="Arial"/>
        <charset val="134"/>
      </rPr>
      <t>2344</t>
    </r>
    <r>
      <rPr>
        <sz val="12"/>
        <rFont val="宋体"/>
        <charset val="134"/>
      </rPr>
      <t>万元。</t>
    </r>
  </si>
  <si>
    <t xml:space="preserve">    契税</t>
  </si>
  <si>
    <t xml:space="preserve">    烟叶税</t>
  </si>
  <si>
    <t xml:space="preserve">    环境保护税</t>
  </si>
  <si>
    <t>主要是部分企业环保意识增加，加大环保设备投入，排污量下降。</t>
  </si>
  <si>
    <t>非税收入</t>
  </si>
  <si>
    <t xml:space="preserve">    专项收入</t>
  </si>
  <si>
    <t>原因主要为公安局、教育部门补缴历年残保金共计2025万元，为一次性收入。</t>
  </si>
  <si>
    <t xml:space="preserve">    行政事业性收费收入</t>
  </si>
  <si>
    <t>主要原因为2022年占一补一费用7709万元，2023年无占一补一费用。</t>
  </si>
  <si>
    <t xml:space="preserve">    罚没收入</t>
  </si>
  <si>
    <t xml:space="preserve">    国有资源（资产）有偿使用收入</t>
  </si>
  <si>
    <t>主要原因为2022年综合执法局广告位收入6625万元，为一次性收入。</t>
  </si>
  <si>
    <t xml:space="preserve">    政府住房基金收入</t>
  </si>
  <si>
    <t>主要原因为2022年收到划拨的2021年公积金计提公共住房资金580万元。</t>
  </si>
  <si>
    <t xml:space="preserve">    其他收入</t>
  </si>
  <si>
    <t>附表2</t>
  </si>
  <si>
    <t>修文县2023年全县一般公共预算支出决算情况表</t>
  </si>
  <si>
    <t>预算数</t>
  </si>
  <si>
    <t>调整后的
预算数</t>
  </si>
  <si>
    <t>上年结转
收入</t>
  </si>
  <si>
    <t>上专收入数</t>
  </si>
  <si>
    <t>预算合计数</t>
  </si>
  <si>
    <t>支出
合计数</t>
  </si>
  <si>
    <t>全县支出
决算数</t>
  </si>
  <si>
    <t>占调整后预算数比例</t>
  </si>
  <si>
    <t>上年结转
支出</t>
  </si>
  <si>
    <t>上专支出
决算数</t>
  </si>
  <si>
    <t>去年同期
全口径</t>
  </si>
  <si>
    <t>同比增减幅度(总决算支出)</t>
  </si>
  <si>
    <t>一般公共预算支出合计</t>
  </si>
  <si>
    <t>一般公共服务支出</t>
  </si>
  <si>
    <t>人大事务</t>
  </si>
  <si>
    <t>政协事务</t>
  </si>
  <si>
    <t>政府办公厅(室)及相关机构事务</t>
  </si>
  <si>
    <t>发展与改革事务</t>
  </si>
  <si>
    <t>统计信息事务</t>
  </si>
  <si>
    <t>财政事务</t>
  </si>
  <si>
    <t>税收事务</t>
  </si>
  <si>
    <t>纪检监察事务</t>
  </si>
  <si>
    <t>商贸事务</t>
  </si>
  <si>
    <t>民族事务</t>
  </si>
  <si>
    <t>档案事务</t>
  </si>
  <si>
    <t>民主党派及工商联事务</t>
  </si>
  <si>
    <t>群众团体事务</t>
  </si>
  <si>
    <t>党委办公厅(室)及相关机构事务</t>
  </si>
  <si>
    <t>组织事务</t>
  </si>
  <si>
    <t>宣传事务</t>
  </si>
  <si>
    <t>统战事务</t>
  </si>
  <si>
    <t>其他共产党事务支出</t>
  </si>
  <si>
    <t>市场监督管理事务</t>
  </si>
  <si>
    <t>其他一般公共服务支出</t>
  </si>
  <si>
    <t>国防支出</t>
  </si>
  <si>
    <t>国防动员</t>
  </si>
  <si>
    <t>其他国防支出</t>
  </si>
  <si>
    <t>公共安全支出</t>
  </si>
  <si>
    <t>公安</t>
  </si>
  <si>
    <t>检察</t>
  </si>
  <si>
    <t>法院</t>
  </si>
  <si>
    <t>司法</t>
  </si>
  <si>
    <t>缉私警察</t>
  </si>
  <si>
    <t>其他公共安全支出</t>
  </si>
  <si>
    <t>教育支出</t>
  </si>
  <si>
    <t>教育管理事务</t>
  </si>
  <si>
    <t>普通教育</t>
  </si>
  <si>
    <t>职业教育</t>
  </si>
  <si>
    <t>成人教育</t>
  </si>
  <si>
    <t>特殊教育</t>
  </si>
  <si>
    <t>进修及培训</t>
  </si>
  <si>
    <t>教育费附加安排的支出</t>
  </si>
  <si>
    <t>其他教育支出</t>
  </si>
  <si>
    <t>科学技术支出</t>
  </si>
  <si>
    <t>科学技术管理事务</t>
  </si>
  <si>
    <t>技术研究与开发</t>
  </si>
  <si>
    <t>科技条件与服务</t>
  </si>
  <si>
    <t>科学技术普及</t>
  </si>
  <si>
    <t>其他科学技术支出</t>
  </si>
  <si>
    <t>文化旅游体育与传媒支出</t>
  </si>
  <si>
    <t>文化和旅游</t>
  </si>
  <si>
    <t>文物</t>
  </si>
  <si>
    <t>体育</t>
  </si>
  <si>
    <t>广播电视</t>
  </si>
  <si>
    <t>其他文化旅游体育与传媒支出</t>
  </si>
  <si>
    <t>社会保障和就业支出</t>
  </si>
  <si>
    <t>人力资源和社会保障管理事务</t>
  </si>
  <si>
    <t>民政管理事务</t>
  </si>
  <si>
    <t>行政事业单位养老支出</t>
  </si>
  <si>
    <t>企业改革补助</t>
  </si>
  <si>
    <t>就业补助</t>
  </si>
  <si>
    <t>抚恤</t>
  </si>
  <si>
    <t>退役安置</t>
  </si>
  <si>
    <t>社会福利</t>
  </si>
  <si>
    <t>残疾人事业</t>
  </si>
  <si>
    <t>红十字事业</t>
  </si>
  <si>
    <t>最低生活保障</t>
  </si>
  <si>
    <t>临时救助</t>
  </si>
  <si>
    <t>特困人员救助供养</t>
  </si>
  <si>
    <t>其他生活救助</t>
  </si>
  <si>
    <t>财政对基本养老保险基金的补助</t>
  </si>
  <si>
    <t>退役军人管理事务</t>
  </si>
  <si>
    <t>其他社会保障和就业支出</t>
  </si>
  <si>
    <t>卫生健康支出</t>
  </si>
  <si>
    <t>卫生健康管理事务</t>
  </si>
  <si>
    <t>公立医院</t>
  </si>
  <si>
    <t>基层医疗卫生机构</t>
  </si>
  <si>
    <t>公共卫生</t>
  </si>
  <si>
    <t>中医药</t>
  </si>
  <si>
    <t>计划生育事务</t>
  </si>
  <si>
    <t>行政事业单位医疗</t>
  </si>
  <si>
    <t>财政对基本医疗保险基金的补助</t>
  </si>
  <si>
    <t>医疗救助</t>
  </si>
  <si>
    <t>优抚对象医疗</t>
  </si>
  <si>
    <t>医疗保障管理事务</t>
  </si>
  <si>
    <t>其他卫生健康支出</t>
  </si>
  <si>
    <t>节能环保支出</t>
  </si>
  <si>
    <t>环境保护管理事务</t>
  </si>
  <si>
    <t>环境监测与监察</t>
  </si>
  <si>
    <t>污染防治</t>
  </si>
  <si>
    <t>自然生态保护</t>
  </si>
  <si>
    <t>天然林保护</t>
  </si>
  <si>
    <t>退耕还林还草</t>
  </si>
  <si>
    <t>风沙荒漠治理</t>
  </si>
  <si>
    <t>污染减排</t>
  </si>
  <si>
    <t>循环经济</t>
  </si>
  <si>
    <t>其他节能环保支出</t>
  </si>
  <si>
    <t>城乡社区支出</t>
  </si>
  <si>
    <t>城乡社区管理事务</t>
  </si>
  <si>
    <t>城乡社区公共设施</t>
  </si>
  <si>
    <t>城乡社区环境卫生</t>
  </si>
  <si>
    <t>其他城乡社区支出</t>
  </si>
  <si>
    <t>农林水支出</t>
  </si>
  <si>
    <t>农业农村</t>
  </si>
  <si>
    <t>林业和草原</t>
  </si>
  <si>
    <t>水利</t>
  </si>
  <si>
    <t>巩固脱贫衔接乡村振兴</t>
  </si>
  <si>
    <t>农村综合改革</t>
  </si>
  <si>
    <t>普惠金融发展支出</t>
  </si>
  <si>
    <t>其他农林水支出</t>
  </si>
  <si>
    <t>交通运输支出</t>
  </si>
  <si>
    <t>公路水路运输</t>
  </si>
  <si>
    <t>车辆购置税支出</t>
  </si>
  <si>
    <t>其他交通运输支出</t>
  </si>
  <si>
    <t>资源勘探工业信息等支出</t>
  </si>
  <si>
    <t>资源勘探开发</t>
  </si>
  <si>
    <t>工业和信息产业监管</t>
  </si>
  <si>
    <t>支持中小企业发展和管理支出</t>
  </si>
  <si>
    <t xml:space="preserve">  其他资源勘探工业信息等支出</t>
  </si>
  <si>
    <t>商业服务业等支出</t>
  </si>
  <si>
    <t>商业流通事务</t>
  </si>
  <si>
    <t>涉外发展服务支出</t>
  </si>
  <si>
    <t>其他商业服务业等支出</t>
  </si>
  <si>
    <t>自然资源海洋气象等支出</t>
  </si>
  <si>
    <t>自然资源事务</t>
  </si>
  <si>
    <t>气象事务</t>
  </si>
  <si>
    <t>住房保障支出</t>
  </si>
  <si>
    <t>保障性安居工程支出</t>
  </si>
  <si>
    <t>住房改革支出</t>
  </si>
  <si>
    <t>粮油物资储备支出</t>
  </si>
  <si>
    <t>粮油物资事务</t>
  </si>
  <si>
    <t>粮油储备</t>
  </si>
  <si>
    <t>重要商品储备</t>
  </si>
  <si>
    <t>灾害防治及应急管理支出</t>
  </si>
  <si>
    <t>应急管理事务</t>
  </si>
  <si>
    <t>消防救援事务</t>
  </si>
  <si>
    <t>矿山安全</t>
  </si>
  <si>
    <t>自然灾害防治</t>
  </si>
  <si>
    <t>自然灾害救灾及恢复重建支出</t>
  </si>
  <si>
    <t>其他灾害防治及应急管理支出</t>
  </si>
  <si>
    <t>预备费</t>
  </si>
  <si>
    <t>其他支出</t>
  </si>
  <si>
    <t>年初预留</t>
  </si>
  <si>
    <t>年初预算4000万元中，其中3000万元为工资预留，1000万元为补助给乡镇的支出</t>
  </si>
  <si>
    <t>转移性支出</t>
  </si>
  <si>
    <t>债务还本支出</t>
  </si>
  <si>
    <t>地方政府一般债务还本支出</t>
  </si>
  <si>
    <t>地方政府专项债务还本支出</t>
  </si>
  <si>
    <t>债务付息支出</t>
  </si>
  <si>
    <t>地方政府一般债务付息支出</t>
  </si>
  <si>
    <t>债务发行费用支出</t>
  </si>
  <si>
    <t>地方政府一般债务发行费用支出</t>
  </si>
  <si>
    <t>附表3</t>
  </si>
  <si>
    <t>修文县2023年全县一般公共预算支出决算情况表（政府经济科目）</t>
  </si>
  <si>
    <t>一般公共预算支出决算数</t>
  </si>
  <si>
    <t>其中：基本支出决算数</t>
  </si>
  <si>
    <t>一般公共预算支出</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</si>
  <si>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</si>
  <si>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</si>
  <si>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</si>
  <si>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</si>
  <si>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</si>
  <si>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</si>
  <si>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</si>
  <si>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</si>
  <si>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</si>
  <si>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</si>
  <si>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</si>
  <si>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</si>
  <si>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</si>
  <si>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</si>
  <si>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</si>
  <si>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</si>
  <si>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</si>
  <si>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</si>
  <si>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</si>
  <si>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</si>
  <si>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</si>
  <si>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</si>
  <si>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</si>
  <si>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</si>
  <si>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</si>
  <si>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</si>
  <si>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</si>
  <si>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</si>
  <si>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</si>
  <si>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</si>
  <si>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</si>
  <si>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</si>
  <si>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</si>
  <si>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</si>
  <si>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</si>
  <si>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</si>
  <si>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</si>
  <si>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</si>
  <si>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</si>
  <si>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</si>
  <si>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</si>
  <si>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</si>
  <si>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</si>
  <si>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</si>
  <si>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</si>
  <si>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</si>
  <si>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</si>
  <si>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599</t>
  </si>
  <si>
    <t xml:space="preserve">  对民间非营利组织和群众性自治组织补贴</t>
  </si>
  <si>
    <t xml:space="preserve">  其他支出</t>
  </si>
  <si>
    <t>附表4</t>
  </si>
  <si>
    <t>修文县2023年县本级一般公共预算收入决算情况表</t>
  </si>
  <si>
    <t>附表5</t>
  </si>
  <si>
    <t>修文县2023年县本级一般公共预算支出决算情况表</t>
  </si>
  <si>
    <t>项目</t>
  </si>
  <si>
    <t>支出合计数</t>
  </si>
  <si>
    <t>本级支出
决算数</t>
  </si>
  <si>
    <t>本级支出
占调整后
预算数比例</t>
  </si>
  <si>
    <t>上专支出决算数</t>
  </si>
  <si>
    <t>去年同期
支出决算数</t>
  </si>
  <si>
    <t>同比增减幅度
(本级支出)</t>
  </si>
  <si>
    <t>合计</t>
  </si>
  <si>
    <t>行政运行</t>
  </si>
  <si>
    <t>一般行政管理事务</t>
  </si>
  <si>
    <t>人大会议</t>
  </si>
  <si>
    <t>事业运行</t>
  </si>
  <si>
    <t>其他人大事务支出</t>
  </si>
  <si>
    <t>机关服务</t>
  </si>
  <si>
    <t>政协会议</t>
  </si>
  <si>
    <t>委员视察</t>
  </si>
  <si>
    <t>其他政协事务支出</t>
  </si>
  <si>
    <t>专项业务及机关事务管理</t>
  </si>
  <si>
    <t>政务公开审批</t>
  </si>
  <si>
    <t>信访事务</t>
  </si>
  <si>
    <t>其他政府办公厅（室）及相关机构事务支出</t>
  </si>
  <si>
    <t>发改与改革事务</t>
  </si>
  <si>
    <t>战略规划与实施</t>
  </si>
  <si>
    <t>其他发展与改革事务支出</t>
  </si>
  <si>
    <t>专项统计业务</t>
  </si>
  <si>
    <t>专项普查活动</t>
  </si>
  <si>
    <t>统计抽样调查</t>
  </si>
  <si>
    <t>财政国库业务</t>
  </si>
  <si>
    <t>信息化建设</t>
  </si>
  <si>
    <t>财政委托业务支出</t>
  </si>
  <si>
    <t>其他财政事务支出</t>
  </si>
  <si>
    <t>国内贸易管理</t>
  </si>
  <si>
    <t>招商引资</t>
  </si>
  <si>
    <t>其他商贸事务支出</t>
  </si>
  <si>
    <t>民族工作专项</t>
  </si>
  <si>
    <t>档案馆</t>
  </si>
  <si>
    <t>其他群众团体事务支出</t>
  </si>
  <si>
    <t>宗教事务</t>
  </si>
  <si>
    <t>市场主体管理</t>
  </si>
  <si>
    <t>质量安全监管</t>
  </si>
  <si>
    <t>食品安全监管</t>
  </si>
  <si>
    <t>其他市场监督管理事务</t>
  </si>
  <si>
    <t>其他一般公共服务支出(款)</t>
  </si>
  <si>
    <t>兵役征集</t>
  </si>
  <si>
    <t>民兵</t>
  </si>
  <si>
    <t>执法办案</t>
  </si>
  <si>
    <t>其他公安支出</t>
  </si>
  <si>
    <t>基层司法业务</t>
  </si>
  <si>
    <t>普法宣传</t>
  </si>
  <si>
    <t>公共法律服务</t>
  </si>
  <si>
    <t>社区矫正</t>
  </si>
  <si>
    <t>法治建设</t>
  </si>
  <si>
    <t>其他教育管理事务支出</t>
  </si>
  <si>
    <t>学前教育</t>
  </si>
  <si>
    <t>小学教育</t>
  </si>
  <si>
    <t>初中教育</t>
  </si>
  <si>
    <t>高中教育</t>
  </si>
  <si>
    <t>高等教育</t>
  </si>
  <si>
    <t>其他普通教育支出</t>
  </si>
  <si>
    <t>初等职业教育</t>
  </si>
  <si>
    <t>其他职业教育支出</t>
  </si>
  <si>
    <t>其他成人教育支出</t>
  </si>
  <si>
    <t>特殊学校教育</t>
  </si>
  <si>
    <t>教师进修</t>
  </si>
  <si>
    <t>干部教育</t>
  </si>
  <si>
    <t>其他教育费附加安排的支出</t>
  </si>
  <si>
    <t>其他科学技术管理事务支出</t>
  </si>
  <si>
    <t>科技成果转化与扩散</t>
  </si>
  <si>
    <t>其他技术研究与开发支出</t>
  </si>
  <si>
    <t>科学条件与服务</t>
  </si>
  <si>
    <t>科普活动</t>
  </si>
  <si>
    <t>图书馆</t>
  </si>
  <si>
    <t>文化活动</t>
  </si>
  <si>
    <t>群众文化</t>
  </si>
  <si>
    <t>文化创作与保护</t>
  </si>
  <si>
    <t>旅游宣传</t>
  </si>
  <si>
    <t>文化和旅游管理实务</t>
  </si>
  <si>
    <t>其他文化和旅游支出</t>
  </si>
  <si>
    <t>文物保护</t>
  </si>
  <si>
    <t>博物馆</t>
  </si>
  <si>
    <t>体育场馆</t>
  </si>
  <si>
    <t>群众体育</t>
  </si>
  <si>
    <t>其他体育支出</t>
  </si>
  <si>
    <t>其他广播电视支出</t>
  </si>
  <si>
    <t>其他文化旅游体育与传媒支出(款)</t>
  </si>
  <si>
    <t>宣传文化发展专项支出</t>
  </si>
  <si>
    <t>就业管理事务</t>
  </si>
  <si>
    <t>其他人力资源和社会保障管理事务支出</t>
  </si>
  <si>
    <t>基层政权建设和社区治理</t>
  </si>
  <si>
    <t>其他民政管理事务支出</t>
  </si>
  <si>
    <t>事业单位离退休</t>
  </si>
  <si>
    <t>机关事业单位基本养老保险缴费支出</t>
  </si>
  <si>
    <t>机关事业单位职业年金缴费支出</t>
  </si>
  <si>
    <t>对机关事业单位基本养老保险基金的补助</t>
  </si>
  <si>
    <t>对机关事业单位职业年金的补助</t>
  </si>
  <si>
    <t>其他行政事业单位养老支出</t>
  </si>
  <si>
    <t>企业关闭破产补助</t>
  </si>
  <si>
    <t>社会保险补贴</t>
  </si>
  <si>
    <t>公益性岗位补贴</t>
  </si>
  <si>
    <t>其他就业补助支出</t>
  </si>
  <si>
    <t>死亡抚恤</t>
  </si>
  <si>
    <t>伤残抚恤</t>
  </si>
  <si>
    <t>在乡复员、退伍军人生活补助</t>
  </si>
  <si>
    <t>优抚事业单位支出</t>
  </si>
  <si>
    <t>义务兵优待</t>
  </si>
  <si>
    <t>农村籍退役士兵老年生活补助</t>
  </si>
  <si>
    <t>烈士纪念设施管理维护</t>
  </si>
  <si>
    <t>其他优抚支出</t>
  </si>
  <si>
    <t>退役士兵安置</t>
  </si>
  <si>
    <t>军队移交政府的离退休人员安置</t>
  </si>
  <si>
    <t>军队移交政府的离休干部管理机构</t>
  </si>
  <si>
    <t>军队转业干部安置</t>
  </si>
  <si>
    <t>其他退役安置支出</t>
  </si>
  <si>
    <t>儿童福利</t>
  </si>
  <si>
    <t>老年福利</t>
  </si>
  <si>
    <t>殡葬</t>
  </si>
  <si>
    <t>养老服务</t>
  </si>
  <si>
    <t>其他社会福利支出</t>
  </si>
  <si>
    <t>残疾人康复</t>
  </si>
  <si>
    <t>残疾人就业</t>
  </si>
  <si>
    <t>残疾人体育</t>
  </si>
  <si>
    <t>残疾人生活和护理补贴</t>
  </si>
  <si>
    <t>其他残疾人事业支出</t>
  </si>
  <si>
    <t>其他红十字事业支出</t>
  </si>
  <si>
    <t>城市最低生活保障金支出</t>
  </si>
  <si>
    <t>农村最低生活保障金支出</t>
  </si>
  <si>
    <t>临时救助支出</t>
  </si>
  <si>
    <t>流浪乞讨人员救助支出</t>
  </si>
  <si>
    <t>城市特困人员救助供养支出</t>
  </si>
  <si>
    <t>农村特困人员救助供养支出</t>
  </si>
  <si>
    <t>其他城市生活救助</t>
  </si>
  <si>
    <t>其他农村生活救助</t>
  </si>
  <si>
    <t>财政对城乡居民基本养老保险基金的补助</t>
  </si>
  <si>
    <t>财政对其他社会保险基金的补助</t>
  </si>
  <si>
    <t>财政对失业保险基金的补助</t>
  </si>
  <si>
    <t>财政对工伤保险基金的补助</t>
  </si>
  <si>
    <t>拥军优属</t>
  </si>
  <si>
    <t>其他退役军人事务管理支出</t>
  </si>
  <si>
    <t>其他卫生健康管理事务支出</t>
  </si>
  <si>
    <t>综合医院</t>
  </si>
  <si>
    <t>其他公立医院支出</t>
  </si>
  <si>
    <t>乡镇卫生院</t>
  </si>
  <si>
    <t>其他基层医疗卫生机构支出</t>
  </si>
  <si>
    <t>疾病预防控制机构</t>
  </si>
  <si>
    <t>卫生监督机构</t>
  </si>
  <si>
    <t>妇幼保健机构</t>
  </si>
  <si>
    <t>基本公共卫生服务</t>
  </si>
  <si>
    <t>重大公共卫生服务</t>
  </si>
  <si>
    <t>突发公共卫生事件应急处理</t>
  </si>
  <si>
    <t>其他公共卫生支出</t>
  </si>
  <si>
    <t>中医（民族医）药专项</t>
  </si>
  <si>
    <t>计划生育服务</t>
  </si>
  <si>
    <t>其他计划生育事务支出</t>
  </si>
  <si>
    <t>行政单位医疗</t>
  </si>
  <si>
    <t>事业单位医疗</t>
  </si>
  <si>
    <t>公务员医疗补助</t>
  </si>
  <si>
    <t>其他行政事业单位医疗支出</t>
  </si>
  <si>
    <t>财政对城乡居民基本医疗保险基金的补助</t>
  </si>
  <si>
    <t>城乡医疗救助</t>
  </si>
  <si>
    <t>其他医疗救助支出</t>
  </si>
  <si>
    <t>优抚对象医疗补助</t>
  </si>
  <si>
    <t>医疗保障经办事务</t>
  </si>
  <si>
    <t>其他医疗保障管理事务支出</t>
  </si>
  <si>
    <t>环境保护法规、规划及标准</t>
  </si>
  <si>
    <t>应对气候变化管理事务</t>
  </si>
  <si>
    <t>其他环境保护管理事务支出</t>
  </si>
  <si>
    <t>其他环境监测与监察支出</t>
  </si>
  <si>
    <t>水体</t>
  </si>
  <si>
    <t>固体废弃物与化学品</t>
  </si>
  <si>
    <t>其他污染防治支出</t>
  </si>
  <si>
    <t>生态保护</t>
  </si>
  <si>
    <t>农村环境保护</t>
  </si>
  <si>
    <t>森林管护</t>
  </si>
  <si>
    <t>社会保险补助</t>
  </si>
  <si>
    <t>政策性社会性支出补助</t>
  </si>
  <si>
    <t>退耕现金</t>
  </si>
  <si>
    <t>退耕还林粮食费用补贴</t>
  </si>
  <si>
    <t>其他退耕还林还草支出</t>
  </si>
  <si>
    <t>其他风沙荒漠治理支出</t>
  </si>
  <si>
    <t>其他污染减排支出</t>
  </si>
  <si>
    <t>城管执法</t>
  </si>
  <si>
    <t>其他城乡社区管理事务支出</t>
  </si>
  <si>
    <t>小城镇基础设施建设</t>
  </si>
  <si>
    <t>其他城乡社区公共设施支出</t>
  </si>
  <si>
    <t>科技转化与推广服务</t>
  </si>
  <si>
    <t>病虫害控制</t>
  </si>
  <si>
    <t>农产品质量安全</t>
  </si>
  <si>
    <t>执法监管</t>
  </si>
  <si>
    <t>其他农业农村支出</t>
  </si>
  <si>
    <t>防灾救灾</t>
  </si>
  <si>
    <t>农业生产发展</t>
  </si>
  <si>
    <t>农村合作经济</t>
  </si>
  <si>
    <t>农产品加工与促销</t>
  </si>
  <si>
    <t>农村社会事业</t>
  </si>
  <si>
    <t>农业资源保护修复与利用</t>
  </si>
  <si>
    <t>农村道路建设</t>
  </si>
  <si>
    <t>对高校毕业生到基层任职补助</t>
  </si>
  <si>
    <t>农田建设</t>
  </si>
  <si>
    <t>森林资源培育</t>
  </si>
  <si>
    <t>森林资源管理</t>
  </si>
  <si>
    <t>森林生态效益补偿</t>
  </si>
  <si>
    <t>动植物保护</t>
  </si>
  <si>
    <t>产业化管理</t>
  </si>
  <si>
    <t>林业草原防灾减灾</t>
  </si>
  <si>
    <t>草原管理</t>
  </si>
  <si>
    <t>行业业务管理</t>
  </si>
  <si>
    <t>其他林业和草原支出</t>
  </si>
  <si>
    <t>水利行业业务管理</t>
  </si>
  <si>
    <t>水利工程建设</t>
  </si>
  <si>
    <t>水利工程运行与维护</t>
  </si>
  <si>
    <t>水利前期工作</t>
  </si>
  <si>
    <t>水土保持</t>
  </si>
  <si>
    <t>水资源节约管理与保护</t>
  </si>
  <si>
    <t>防汛</t>
  </si>
  <si>
    <t>抗旱</t>
  </si>
  <si>
    <t>农村水利</t>
  </si>
  <si>
    <t>江河湖库水系综合整治</t>
  </si>
  <si>
    <t>其他水利支出</t>
  </si>
  <si>
    <t>扶贫</t>
  </si>
  <si>
    <t>农村基础设施建设</t>
  </si>
  <si>
    <t>生产发展</t>
  </si>
  <si>
    <t>其他巩固脱贫衔接乡村振兴支出</t>
  </si>
  <si>
    <t>对村级公益事业建设的补助</t>
  </si>
  <si>
    <t>对村民委员会和村党支部的补助</t>
  </si>
  <si>
    <t>对村集体经济组织的补助</t>
  </si>
  <si>
    <t>其他农村综合改革支出</t>
  </si>
  <si>
    <t>农业保险保费补贴</t>
  </si>
  <si>
    <t>创业担保贷款贴息及奖补</t>
  </si>
  <si>
    <t>其他惠普金融发展支出</t>
  </si>
  <si>
    <t>公路建设</t>
  </si>
  <si>
    <t>公路养护</t>
  </si>
  <si>
    <t>公路运输管理</t>
  </si>
  <si>
    <t>其他公路水路运输支出</t>
  </si>
  <si>
    <t>成品油价格改革对交通运输的补贴</t>
  </si>
  <si>
    <t>对农村道路客运的补贴</t>
  </si>
  <si>
    <t>对出租车的补贴</t>
  </si>
  <si>
    <t>车辆购置税用于公路等基础设施建设支出</t>
  </si>
  <si>
    <t>公共交通运营补助</t>
  </si>
  <si>
    <t>资源勘探信息等支出</t>
  </si>
  <si>
    <t>煤炭勘探开采和洗选</t>
  </si>
  <si>
    <t>无线电监管</t>
  </si>
  <si>
    <t>产业发展</t>
  </si>
  <si>
    <t>其他工业和信息产业监管支出</t>
  </si>
  <si>
    <t>中小企业发展专项</t>
  </si>
  <si>
    <t>其他其他资源勘探工业信息等支出</t>
  </si>
  <si>
    <t>其他资源勘探工业信息等支出</t>
  </si>
  <si>
    <t>市场监测及信息管理</t>
  </si>
  <si>
    <t>民贸民品贷款贴息</t>
  </si>
  <si>
    <t>其他商业流通事务支出</t>
  </si>
  <si>
    <t>其他涉外发展服务支出</t>
  </si>
  <si>
    <t>自然资源利用与保护</t>
  </si>
  <si>
    <t>自然资源调查与确权登记</t>
  </si>
  <si>
    <t>地质勘查与矿产资源管理</t>
  </si>
  <si>
    <t>地质勘查基金(周转金)支出</t>
  </si>
  <si>
    <t>其他自然资源事务支出</t>
  </si>
  <si>
    <t>气象事业机构</t>
  </si>
  <si>
    <t>气象服务</t>
  </si>
  <si>
    <t>棚户区改造</t>
  </si>
  <si>
    <t>农村危房改造</t>
  </si>
  <si>
    <t>公共租赁住房</t>
  </si>
  <si>
    <t>租赁补贴</t>
  </si>
  <si>
    <t>老旧小区改造</t>
  </si>
  <si>
    <t>其他保障性安居工程支出</t>
  </si>
  <si>
    <t>住房公积金</t>
  </si>
  <si>
    <t>购房补贴</t>
  </si>
  <si>
    <t>粮食财务挂账利息补贴</t>
  </si>
  <si>
    <t>粮食风险基金</t>
  </si>
  <si>
    <t>其他粮油事务支出</t>
  </si>
  <si>
    <t>储备粮油差价补贴</t>
  </si>
  <si>
    <t>其他粮油储备支出</t>
  </si>
  <si>
    <t>化肥储备</t>
  </si>
  <si>
    <t>灾害风险防治</t>
  </si>
  <si>
    <t>安全监管</t>
  </si>
  <si>
    <t>应急救援</t>
  </si>
  <si>
    <t>应急管理</t>
  </si>
  <si>
    <t>其他应急管理支出</t>
  </si>
  <si>
    <t>消防事务</t>
  </si>
  <si>
    <t>消防应急救援</t>
  </si>
  <si>
    <t>煤矿安全</t>
  </si>
  <si>
    <t>矿山安全监察事务</t>
  </si>
  <si>
    <t>地质灾害防治</t>
  </si>
  <si>
    <t>其他自然灾害防治支出</t>
  </si>
  <si>
    <t>自然灾害救灾补助</t>
  </si>
  <si>
    <t>其他自然灾害救灾及恢复重建支出</t>
  </si>
  <si>
    <t>地方政府一般债券付息支出</t>
  </si>
  <si>
    <t>国有土地使用权出让金债务还本支出</t>
  </si>
  <si>
    <t>地方政府向国际组织借款付息支出</t>
  </si>
  <si>
    <t>附表6</t>
  </si>
  <si>
    <t>修文县2023年县本级一般公共预算支出决算情况表
（政府经济科目）</t>
  </si>
  <si>
    <t>工资奖金津补贴</t>
  </si>
  <si>
    <t>社会保障缴费</t>
  </si>
  <si>
    <t>其他工资福利支出</t>
  </si>
  <si>
    <t>办公经费</t>
  </si>
  <si>
    <t>会议费</t>
  </si>
  <si>
    <t>培训费</t>
  </si>
  <si>
    <t>专用材料购置费</t>
  </si>
  <si>
    <t>委托业务费</t>
  </si>
  <si>
    <t>公务接待费</t>
  </si>
  <si>
    <t>公务用车运行维护费</t>
  </si>
  <si>
    <t>维修（护）费</t>
  </si>
  <si>
    <t>其他商品和服务支出</t>
  </si>
  <si>
    <t>机关资本性支出（一）</t>
  </si>
  <si>
    <t>房屋建筑物购建</t>
  </si>
  <si>
    <t>基础设施建设</t>
  </si>
  <si>
    <t>公务用车购置</t>
  </si>
  <si>
    <t>设备购置</t>
  </si>
  <si>
    <t>大型修缮</t>
  </si>
  <si>
    <t>其他资本性支出</t>
  </si>
  <si>
    <t>机关资本性支出（二）</t>
  </si>
  <si>
    <t>50404</t>
  </si>
  <si>
    <t>工资福利支出</t>
  </si>
  <si>
    <t>商品和服务支出</t>
  </si>
  <si>
    <t>其他对事业单位补助</t>
  </si>
  <si>
    <t>资本性支出（一）</t>
  </si>
  <si>
    <t>50602</t>
  </si>
  <si>
    <t>资本性支出（二）</t>
  </si>
  <si>
    <t>费用补贴</t>
  </si>
  <si>
    <t>利息补贴</t>
  </si>
  <si>
    <t>其他对企业补助</t>
  </si>
  <si>
    <t>社会福利和救助</t>
  </si>
  <si>
    <t>助学金</t>
  </si>
  <si>
    <t>个人农业生产补贴</t>
  </si>
  <si>
    <t>离退休费</t>
  </si>
  <si>
    <t>其他对个人和家庭补助</t>
  </si>
  <si>
    <t>对社会保险基金补助</t>
  </si>
  <si>
    <t>国内债务付息</t>
  </si>
  <si>
    <t>51102</t>
  </si>
  <si>
    <t>国外债务付息</t>
  </si>
  <si>
    <t>51103</t>
  </si>
  <si>
    <t>国内债务发行费用</t>
  </si>
  <si>
    <t>上下级政府间转移性支出</t>
  </si>
  <si>
    <t>对民间非营利组织和群众性自治组织补贴</t>
  </si>
  <si>
    <t>附表7</t>
  </si>
  <si>
    <t xml:space="preserve">2023年上级对修文县一般公共预算转移支付情况表
</t>
  </si>
  <si>
    <t>名    称</t>
  </si>
  <si>
    <t>2023年上级一般转移支付决算数</t>
  </si>
  <si>
    <t>去年同期决算数</t>
  </si>
  <si>
    <t>同比</t>
  </si>
  <si>
    <t>合            计</t>
  </si>
  <si>
    <t>返还性收入</t>
  </si>
  <si>
    <t>所得税基数返还收入</t>
  </si>
  <si>
    <t>成品油税费改革税收返还收入</t>
  </si>
  <si>
    <t>增值税税收返还收入</t>
  </si>
  <si>
    <t>消费税税收返还收入</t>
  </si>
  <si>
    <t>增值税“五五分享”税收返还收入</t>
  </si>
  <si>
    <t>一般性转移支付</t>
  </si>
  <si>
    <t>均衡性转移支付收入</t>
  </si>
  <si>
    <t>县级基本财力保障机制奖补资金收入</t>
  </si>
  <si>
    <t>结算补助收入</t>
  </si>
  <si>
    <t>资源枯竭型城市转移支付补助收入</t>
  </si>
  <si>
    <t>企业事业单位划转补助收入</t>
  </si>
  <si>
    <t>产粮(油)大县奖励资金收入</t>
  </si>
  <si>
    <t>重点生态功能区转移支付收入</t>
  </si>
  <si>
    <t>固定数额补助收入</t>
  </si>
  <si>
    <t>民族地区转移支付收入</t>
  </si>
  <si>
    <t>巩固脱贫攻坚成果衔接乡村振兴转移支付收入</t>
  </si>
  <si>
    <t>一般公共服务共同财政事权转移支付收入</t>
  </si>
  <si>
    <t>公共安全共同财政事权转移支付收入</t>
  </si>
  <si>
    <t>教育共同财政事权转移支付收入</t>
  </si>
  <si>
    <t>科学技术共同财政事权转移支付收入</t>
  </si>
  <si>
    <t>文化旅游体育与传媒共同财政事权转移支付收入</t>
  </si>
  <si>
    <t>社会保障和就业共同财政事权转移支付收入</t>
  </si>
  <si>
    <t>医疗卫生共同财政事权转移支付收入</t>
  </si>
  <si>
    <t>节能环保共同财政事权转移支付收入</t>
  </si>
  <si>
    <t>城乡社区共同财政事权转移支付收入</t>
  </si>
  <si>
    <t>农林水共同财政事权转移支付收入</t>
  </si>
  <si>
    <t>交通运输共同财政事权转移支付收入</t>
  </si>
  <si>
    <t>商业服务业等共同财政事权转移支付收入</t>
  </si>
  <si>
    <t>住房保障共同财政事权转移支付收入</t>
  </si>
  <si>
    <t>灾害防治及应急管理共同财政事权转移支付收入</t>
  </si>
  <si>
    <t>增值税留抵退税转移支付收入</t>
  </si>
  <si>
    <t>其他退税减税降费转移支付收入</t>
  </si>
  <si>
    <t>补充县区财力转移支付收入</t>
  </si>
  <si>
    <t>其他一般性转移支付收入</t>
  </si>
  <si>
    <t>专项转移支付收入</t>
  </si>
  <si>
    <t>一般公共服务</t>
  </si>
  <si>
    <t>公共安全</t>
  </si>
  <si>
    <t>教育</t>
  </si>
  <si>
    <t>科学技术</t>
  </si>
  <si>
    <t>文化旅游体育与传媒</t>
  </si>
  <si>
    <t>社会保障和就业</t>
  </si>
  <si>
    <t>卫生健康</t>
  </si>
  <si>
    <t>节能环保</t>
  </si>
  <si>
    <t>城乡社区</t>
  </si>
  <si>
    <t>农林水</t>
  </si>
  <si>
    <t>资源勘探工业信息等</t>
  </si>
  <si>
    <t>商业服务业等</t>
  </si>
  <si>
    <t>自然资源海洋气象等</t>
  </si>
  <si>
    <t>住房保障</t>
  </si>
  <si>
    <t>粮油物资储备</t>
  </si>
  <si>
    <t>灾害防治及应急管理</t>
  </si>
  <si>
    <t>附表8</t>
  </si>
  <si>
    <r>
      <rPr>
        <sz val="16"/>
        <color rgb="FF000000"/>
        <rFont val="黑体"/>
        <charset val="134"/>
      </rPr>
      <t>修文县2023年政府性基金</t>
    </r>
    <r>
      <rPr>
        <sz val="16"/>
        <rFont val="黑体"/>
        <charset val="134"/>
      </rPr>
      <t>预算收入决算情况表</t>
    </r>
  </si>
  <si>
    <t>为预算调整数%</t>
  </si>
  <si>
    <t>政府性基金收入合计</t>
  </si>
  <si>
    <t>国有土地收益基金收入</t>
  </si>
  <si>
    <t>农业土地开发资金收入</t>
  </si>
  <si>
    <t>国有土地使用权出让收入</t>
  </si>
  <si>
    <t>城市基础设施配套费收入</t>
  </si>
  <si>
    <t>污水处理费收入</t>
  </si>
  <si>
    <t>附表9</t>
  </si>
  <si>
    <t>修文县2023年政府性基金支出决算情况表</t>
  </si>
  <si>
    <t>项     目</t>
  </si>
  <si>
    <t>总支出决算数</t>
  </si>
  <si>
    <t>其中：</t>
  </si>
  <si>
    <t>上专支出</t>
  </si>
  <si>
    <t>本级支出</t>
  </si>
  <si>
    <t>政府性基金支出合计</t>
  </si>
  <si>
    <t>大中型水库移民后期扶持基金支出</t>
  </si>
  <si>
    <t>移民补助</t>
  </si>
  <si>
    <t>基础设施建设和经济发展</t>
  </si>
  <si>
    <t>小型水库移民扶助基金及对应专项债务收入安排的支出</t>
  </si>
  <si>
    <t>国有土地使用权出让收入及对应专项债务收入安排的支出</t>
  </si>
  <si>
    <t>征地和拆迁补偿支出</t>
  </si>
  <si>
    <t>土地开发支出</t>
  </si>
  <si>
    <t>城市建设支出</t>
  </si>
  <si>
    <t>农村基础设施建设支出</t>
  </si>
  <si>
    <t>土地出让业务支出</t>
  </si>
  <si>
    <t>公共租赁住房支出</t>
  </si>
  <si>
    <t>农业生产发展支出</t>
  </si>
  <si>
    <t>其他国有土地使用权出让收入安排的支出</t>
  </si>
  <si>
    <t>国有土地收益基金安排的支出</t>
  </si>
  <si>
    <t>其他国有土地收益基金支出</t>
  </si>
  <si>
    <t>农业土地开发资金安排的支出</t>
  </si>
  <si>
    <t>城市基础设施配套费及对应专项债务收入安排的支出</t>
  </si>
  <si>
    <t>城市公共设施</t>
  </si>
  <si>
    <t>城市环境卫生</t>
  </si>
  <si>
    <t>污水处理费及对应专项债务收入安排的支出</t>
  </si>
  <si>
    <t>污水处理设施建设和运营</t>
  </si>
  <si>
    <t>大中型水库库区基金及对应专项债务收入安排的支出</t>
  </si>
  <si>
    <t>其他政府性基金及对应专项债务收入安排的支出</t>
  </si>
  <si>
    <t>其他政府性基金安排的支出</t>
  </si>
  <si>
    <t xml:space="preserve">其他地方自行试点项目收益专项债券收入安排的支出  </t>
  </si>
  <si>
    <t>彩票公益金及对应专项债务收入安排的支出</t>
  </si>
  <si>
    <t>用于社会福利的彩票公益金支出</t>
  </si>
  <si>
    <t>用于体育事业的彩票公益金支出</t>
  </si>
  <si>
    <t>用于教育事业的彩票公益金支出</t>
  </si>
  <si>
    <t>用于残疾人事业的彩票公益金支出</t>
  </si>
  <si>
    <t>用于城乡医疗救助的彩票公益金支出</t>
  </si>
  <si>
    <t xml:space="preserve">      用于其他社会公益事业的彩票公益金支出</t>
  </si>
  <si>
    <t>地方政府专项债券还本支出</t>
  </si>
  <si>
    <t>地方政府专项债务付息支出</t>
  </si>
  <si>
    <t>国有土地使用权出让金债务付息支出</t>
  </si>
  <si>
    <t>地方政府专项债务发行费用支出</t>
  </si>
  <si>
    <t>国有土地使用权出让金债务发行费用支出</t>
  </si>
  <si>
    <t>抗疫特别国债安排的支出</t>
  </si>
  <si>
    <t>公共卫生体系建设</t>
  </si>
  <si>
    <t>其他抗疫相关支出</t>
  </si>
  <si>
    <t>附表10</t>
  </si>
  <si>
    <t>2023年上级对修文县政府性基金预算转移支付情况表</t>
  </si>
  <si>
    <t>科  目  名  称</t>
  </si>
  <si>
    <t>政府性基金预算上级补助收入</t>
  </si>
  <si>
    <t>附表11</t>
  </si>
  <si>
    <t>修文县2023年社会保险基金收入支出决算表</t>
  </si>
  <si>
    <t>项    目</t>
  </si>
  <si>
    <t>城乡居民基本养老保险
基金决算数</t>
  </si>
  <si>
    <t>机关事业单位基本养老保险
基金决算数</t>
  </si>
  <si>
    <t>一、收入</t>
  </si>
  <si>
    <t>其中:保险费收入</t>
  </si>
  <si>
    <t>利息收入</t>
  </si>
  <si>
    <t>财政补贴收入</t>
  </si>
  <si>
    <t>委托投资收益</t>
  </si>
  <si>
    <t>其他收入</t>
  </si>
  <si>
    <t>转移收入</t>
  </si>
  <si>
    <t>上级补助收入</t>
  </si>
  <si>
    <t>二、支出</t>
  </si>
  <si>
    <t>其中:社会保险待遇支出</t>
  </si>
  <si>
    <t>转移支出</t>
  </si>
  <si>
    <t>上解上级支出</t>
  </si>
  <si>
    <t>三、本年收支结余</t>
  </si>
  <si>
    <t>四、2022年末滚存结余</t>
  </si>
  <si>
    <t>五、2023年末滚存结余</t>
  </si>
  <si>
    <t>附表12</t>
  </si>
  <si>
    <t>修文县2023年国有资本经营预算收支决算表</t>
  </si>
  <si>
    <t xml:space="preserve">收 入   </t>
  </si>
  <si>
    <t>支出</t>
  </si>
  <si>
    <t>项 目</t>
  </si>
  <si>
    <t>2023年
预算数</t>
  </si>
  <si>
    <t>2023年
决算数</t>
  </si>
  <si>
    <r>
      <rPr>
        <b/>
        <sz val="12"/>
        <rFont val="宋体"/>
        <charset val="134"/>
      </rPr>
      <t>项</t>
    </r>
    <r>
      <rPr>
        <b/>
        <sz val="12"/>
        <rFont val="Arial"/>
        <charset val="0"/>
      </rPr>
      <t xml:space="preserve"> </t>
    </r>
    <r>
      <rPr>
        <b/>
        <sz val="12"/>
        <rFont val="宋体"/>
        <charset val="134"/>
      </rPr>
      <t>目</t>
    </r>
  </si>
  <si>
    <t>一、本级收入</t>
  </si>
  <si>
    <t>一、本级支出</t>
  </si>
  <si>
    <t>二、上级补助收入</t>
  </si>
  <si>
    <t>二、调出资金</t>
  </si>
  <si>
    <t>三、上年结转收入</t>
  </si>
  <si>
    <t>三、上年结转支出</t>
  </si>
  <si>
    <t>四、结转下年支出</t>
  </si>
  <si>
    <t>收入合计</t>
  </si>
  <si>
    <t>支出合计</t>
  </si>
  <si>
    <t>附表13：</t>
  </si>
  <si>
    <t>修文县2023年工资预留、预备费使用情况表</t>
  </si>
  <si>
    <t>类别</t>
  </si>
  <si>
    <t>单位名称</t>
  </si>
  <si>
    <t>资金用途</t>
  </si>
  <si>
    <t>总金额</t>
  </si>
  <si>
    <t>工资预留</t>
  </si>
  <si>
    <t>2023年预备费使用总计</t>
  </si>
  <si>
    <t>预算调整前预备费使用总计</t>
  </si>
  <si>
    <t>人员类金额合计</t>
  </si>
  <si>
    <t>人员</t>
  </si>
  <si>
    <t>贵阳市修文县六广镇中心卫生院</t>
  </si>
  <si>
    <t>调出人员职业年金</t>
  </si>
  <si>
    <t>贵阳市修文县自然资源局</t>
  </si>
  <si>
    <t>退休费</t>
  </si>
  <si>
    <t>贵州省贵阳市修文县公安局</t>
  </si>
  <si>
    <t>失业保险、工伤保险、养老保险</t>
  </si>
  <si>
    <t>贵州修文经济开发区管理委员会</t>
  </si>
  <si>
    <t>职业年金</t>
  </si>
  <si>
    <t>追加人员经费</t>
  </si>
  <si>
    <t>六桶镇人民政府</t>
  </si>
  <si>
    <t>修文县财政局</t>
  </si>
  <si>
    <t>工伤保险、失业保险</t>
  </si>
  <si>
    <t>行政养老保险</t>
  </si>
  <si>
    <t>事业养老保险</t>
  </si>
  <si>
    <t>修文县财政局久长镇分局</t>
  </si>
  <si>
    <t>一次性退休补贴</t>
  </si>
  <si>
    <t>修文县残疾人联合会</t>
  </si>
  <si>
    <t>基本养老保险</t>
  </si>
  <si>
    <t>退休人员职业年金</t>
  </si>
  <si>
    <t>追加基本支出</t>
  </si>
  <si>
    <t>修文县城市更新事务中心</t>
  </si>
  <si>
    <t>修文县大石布依族乡人民政府</t>
  </si>
  <si>
    <t>人员经费</t>
  </si>
  <si>
    <t>修文县发展和改革局</t>
  </si>
  <si>
    <t>在职工资附加性支出</t>
  </si>
  <si>
    <t>修文县工业和信息化局</t>
  </si>
  <si>
    <t>修文县谷堡镇人民政府</t>
  </si>
  <si>
    <t>养老保险、工伤保险、失业保险、基本工资等</t>
  </si>
  <si>
    <t>修文县红十字会</t>
  </si>
  <si>
    <t>修文县机关事务管理服务中心</t>
  </si>
  <si>
    <t>修文县疾病预防控制中心</t>
  </si>
  <si>
    <t>修文县计划生育协会</t>
  </si>
  <si>
    <t>养老保险</t>
  </si>
  <si>
    <t>修文县交通运输局</t>
  </si>
  <si>
    <t>养老保险、医疗保险、职业年金</t>
  </si>
  <si>
    <t>修文县教育局</t>
  </si>
  <si>
    <t>新聘教师工资</t>
  </si>
  <si>
    <t>追加新进事业人员经费</t>
  </si>
  <si>
    <t>修文县景阳街道办事处</t>
  </si>
  <si>
    <t>人员经费（医疗保险、养老保险、艰边补贴）</t>
  </si>
  <si>
    <t>修文县景阳街道财务服务中心</t>
  </si>
  <si>
    <t>工伤保险</t>
  </si>
  <si>
    <t>艰苦边远补贴</t>
  </si>
  <si>
    <t>失业保险</t>
  </si>
  <si>
    <t>修文县久长街道办事处</t>
  </si>
  <si>
    <t>修文县久长街道财务服务中心</t>
  </si>
  <si>
    <t>养老保险及工伤保险</t>
  </si>
  <si>
    <t>修文县久长街道卫生服务中心</t>
  </si>
  <si>
    <t>修文县六广镇人民政府</t>
  </si>
  <si>
    <t>修文县六屯镇人民政府</t>
  </si>
  <si>
    <t>养老保险、工伤保险、失业保险</t>
  </si>
  <si>
    <t>修文县龙场街道办事处</t>
  </si>
  <si>
    <t>基本工资、养老保险、医疗保险、事业保险等</t>
  </si>
  <si>
    <t>修文县龙场街道财务服务中心</t>
  </si>
  <si>
    <t>修文县民政局</t>
  </si>
  <si>
    <t>修文县民族宗教事务局</t>
  </si>
  <si>
    <t>修文县农业农村局</t>
  </si>
  <si>
    <t>修文县气象局</t>
  </si>
  <si>
    <t>养老保险、工伤保险、医疗保险、基本工资等</t>
  </si>
  <si>
    <t>修文县人力资源和社会保障局</t>
  </si>
  <si>
    <t>修文县人民代表大会常务委员会办公室</t>
  </si>
  <si>
    <t>事业人员经费</t>
  </si>
  <si>
    <t>修文县人民政府办公室</t>
  </si>
  <si>
    <t>修文县人民政府政务服务中心</t>
  </si>
  <si>
    <t>基本工资、津补贴、养老保险、公务员医疗补助、住房公积金、事业人员绩效工资</t>
  </si>
  <si>
    <t>修文县洒坪镇人民政府</t>
  </si>
  <si>
    <t>养老保险、事业保险、工伤保险</t>
  </si>
  <si>
    <t>修文县商务局</t>
  </si>
  <si>
    <t>艰边津贴</t>
  </si>
  <si>
    <t>养老保险、工伤保险</t>
  </si>
  <si>
    <t>修文县市场监督管理局</t>
  </si>
  <si>
    <t>修文县司法局</t>
  </si>
  <si>
    <t>修文县统计局</t>
  </si>
  <si>
    <t>养老保险、医疗保险、事业保险</t>
  </si>
  <si>
    <t>修文县退役军人事务局</t>
  </si>
  <si>
    <t>基本工资</t>
  </si>
  <si>
    <t>失业保险、工伤保险</t>
  </si>
  <si>
    <t>修文县卫生健康局</t>
  </si>
  <si>
    <t>财政补助职业年金（财政负担部分）</t>
  </si>
  <si>
    <t>退休人员经费</t>
  </si>
  <si>
    <t>退休人员经费和职业年金</t>
  </si>
  <si>
    <t>修文县文体广电旅游局</t>
  </si>
  <si>
    <t>行政医疗保险</t>
  </si>
  <si>
    <t>事业失业保险</t>
  </si>
  <si>
    <t>修文县乡村振兴服务中心</t>
  </si>
  <si>
    <t>修文县小箐镇人民政府</t>
  </si>
  <si>
    <t>修文县信访局</t>
  </si>
  <si>
    <t>修文县阳明洞街道办事处</t>
  </si>
  <si>
    <t>养老保险、工伤保险、医疗保险、基本工资、事业保险等</t>
  </si>
  <si>
    <t>修文县医疗保障局</t>
  </si>
  <si>
    <t>修文县应急管理局</t>
  </si>
  <si>
    <t>修文县扎佐街道办事处</t>
  </si>
  <si>
    <t>修文县扎佐街道财务服务中心</t>
  </si>
  <si>
    <t>修文县扎佐卫生服务中心</t>
  </si>
  <si>
    <t>修文县住房和城乡建设局</t>
  </si>
  <si>
    <t>事业艰边津贴</t>
  </si>
  <si>
    <t>修文县综合行政执法局</t>
  </si>
  <si>
    <t>养老保险、工伤保险、医疗保险、独生子女一次性补贴</t>
  </si>
  <si>
    <t>修文县总工会</t>
  </si>
  <si>
    <t>修文中学</t>
  </si>
  <si>
    <t>中共修文县委机构编制委员会办公室</t>
  </si>
  <si>
    <t>中国共产党修文县纪律检查委员会</t>
  </si>
  <si>
    <t>中国共产党修文县委员会办公室</t>
  </si>
  <si>
    <t>中国共产党修文县委员会党校</t>
  </si>
  <si>
    <t>中国共产党修文县委员会统战部</t>
  </si>
  <si>
    <t>中国共产党修文县委员会宣传部</t>
  </si>
  <si>
    <t>事业工伤保险</t>
  </si>
  <si>
    <t>中国共产党修文县委员会政法委员会</t>
  </si>
  <si>
    <t>中国共产党修文县委员会组织部</t>
  </si>
  <si>
    <t>事业单位奖励性绩效</t>
  </si>
  <si>
    <t>中国人民解放军贵州省修文县人民武装部</t>
  </si>
  <si>
    <t>中国人民政治协商会议贵州省修文县委员会办公室</t>
  </si>
  <si>
    <t>一次性退休补贴和职业年金</t>
  </si>
  <si>
    <t>项目类金额合计</t>
  </si>
  <si>
    <t>丧葬补助金和抚恤金</t>
  </si>
  <si>
    <t>一次性伤残就业补助金</t>
  </si>
  <si>
    <t>修文县财政局扎佐镇分局</t>
  </si>
  <si>
    <t>修文县储粮信息化建设项目资金</t>
  </si>
  <si>
    <t>遗属生活补助</t>
  </si>
  <si>
    <t>民营系列职称联合评审工作经费</t>
  </si>
  <si>
    <t>补发2021入伍艰苦边远地区义务兵补助金</t>
  </si>
  <si>
    <t>隔离人员转运经费</t>
  </si>
  <si>
    <t>新冠疫苗接种费用</t>
  </si>
  <si>
    <t>预算调整后预备费使用总计</t>
  </si>
  <si>
    <t>村干部保险</t>
  </si>
  <si>
    <t>离任村干部补贴</t>
  </si>
  <si>
    <t>绩效奖和超绩效工资</t>
  </si>
  <si>
    <t>独子费一次性补助</t>
  </si>
  <si>
    <t>其他编外人员</t>
  </si>
  <si>
    <t>合同制教师工资及社会保险缴纳</t>
  </si>
  <si>
    <t>修文县档案馆</t>
  </si>
  <si>
    <t>修文县水务管理局</t>
  </si>
  <si>
    <t>独生子女一次性补贴</t>
  </si>
  <si>
    <t>基本支出</t>
  </si>
  <si>
    <t>职业年金缴费</t>
  </si>
  <si>
    <t>王奕霖生活津贴</t>
  </si>
  <si>
    <t>丧葬补助金和抚恤金及遗属生活补助</t>
  </si>
  <si>
    <t>六十年代精简退老职工定期定量救济费</t>
  </si>
  <si>
    <t>修文县消防救援大队</t>
  </si>
  <si>
    <t>消防业务经费</t>
  </si>
  <si>
    <t>附表14</t>
  </si>
  <si>
    <t>修文县2023年政府一般债务、专项债务限额和余额情况决算表</t>
  </si>
  <si>
    <t xml:space="preserve">项目名称
</t>
  </si>
  <si>
    <t>年底债务限额</t>
  </si>
  <si>
    <t>年底债务余额</t>
  </si>
  <si>
    <t>小计</t>
  </si>
  <si>
    <t>一般债务限额</t>
  </si>
  <si>
    <t>专项债务限额</t>
  </si>
  <si>
    <t>一般债务余额</t>
  </si>
  <si>
    <t>专项债务余额</t>
  </si>
  <si>
    <t>2022年</t>
  </si>
  <si>
    <t>2023年</t>
  </si>
  <si>
    <t>附表15</t>
  </si>
  <si>
    <t>修文县2023年乡镇结算表</t>
  </si>
  <si>
    <t>项      目</t>
  </si>
  <si>
    <t>大石乡</t>
  </si>
  <si>
    <t>谷堡镇</t>
  </si>
  <si>
    <t>六桶镇</t>
  </si>
  <si>
    <t>六屯镇</t>
  </si>
  <si>
    <t>洒坪镇</t>
  </si>
  <si>
    <t>小箐镇</t>
  </si>
  <si>
    <t>六广镇</t>
  </si>
  <si>
    <t>公   共   财   政   预  算</t>
  </si>
  <si>
    <t>六广、洒坪、谷堡镇年度超收在 100 万元以内的，县、镇按4：6 进行分成，超过 100 万元的部分按 3：7 进行分成；其余乡（镇）超收的，县、乡（镇）按 1：9 进行分成</t>
  </si>
  <si>
    <t>收入总合计</t>
  </si>
  <si>
    <t>一、一般公共预算收入合计</t>
  </si>
  <si>
    <t>（一）本级一般公共预算收入</t>
  </si>
  <si>
    <t>收入目标数</t>
  </si>
  <si>
    <t>收入完成数</t>
  </si>
  <si>
    <t>1.专项转移支付收入</t>
  </si>
  <si>
    <t>（1）2023年上级转移支付收入</t>
  </si>
  <si>
    <t>（2）2022年上级转移支付收入</t>
  </si>
  <si>
    <t>（3）2023年县级转移支付收入</t>
  </si>
  <si>
    <t>其中：下达项目类控制数</t>
  </si>
  <si>
    <t>（4）2022年县级转移支付收入</t>
  </si>
  <si>
    <t>（5）扣减2022年县级补助收入</t>
  </si>
  <si>
    <t>2.县级财力补助</t>
  </si>
  <si>
    <t>（1）体制补助收入</t>
  </si>
  <si>
    <t xml:space="preserve">    基本支出补助收入</t>
  </si>
  <si>
    <t xml:space="preserve">    卫生费</t>
  </si>
  <si>
    <t xml:space="preserve">    专项业务费</t>
  </si>
  <si>
    <t>（2）超收补助（负数为欠收）</t>
  </si>
  <si>
    <t>（3）欠收补助收入（明年扣回）</t>
  </si>
  <si>
    <t>（4）其他收入</t>
  </si>
  <si>
    <t>（二）调入资金</t>
  </si>
  <si>
    <t xml:space="preserve">     从预算稳定调节基金调出至一般公共预算</t>
  </si>
  <si>
    <t>二、上年结余</t>
  </si>
  <si>
    <t>三、资金补助收入</t>
  </si>
  <si>
    <t xml:space="preserve">    存量资金收入</t>
  </si>
  <si>
    <t xml:space="preserve">    基金/国有资本经营补助收入</t>
  </si>
  <si>
    <t xml:space="preserve">    以前年度资金补助收入</t>
  </si>
  <si>
    <t>四、一般公共预算支出合计</t>
  </si>
  <si>
    <t>（一）乡镇本级一般公共预算支出</t>
  </si>
  <si>
    <t>（二）县级一般公共预算支出</t>
  </si>
  <si>
    <t>其中：下达项目类控制数支出</t>
  </si>
  <si>
    <t xml:space="preserve">      2023年县级一般公共预算支出</t>
  </si>
  <si>
    <t xml:space="preserve">      2022年县级一般公共预算支出</t>
  </si>
  <si>
    <t>（三）上级专项支出</t>
  </si>
  <si>
    <t>其中：2023年上级专项支出</t>
  </si>
  <si>
    <t xml:space="preserve">      2022年上级专项支出</t>
  </si>
  <si>
    <t>（四）上解支出</t>
  </si>
  <si>
    <t>（五）调出资金</t>
  </si>
  <si>
    <t xml:space="preserve">    补充预算稳定调节基金</t>
  </si>
  <si>
    <t>五、一般公共预算年终结余</t>
  </si>
  <si>
    <t xml:space="preserve">    减：结转下年上专支出</t>
  </si>
  <si>
    <t xml:space="preserve">    减：结转下年本级支出</t>
  </si>
  <si>
    <t>预算净结余</t>
  </si>
  <si>
    <t>下文定数</t>
  </si>
  <si>
    <t>附表16</t>
  </si>
  <si>
    <t>修文县2023年度重点项目绩效评价情况表</t>
  </si>
  <si>
    <t>序号</t>
  </si>
  <si>
    <t>项目名称</t>
  </si>
  <si>
    <t>主管单位名称</t>
  </si>
  <si>
    <t>项目资金</t>
  </si>
  <si>
    <t>绩效评价
得分</t>
  </si>
  <si>
    <t>评价等级</t>
  </si>
  <si>
    <t>修文县机关事务中心</t>
  </si>
  <si>
    <t>机关事务中心办公经费</t>
  </si>
  <si>
    <t>91.99分</t>
  </si>
  <si>
    <t>优</t>
  </si>
  <si>
    <t>农村学前教育儿童营养改善计划</t>
  </si>
  <si>
    <t>76.02分</t>
  </si>
  <si>
    <t>中</t>
  </si>
  <si>
    <t>学前教育生均公用经费</t>
  </si>
  <si>
    <t>88.83分</t>
  </si>
  <si>
    <t>良</t>
  </si>
  <si>
    <t>高中生均公用经费</t>
  </si>
  <si>
    <t>84.05分</t>
  </si>
  <si>
    <t>修文县扎佐片区环卫市场化服务项目</t>
  </si>
  <si>
    <t>79.35分</t>
  </si>
  <si>
    <t>脱贫攻坚衔接资金</t>
  </si>
  <si>
    <t>92.13分</t>
  </si>
  <si>
    <t>乡村振兴县级示范点项目建设补助资金</t>
  </si>
  <si>
    <t>86.70分</t>
  </si>
  <si>
    <t>修文县自然资源局</t>
  </si>
  <si>
    <t>森林防灭火专项工作经费</t>
  </si>
  <si>
    <t>91.34分</t>
  </si>
  <si>
    <t>特殊儿童群体基本生活保障</t>
  </si>
  <si>
    <t>93.35分</t>
  </si>
  <si>
    <t>就业补助资金</t>
  </si>
  <si>
    <t>94.25分</t>
  </si>
  <si>
    <t>基本药物补助</t>
  </si>
  <si>
    <t>98.22分</t>
  </si>
  <si>
    <t>永盛和物流等16个项目过渡费</t>
  </si>
  <si>
    <t>80.66分</t>
  </si>
  <si>
    <t>未建安置房改选项目</t>
  </si>
  <si>
    <t>82.94分</t>
  </si>
  <si>
    <t>附表17</t>
  </si>
  <si>
    <t>修文县2023年部门整体支出绩效评价情况表</t>
  </si>
  <si>
    <t>绩效评价得分</t>
  </si>
  <si>
    <t>部门总收入（万元）</t>
  </si>
  <si>
    <t>部门总支出（万元）</t>
  </si>
  <si>
    <t>90.07分</t>
  </si>
  <si>
    <t>88.04分</t>
  </si>
  <si>
    <t>修文县投资促进局</t>
  </si>
  <si>
    <t>67.37分</t>
  </si>
  <si>
    <t>70.9分</t>
  </si>
  <si>
    <t>92分</t>
  </si>
  <si>
    <t>附表18</t>
  </si>
  <si>
    <t>修文县2023年新增地方政府债券使用情况表</t>
  </si>
  <si>
    <t>项目单位</t>
  </si>
  <si>
    <t>项目编码</t>
  </si>
  <si>
    <t>本项目债券资金额度</t>
  </si>
  <si>
    <t>项目类型</t>
  </si>
  <si>
    <t>本级项目主管部门</t>
  </si>
  <si>
    <t>债券性质</t>
  </si>
  <si>
    <t>发行时间</t>
  </si>
  <si>
    <t>修文县城市发展投资集团有限责任公司</t>
  </si>
  <si>
    <t>P21520123-0003</t>
  </si>
  <si>
    <t>修文县城区停车场提升改造补短板项目</t>
  </si>
  <si>
    <t>城市停车场</t>
  </si>
  <si>
    <t xml:space="preserve">修文县综合执法局 </t>
  </si>
  <si>
    <t>专项债券</t>
  </si>
  <si>
    <t>P21520123-0001</t>
  </si>
  <si>
    <t>贵阳市修文县城镇污水管网及污水处理工程项目</t>
  </si>
  <si>
    <t>污水处理（城镇）</t>
  </si>
  <si>
    <t>P21520123-0080</t>
  </si>
  <si>
    <t>修文县农村饮水安全项目</t>
  </si>
  <si>
    <t>其他农林水利建设</t>
  </si>
  <si>
    <t>P23520123-0012</t>
  </si>
  <si>
    <t>修文县洒坪镇老木櫈山塘除险加固工程</t>
  </si>
  <si>
    <t>防汛抗旱水利提升工程</t>
  </si>
  <si>
    <t>一般债券</t>
  </si>
  <si>
    <t>P23520123-0011</t>
  </si>
  <si>
    <t>修文县玩易窝路西段道路工程</t>
  </si>
  <si>
    <t>其他市政建设</t>
  </si>
  <si>
    <t>P23520123-0013</t>
  </si>
  <si>
    <t>修文县久长街道木马寨山塘除险加固工程</t>
  </si>
  <si>
    <t>P21520123-0090</t>
  </si>
  <si>
    <t>修文县第六中学建设项目</t>
  </si>
  <si>
    <t>其他教育</t>
  </si>
  <si>
    <t>P21520123-0089</t>
  </si>
  <si>
    <t>修文县妇幼保健院配套基础设施道路工程</t>
  </si>
  <si>
    <t>P23520123-0010</t>
  </si>
  <si>
    <t>修文县行知路西段道路工程</t>
  </si>
  <si>
    <t>修文县公安局</t>
  </si>
  <si>
    <t>P23520123-0007</t>
  </si>
  <si>
    <t>修文县公安局基础设施维修项目</t>
  </si>
  <si>
    <t>其他社会保障</t>
  </si>
  <si>
    <t>P23520123-0003</t>
  </si>
  <si>
    <t>修文县第三中学第二食堂建设项目</t>
  </si>
  <si>
    <t>其他</t>
  </si>
  <si>
    <t>P23520123-0008</t>
  </si>
  <si>
    <t>雪亮工程二期前端扩容建设项目</t>
  </si>
  <si>
    <t>P23520123-0004</t>
  </si>
  <si>
    <t>阳明苑幼儿园装修项目</t>
  </si>
  <si>
    <t>学龄前教育</t>
  </si>
  <si>
    <t>P23520123-0006</t>
  </si>
  <si>
    <t>修文县公安局改扩建项目</t>
  </si>
  <si>
    <t>P20520123-9987</t>
  </si>
  <si>
    <t>修文二中运动场改造项目</t>
  </si>
  <si>
    <t>P23520123-0005</t>
  </si>
  <si>
    <t>新建三个派出所项目</t>
  </si>
  <si>
    <t>P23520123-0001</t>
  </si>
  <si>
    <t>公路小修养项目</t>
  </si>
  <si>
    <t>农村公路</t>
  </si>
  <si>
    <t>P23520123-0009</t>
  </si>
  <si>
    <t>义务教育</t>
  </si>
  <si>
    <t>P22520123-0028</t>
  </si>
  <si>
    <t>冬修农田水利损毁设施修复项目</t>
  </si>
  <si>
    <t>金额合计</t>
  </si>
</sst>
</file>

<file path=xl/styles.xml><?xml version="1.0" encoding="utf-8"?>
<styleSheet xmlns="http://schemas.openxmlformats.org/spreadsheetml/2006/main">
  <numFmts count="1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Red]\-#,##0.00\ "/>
    <numFmt numFmtId="177" formatCode="_-* #,##0_-;\-* #,##0_-;_-* &quot;-&quot;_-;_-@_-"/>
    <numFmt numFmtId="178" formatCode="_(* #,##0.00_);_(* \(#,##0.00\);_(* &quot;-&quot;??_);_(@_)"/>
    <numFmt numFmtId="179" formatCode="* #,##0.00;* \-#,##0.00;* &quot;-&quot;??;@"/>
    <numFmt numFmtId="180" formatCode="_-* #,##0.00_-;\-* #,##0.00_-;_-* &quot;-&quot;??_-;_-@_-"/>
    <numFmt numFmtId="181" formatCode="#,##0_ "/>
    <numFmt numFmtId="182" formatCode="#,##0.00_ "/>
    <numFmt numFmtId="183" formatCode="\ \ @"/>
    <numFmt numFmtId="184" formatCode="\ \ \ \ @"/>
    <numFmt numFmtId="185" formatCode="0_);[Red]\(0\)"/>
    <numFmt numFmtId="186" formatCode="0.E+00"/>
    <numFmt numFmtId="187" formatCode="0_ "/>
  </numFmts>
  <fonts count="132">
    <font>
      <sz val="12"/>
      <name val="宋体"/>
      <charset val="134"/>
    </font>
    <font>
      <b/>
      <sz val="16"/>
      <name val="宋体"/>
      <charset val="134"/>
    </font>
    <font>
      <sz val="12"/>
      <name val="Arial"/>
      <charset val="0"/>
    </font>
    <font>
      <sz val="12"/>
      <name val="宋体"/>
      <charset val="0"/>
    </font>
    <font>
      <b/>
      <sz val="12"/>
      <name val="宋体"/>
      <charset val="134"/>
    </font>
    <font>
      <b/>
      <sz val="12"/>
      <name val="宋体"/>
      <charset val="0"/>
    </font>
    <font>
      <sz val="14"/>
      <color theme="1"/>
      <name val="宋体"/>
      <charset val="134"/>
      <scheme val="minor"/>
    </font>
    <font>
      <b/>
      <sz val="18"/>
      <name val="方正小标宋简体"/>
      <charset val="134"/>
    </font>
    <font>
      <sz val="14"/>
      <name val="方正小标宋简体"/>
      <charset val="134"/>
    </font>
    <font>
      <sz val="14"/>
      <name val="宋体"/>
      <charset val="134"/>
      <scheme val="minor"/>
    </font>
    <font>
      <b/>
      <sz val="14"/>
      <name val="宋体"/>
      <charset val="134"/>
      <scheme val="minor"/>
    </font>
    <font>
      <b/>
      <sz val="11"/>
      <color theme="1"/>
      <name val="宋体"/>
      <charset val="134"/>
      <scheme val="minor"/>
    </font>
    <font>
      <b/>
      <sz val="11"/>
      <name val="宋体"/>
      <charset val="134"/>
      <scheme val="minor"/>
    </font>
    <font>
      <sz val="14"/>
      <name val="宋体"/>
      <charset val="134"/>
    </font>
    <font>
      <sz val="11"/>
      <color theme="1"/>
      <name val="宋体"/>
      <charset val="134"/>
      <scheme val="minor"/>
    </font>
    <font>
      <sz val="12"/>
      <name val="黑体"/>
      <charset val="134"/>
    </font>
    <font>
      <b/>
      <sz val="20"/>
      <name val="方正小标宋简体"/>
      <charset val="134"/>
    </font>
    <font>
      <sz val="16"/>
      <name val="方正小标宋简体"/>
      <charset val="134"/>
    </font>
    <font>
      <sz val="12"/>
      <name val="宋体"/>
      <charset val="134"/>
      <scheme val="minor"/>
    </font>
    <font>
      <sz val="11"/>
      <name val="宋体"/>
      <charset val="134"/>
      <scheme val="minor"/>
    </font>
    <font>
      <b/>
      <sz val="20"/>
      <name val="黑体"/>
      <charset val="134"/>
    </font>
    <font>
      <b/>
      <sz val="16"/>
      <name val="黑体"/>
      <charset val="134"/>
    </font>
    <font>
      <sz val="12"/>
      <name val="Arial"/>
      <charset val="134"/>
    </font>
    <font>
      <b/>
      <sz val="11"/>
      <name val="宋体"/>
      <charset val="134"/>
    </font>
    <font>
      <b/>
      <sz val="14"/>
      <name val="宋体"/>
      <charset val="134"/>
    </font>
    <font>
      <sz val="11"/>
      <color theme="1"/>
      <name val="仿宋_GB2312"/>
      <charset val="134"/>
    </font>
    <font>
      <b/>
      <sz val="16"/>
      <name val="宋体"/>
      <charset val="134"/>
      <scheme val="major"/>
    </font>
    <font>
      <b/>
      <sz val="16"/>
      <name val="宋体-方正超大字符集"/>
      <charset val="134"/>
    </font>
    <font>
      <sz val="11"/>
      <name val="宋体"/>
      <charset val="134"/>
    </font>
    <font>
      <sz val="9"/>
      <name val="宋体"/>
      <charset val="134"/>
    </font>
    <font>
      <sz val="10"/>
      <name val="宋体"/>
      <charset val="134"/>
    </font>
    <font>
      <sz val="10"/>
      <color theme="1"/>
      <name val="宋体"/>
      <charset val="134"/>
      <scheme val="minor"/>
    </font>
    <font>
      <b/>
      <sz val="10"/>
      <color theme="1"/>
      <name val="宋体"/>
      <charset val="134"/>
      <scheme val="minor"/>
    </font>
    <font>
      <b/>
      <sz val="9"/>
      <color theme="1"/>
      <name val="宋体"/>
      <charset val="134"/>
      <scheme val="minor"/>
    </font>
    <font>
      <b/>
      <sz val="18"/>
      <name val="宋体"/>
      <charset val="134"/>
    </font>
    <font>
      <sz val="18"/>
      <name val="方正小标宋简体"/>
      <charset val="134"/>
    </font>
    <font>
      <sz val="12"/>
      <name val="仿宋"/>
      <charset val="134"/>
    </font>
    <font>
      <b/>
      <sz val="12"/>
      <name val="Arial"/>
      <charset val="0"/>
    </font>
    <font>
      <b/>
      <sz val="10"/>
      <name val="宋体"/>
      <charset val="134"/>
    </font>
    <font>
      <sz val="10.5"/>
      <color rgb="FF333333"/>
      <name val="微软雅黑"/>
      <charset val="134"/>
    </font>
    <font>
      <sz val="16"/>
      <name val="黑体"/>
      <charset val="134"/>
    </font>
    <font>
      <b/>
      <sz val="10"/>
      <color theme="1"/>
      <name val="宋体"/>
      <charset val="134"/>
    </font>
    <font>
      <sz val="10"/>
      <color theme="1"/>
      <name val="宋体"/>
      <charset val="134"/>
    </font>
    <font>
      <sz val="12"/>
      <color indexed="8"/>
      <name val="黑体"/>
      <charset val="134"/>
    </font>
    <font>
      <b/>
      <sz val="11"/>
      <color indexed="8"/>
      <name val="宋体"/>
      <charset val="134"/>
    </font>
    <font>
      <sz val="16"/>
      <color rgb="FF000000"/>
      <name val="黑体"/>
      <charset val="134"/>
    </font>
    <font>
      <sz val="16"/>
      <color indexed="8"/>
      <name val="黑体"/>
      <charset val="134"/>
    </font>
    <font>
      <sz val="11"/>
      <color indexed="8"/>
      <name val="宋体"/>
      <charset val="134"/>
    </font>
    <font>
      <sz val="12"/>
      <name val="Tahoma"/>
      <charset val="134"/>
    </font>
    <font>
      <b/>
      <sz val="10"/>
      <color indexed="8"/>
      <name val="宋体"/>
      <charset val="134"/>
    </font>
    <font>
      <sz val="10"/>
      <color indexed="8"/>
      <name val="宋体"/>
      <charset val="134"/>
    </font>
    <font>
      <b/>
      <sz val="16"/>
      <color indexed="8"/>
      <name val="宋体"/>
      <charset val="134"/>
    </font>
    <font>
      <sz val="11"/>
      <color indexed="8"/>
      <name val="Tahoma"/>
      <charset val="134"/>
    </font>
    <font>
      <sz val="20"/>
      <name val="宋体"/>
      <charset val="134"/>
    </font>
    <font>
      <b/>
      <sz val="12"/>
      <name val="黑体"/>
      <charset val="134"/>
    </font>
    <font>
      <sz val="10"/>
      <name val="宋体"/>
      <charset val="134"/>
      <scheme val="minor"/>
    </font>
    <font>
      <b/>
      <sz val="18"/>
      <name val="宋体"/>
      <charset val="134"/>
      <scheme val="minor"/>
    </font>
    <font>
      <b/>
      <sz val="10"/>
      <name val="宋体"/>
      <charset val="134"/>
      <scheme val="minor"/>
    </font>
    <font>
      <sz val="18"/>
      <name val="宋体"/>
      <charset val="134"/>
      <scheme val="minor"/>
    </font>
    <font>
      <sz val="12"/>
      <color theme="1"/>
      <name val="宋体"/>
      <charset val="134"/>
      <scheme val="minor"/>
    </font>
    <font>
      <sz val="14"/>
      <color indexed="8"/>
      <name val="黑体"/>
      <charset val="134"/>
    </font>
    <font>
      <sz val="14"/>
      <name val="黑体"/>
      <charset val="134"/>
    </font>
    <font>
      <sz val="8"/>
      <name val="宋体"/>
      <charset val="134"/>
      <scheme val="minor"/>
    </font>
    <font>
      <b/>
      <sz val="18"/>
      <name val="楷体"/>
      <charset val="134"/>
    </font>
    <font>
      <b/>
      <sz val="20"/>
      <name val="宋体"/>
      <charset val="134"/>
    </font>
    <font>
      <sz val="16"/>
      <name val="Times New Roman"/>
      <charset val="134"/>
    </font>
    <font>
      <sz val="16"/>
      <name val="宋体"/>
      <charset val="134"/>
    </font>
    <font>
      <sz val="12"/>
      <name val="楷体"/>
      <charset val="134"/>
    </font>
    <font>
      <sz val="28"/>
      <name val="方正小标宋_GBK"/>
      <charset val="134"/>
    </font>
    <font>
      <sz val="36"/>
      <name val="黑体"/>
      <charset val="134"/>
    </font>
    <font>
      <sz val="10.5"/>
      <name val="宋体"/>
      <charset val="134"/>
    </font>
    <font>
      <sz val="16"/>
      <name val="方正小标宋_GBK"/>
      <charset val="134"/>
    </font>
    <font>
      <sz val="12"/>
      <name val="Times New Roman"/>
      <charset val="134"/>
    </font>
    <font>
      <sz val="14"/>
      <name val="Times New Roman"/>
      <charset val="134"/>
    </font>
    <font>
      <sz val="10"/>
      <color rgb="FF000000"/>
      <name val="宋体"/>
      <charset val="134"/>
      <scheme val="minor"/>
    </font>
    <font>
      <sz val="11"/>
      <color theme="1"/>
      <name val="宋体"/>
      <charset val="0"/>
      <scheme val="minor"/>
    </font>
    <font>
      <sz val="11"/>
      <color rgb="FF3F3F76"/>
      <name val="宋体"/>
      <charset val="0"/>
      <scheme val="minor"/>
    </font>
    <font>
      <sz val="11"/>
      <color theme="0"/>
      <name val="宋体"/>
      <charset val="134"/>
      <scheme val="minor"/>
    </font>
    <font>
      <sz val="10"/>
      <name val="Arial"/>
      <charset val="134"/>
    </font>
    <font>
      <b/>
      <sz val="13"/>
      <color theme="3"/>
      <name val="宋体"/>
      <charset val="134"/>
      <scheme val="minor"/>
    </font>
    <font>
      <b/>
      <sz val="15"/>
      <color theme="3"/>
      <name val="宋体"/>
      <charset val="134"/>
      <scheme val="minor"/>
    </font>
    <font>
      <sz val="11"/>
      <color rgb="FF9C0006"/>
      <name val="宋体"/>
      <charset val="0"/>
      <scheme val="minor"/>
    </font>
    <font>
      <i/>
      <sz val="11"/>
      <color rgb="FF7F7F7F"/>
      <name val="宋体"/>
      <charset val="134"/>
      <scheme val="minor"/>
    </font>
    <font>
      <b/>
      <sz val="18"/>
      <color theme="3"/>
      <name val="宋体"/>
      <charset val="134"/>
      <scheme val="major"/>
    </font>
    <font>
      <sz val="11"/>
      <color theme="0"/>
      <name val="宋体"/>
      <charset val="0"/>
      <scheme val="minor"/>
    </font>
    <font>
      <u/>
      <sz val="11"/>
      <color rgb="FF0000FF"/>
      <name val="宋体"/>
      <charset val="0"/>
      <scheme val="minor"/>
    </font>
    <font>
      <u/>
      <sz val="11"/>
      <color rgb="FF800080"/>
      <name val="宋体"/>
      <charset val="0"/>
      <scheme val="minor"/>
    </font>
    <font>
      <b/>
      <sz val="11"/>
      <color theme="0"/>
      <name val="宋体"/>
      <charset val="134"/>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rgb="FF3F3F3F"/>
      <name val="宋体"/>
      <charset val="0"/>
      <scheme val="minor"/>
    </font>
    <font>
      <b/>
      <sz val="11"/>
      <color rgb="FFFA7D00"/>
      <name val="宋体"/>
      <charset val="0"/>
      <scheme val="minor"/>
    </font>
    <font>
      <sz val="11"/>
      <color rgb="FF9C0006"/>
      <name val="宋体"/>
      <charset val="134"/>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1"/>
      <color rgb="FF3F3F3F"/>
      <name val="宋体"/>
      <charset val="134"/>
      <scheme val="minor"/>
    </font>
    <font>
      <sz val="11"/>
      <color indexed="8"/>
      <name val="宋体"/>
      <charset val="134"/>
      <scheme val="minor"/>
    </font>
    <font>
      <b/>
      <sz val="11"/>
      <color rgb="FFFA7D00"/>
      <name val="宋体"/>
      <charset val="134"/>
      <scheme val="minor"/>
    </font>
    <font>
      <sz val="11"/>
      <color rgb="FF9C6500"/>
      <name val="宋体"/>
      <charset val="134"/>
      <scheme val="minor"/>
    </font>
    <font>
      <sz val="11"/>
      <color rgb="FF006100"/>
      <name val="宋体"/>
      <charset val="134"/>
      <scheme val="minor"/>
    </font>
    <font>
      <b/>
      <sz val="10"/>
      <name val="Arial"/>
      <charset val="134"/>
    </font>
    <font>
      <sz val="11"/>
      <color rgb="FFFF0000"/>
      <name val="宋体"/>
      <charset val="134"/>
      <scheme val="minor"/>
    </font>
    <font>
      <b/>
      <sz val="15"/>
      <color indexed="56"/>
      <name val="宋体"/>
      <charset val="134"/>
    </font>
    <font>
      <b/>
      <sz val="13"/>
      <color indexed="56"/>
      <name val="宋体"/>
      <charset val="134"/>
    </font>
    <font>
      <b/>
      <sz val="11"/>
      <color indexed="56"/>
      <name val="宋体"/>
      <charset val="134"/>
    </font>
    <font>
      <sz val="11"/>
      <color rgb="FFFA7D00"/>
      <name val="宋体"/>
      <charset val="134"/>
      <scheme val="minor"/>
    </font>
    <font>
      <sz val="10"/>
      <name val="MS Sans Serif"/>
      <charset val="134"/>
    </font>
    <font>
      <sz val="11"/>
      <color indexed="20"/>
      <name val="宋体"/>
      <charset val="134"/>
    </font>
    <font>
      <i/>
      <sz val="11"/>
      <color indexed="23"/>
      <name val="宋体"/>
      <charset val="134"/>
    </font>
    <font>
      <sz val="11"/>
      <color indexed="17"/>
      <name val="宋体"/>
      <charset val="134"/>
    </font>
    <font>
      <sz val="11"/>
      <color rgb="FF3F3F76"/>
      <name val="宋体"/>
      <charset val="134"/>
      <scheme val="minor"/>
    </font>
    <font>
      <sz val="11"/>
      <color indexed="9"/>
      <name val="宋体"/>
      <charset val="134"/>
    </font>
    <font>
      <b/>
      <sz val="18"/>
      <color indexed="56"/>
      <name val="宋体"/>
      <charset val="134"/>
    </font>
    <font>
      <sz val="10"/>
      <color indexed="8"/>
      <name val="Arial"/>
      <charset val="134"/>
    </font>
    <font>
      <sz val="9"/>
      <color rgb="FF000000"/>
      <name val="宋体"/>
      <charset val="134"/>
      <scheme val="minor"/>
    </font>
    <font>
      <b/>
      <sz val="11"/>
      <color indexed="9"/>
      <name val="宋体"/>
      <charset val="134"/>
    </font>
    <font>
      <sz val="11"/>
      <color indexed="62"/>
      <name val="宋体"/>
      <charset val="134"/>
    </font>
    <font>
      <u/>
      <sz val="11"/>
      <color indexed="12"/>
      <name val="宋体"/>
      <charset val="134"/>
    </font>
    <font>
      <b/>
      <sz val="11"/>
      <color indexed="52"/>
      <name val="宋体"/>
      <charset val="134"/>
    </font>
    <font>
      <sz val="11"/>
      <color indexed="10"/>
      <name val="宋体"/>
      <charset val="134"/>
    </font>
    <font>
      <sz val="11"/>
      <color indexed="52"/>
      <name val="宋体"/>
      <charset val="134"/>
    </font>
    <font>
      <sz val="11"/>
      <color indexed="60"/>
      <name val="宋体"/>
      <charset val="134"/>
    </font>
    <font>
      <b/>
      <sz val="11"/>
      <color indexed="63"/>
      <name val="宋体"/>
      <charset val="134"/>
    </font>
    <font>
      <sz val="16"/>
      <color rgb="FF000000"/>
      <name val="Times New Roman"/>
      <charset val="134"/>
    </font>
    <font>
      <sz val="16"/>
      <name val="楷体"/>
      <charset val="134"/>
    </font>
    <font>
      <b/>
      <sz val="9"/>
      <name val="宋体"/>
      <charset val="134"/>
    </font>
    <font>
      <sz val="9"/>
      <name val="宋体"/>
      <charset val="134"/>
    </font>
  </fonts>
  <fills count="74">
    <fill>
      <patternFill patternType="none"/>
    </fill>
    <fill>
      <patternFill patternType="gray125"/>
    </fill>
    <fill>
      <patternFill patternType="solid">
        <fgColor rgb="FFFFFF00"/>
        <bgColor indexed="64"/>
      </patternFill>
    </fill>
    <fill>
      <patternFill patternType="solid">
        <fgColor theme="8" tint="0.799920651875362"/>
        <bgColor indexed="64"/>
      </patternFill>
    </fill>
    <fill>
      <patternFill patternType="solid">
        <fgColor theme="5" tint="0.799920651875362"/>
        <bgColor indexed="64"/>
      </patternFill>
    </fill>
    <fill>
      <patternFill patternType="solid">
        <fgColor theme="9" tint="0.799920651875362"/>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6" tint="0.799920651875362"/>
        <bgColor indexed="64"/>
      </patternFill>
    </fill>
    <fill>
      <patternFill patternType="solid">
        <fgColor rgb="FFFFCC99"/>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7" tint="0.399914548173467"/>
        <bgColor indexed="64"/>
      </patternFill>
    </fill>
    <fill>
      <patternFill patternType="solid">
        <fgColor theme="7" tint="0.799920651875362"/>
        <bgColor indexed="64"/>
      </patternFill>
    </fill>
    <fill>
      <patternFill patternType="solid">
        <fgColor theme="4" tint="0.799920651875362"/>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399914548173467"/>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14548173467"/>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rgb="FFA5A5A5"/>
        <bgColor indexed="64"/>
      </patternFill>
    </fill>
    <fill>
      <patternFill patternType="solid">
        <fgColor theme="8" tint="0.399914548173467"/>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4" tint="0.399914548173467"/>
        <bgColor indexed="64"/>
      </patternFill>
    </fill>
    <fill>
      <patternFill patternType="solid">
        <fgColor theme="9" tint="0.399975585192419"/>
        <bgColor indexed="64"/>
      </patternFill>
    </fill>
    <fill>
      <patternFill patternType="solid">
        <fgColor theme="6" tint="0.399914548173467"/>
        <bgColor indexed="64"/>
      </patternFill>
    </fill>
    <fill>
      <patternFill patternType="solid">
        <fgColor indexed="31"/>
        <bgColor indexed="64"/>
      </patternFill>
    </fill>
    <fill>
      <patternFill patternType="solid">
        <fgColor indexed="45"/>
        <bgColor indexed="64"/>
      </patternFill>
    </fill>
    <fill>
      <patternFill patternType="solid">
        <fgColor theme="4" tint="0.799951170384838"/>
        <bgColor indexed="64"/>
      </patternFill>
    </fill>
    <fill>
      <patternFill patternType="solid">
        <fgColor theme="5" tint="0.799951170384838"/>
        <bgColor indexed="64"/>
      </patternFill>
    </fill>
    <fill>
      <patternFill patternType="solid">
        <fgColor indexed="42"/>
        <bgColor indexed="64"/>
      </patternFill>
    </fill>
    <fill>
      <patternFill patternType="solid">
        <fgColor theme="6" tint="0.799951170384838"/>
        <bgColor indexed="64"/>
      </patternFill>
    </fill>
    <fill>
      <patternFill patternType="solid">
        <fgColor indexed="44"/>
        <bgColor indexed="64"/>
      </patternFill>
    </fill>
    <fill>
      <patternFill patternType="solid">
        <fgColor indexed="29"/>
        <bgColor indexed="64"/>
      </patternFill>
    </fill>
    <fill>
      <patternFill patternType="solid">
        <fgColor indexed="46"/>
        <bgColor indexed="64"/>
      </patternFill>
    </fill>
    <fill>
      <patternFill patternType="solid">
        <fgColor theme="7" tint="0.799951170384838"/>
        <bgColor indexed="64"/>
      </patternFill>
    </fill>
    <fill>
      <patternFill patternType="solid">
        <fgColor indexed="27"/>
        <bgColor indexed="64"/>
      </patternFill>
    </fill>
    <fill>
      <patternFill patternType="solid">
        <fgColor theme="8" tint="0.799951170384838"/>
        <bgColor indexed="64"/>
      </patternFill>
    </fill>
    <fill>
      <patternFill patternType="solid">
        <fgColor indexed="47"/>
        <bgColor indexed="64"/>
      </patternFill>
    </fill>
    <fill>
      <patternFill patternType="solid">
        <fgColor theme="9" tint="0.799951170384838"/>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5"/>
        <bgColor indexed="64"/>
      </patternFill>
    </fill>
    <fill>
      <patternFill patternType="solid">
        <fgColor indexed="2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37">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0"/>
      </left>
      <right style="thin">
        <color indexed="0"/>
      </right>
      <top style="thin">
        <color indexed="0"/>
      </top>
      <bottom/>
      <diagonal/>
    </border>
    <border>
      <left style="thin">
        <color indexed="0"/>
      </left>
      <right/>
      <top style="thin">
        <color indexed="0"/>
      </top>
      <bottom/>
      <diagonal/>
    </border>
    <border>
      <left style="thin">
        <color auto="1"/>
      </left>
      <right style="thin">
        <color auto="1"/>
      </right>
      <top style="thin">
        <color auto="1"/>
      </top>
      <bottom style="thin">
        <color auto="1"/>
      </bottom>
      <diagonal/>
    </border>
    <border>
      <left/>
      <right style="thin">
        <color indexed="0"/>
      </right>
      <top style="thin">
        <color indexed="0"/>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diagonalDown="1">
      <left style="thin">
        <color auto="1"/>
      </left>
      <right style="thin">
        <color auto="1"/>
      </right>
      <top style="thin">
        <color auto="1"/>
      </top>
      <bottom style="thin">
        <color auto="1"/>
      </bottom>
      <diagonal style="thin">
        <color auto="1"/>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
      <left/>
      <right/>
      <top/>
      <bottom style="medium">
        <color theme="4" tint="0.39991454817346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theme="4" tint="0.399975585192419"/>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33692">
    <xf numFmtId="0" fontId="0" fillId="0" borderId="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0" fillId="0" borderId="0" applyProtection="0"/>
    <xf numFmtId="0" fontId="0" fillId="0" borderId="0">
      <alignment vertical="center"/>
    </xf>
    <xf numFmtId="42" fontId="14" fillId="0" borderId="0" applyFont="0" applyFill="0" applyBorder="0" applyAlignment="0" applyProtection="0">
      <alignment vertical="center"/>
    </xf>
    <xf numFmtId="0" fontId="14" fillId="4"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44" fontId="14" fillId="0" borderId="0" applyFont="0" applyFill="0" applyBorder="0" applyAlignment="0" applyProtection="0">
      <alignment vertical="center"/>
    </xf>
    <xf numFmtId="0" fontId="0" fillId="0" borderId="0" applyProtection="0"/>
    <xf numFmtId="0" fontId="14" fillId="0" borderId="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75" fillId="6" borderId="0" applyNumberFormat="0" applyBorder="0" applyAlignment="0" applyProtection="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76" fillId="9" borderId="16" applyNumberFormat="0" applyAlignment="0" applyProtection="0">
      <alignment vertical="center"/>
    </xf>
    <xf numFmtId="0" fontId="74" fillId="0" borderId="0">
      <alignment vertical="center"/>
    </xf>
    <xf numFmtId="0" fontId="74" fillId="0" borderId="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77" fillId="12" borderId="0" applyNumberFormat="0" applyBorder="0" applyAlignment="0" applyProtection="0">
      <alignment vertical="center"/>
    </xf>
    <xf numFmtId="0" fontId="78" fillId="0" borderId="0"/>
    <xf numFmtId="0" fontId="14" fillId="0" borderId="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41" fontId="14" fillId="0" borderId="0" applyFont="0" applyFill="0" applyBorder="0" applyAlignment="0" applyProtection="0">
      <alignment vertical="center"/>
    </xf>
    <xf numFmtId="0" fontId="14" fillId="15"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11" borderId="0" applyNumberFormat="0" applyBorder="0" applyAlignment="0" applyProtection="0">
      <alignment vertical="center"/>
    </xf>
    <xf numFmtId="0" fontId="75" fillId="11" borderId="0" applyNumberFormat="0" applyBorder="0" applyAlignment="0" applyProtection="0">
      <alignment vertical="center"/>
    </xf>
    <xf numFmtId="0" fontId="14" fillId="14" borderId="0" applyNumberFormat="0" applyBorder="0" applyAlignment="0" applyProtection="0">
      <alignment vertical="center"/>
    </xf>
    <xf numFmtId="0" fontId="81" fillId="16" borderId="0" applyNumberFormat="0" applyBorder="0" applyAlignment="0" applyProtection="0">
      <alignment vertical="center"/>
    </xf>
    <xf numFmtId="0" fontId="78" fillId="0" borderId="0"/>
    <xf numFmtId="0" fontId="78" fillId="0" borderId="0"/>
    <xf numFmtId="0" fontId="78" fillId="0" borderId="0"/>
    <xf numFmtId="0" fontId="14" fillId="14"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77" fillId="17"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82" fillId="0" borderId="0" applyNumberFormat="0" applyFill="0" applyBorder="0" applyAlignment="0" applyProtection="0">
      <alignment vertical="center"/>
    </xf>
    <xf numFmtId="43" fontId="14" fillId="0" borderId="0" applyFont="0" applyFill="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0" borderId="0">
      <alignment vertical="center"/>
    </xf>
    <xf numFmtId="0" fontId="83" fillId="0" borderId="0" applyNumberFormat="0" applyFill="0" applyBorder="0" applyAlignment="0" applyProtection="0">
      <alignment vertical="center"/>
    </xf>
    <xf numFmtId="0" fontId="84" fillId="18" borderId="0" applyNumberFormat="0" applyBorder="0" applyAlignment="0" applyProtection="0">
      <alignment vertical="center"/>
    </xf>
    <xf numFmtId="0" fontId="85" fillId="0" borderId="0" applyNumberFormat="0" applyFill="0" applyBorder="0" applyAlignment="0" applyProtection="0">
      <alignment vertical="center"/>
    </xf>
    <xf numFmtId="0" fontId="14" fillId="0" borderId="0">
      <alignment vertical="center"/>
    </xf>
    <xf numFmtId="0" fontId="14" fillId="0" borderId="0">
      <alignment vertical="center"/>
    </xf>
    <xf numFmtId="9" fontId="14" fillId="0" borderId="0" applyFont="0" applyFill="0" applyBorder="0" applyAlignment="0" applyProtection="0">
      <alignment vertical="center"/>
    </xf>
    <xf numFmtId="0" fontId="14" fillId="4" borderId="0" applyNumberFormat="0" applyBorder="0" applyAlignment="0" applyProtection="0">
      <alignment vertical="center"/>
    </xf>
    <xf numFmtId="0" fontId="86" fillId="0" borderId="0" applyNumberFormat="0" applyFill="0" applyBorder="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20" borderId="0" applyNumberFormat="0" applyBorder="0" applyAlignment="0" applyProtection="0">
      <alignment vertical="center"/>
    </xf>
    <xf numFmtId="0" fontId="14" fillId="14" borderId="0" applyNumberFormat="0" applyBorder="0" applyAlignment="0" applyProtection="0">
      <alignment vertical="center"/>
    </xf>
    <xf numFmtId="0" fontId="78" fillId="0" borderId="0"/>
    <xf numFmtId="0" fontId="77" fillId="12" borderId="0" applyNumberFormat="0" applyBorder="0" applyAlignment="0" applyProtection="0">
      <alignment vertical="center"/>
    </xf>
    <xf numFmtId="0" fontId="84" fillId="21" borderId="0" applyNumberFormat="0" applyBorder="0" applyAlignment="0" applyProtection="0">
      <alignment vertical="center"/>
    </xf>
    <xf numFmtId="0" fontId="14" fillId="22" borderId="0" applyNumberFormat="0" applyBorder="0" applyAlignment="0" applyProtection="0">
      <alignment vertical="center"/>
    </xf>
    <xf numFmtId="0" fontId="14" fillId="4" borderId="0" applyNumberFormat="0" applyBorder="0" applyAlignment="0" applyProtection="0">
      <alignment vertical="center"/>
    </xf>
    <xf numFmtId="0" fontId="87" fillId="23" borderId="20" applyNumberFormat="0" applyAlignment="0" applyProtection="0">
      <alignment vertical="center"/>
    </xf>
    <xf numFmtId="0" fontId="78" fillId="0" borderId="0"/>
    <xf numFmtId="0" fontId="88" fillId="0" borderId="0" applyNumberFormat="0" applyFill="0" applyBorder="0" applyAlignment="0" applyProtection="0">
      <alignment vertical="center"/>
    </xf>
    <xf numFmtId="0" fontId="78" fillId="0" borderId="0"/>
    <xf numFmtId="0" fontId="78" fillId="0" borderId="0"/>
    <xf numFmtId="0" fontId="78" fillId="0" borderId="0"/>
    <xf numFmtId="0" fontId="78"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0" fillId="0" borderId="0">
      <alignment vertical="center"/>
    </xf>
    <xf numFmtId="0" fontId="14" fillId="15" borderId="0" applyNumberFormat="0" applyBorder="0" applyAlignment="0" applyProtection="0">
      <alignment vertical="center"/>
    </xf>
    <xf numFmtId="0" fontId="90"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78" fillId="0" borderId="0"/>
    <xf numFmtId="0" fontId="78" fillId="0" borderId="0"/>
    <xf numFmtId="0" fontId="14" fillId="0" borderId="0">
      <alignment vertical="center"/>
    </xf>
    <xf numFmtId="0" fontId="14" fillId="4"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0" borderId="0">
      <alignment vertical="center"/>
    </xf>
    <xf numFmtId="0" fontId="80" fillId="0" borderId="21" applyNumberFormat="0" applyFill="0" applyAlignment="0" applyProtection="0">
      <alignment vertical="center"/>
    </xf>
    <xf numFmtId="0" fontId="78" fillId="0" borderId="0"/>
    <xf numFmtId="0" fontId="78" fillId="0" borderId="0"/>
    <xf numFmtId="0" fontId="14" fillId="0" borderId="0">
      <alignment vertical="center"/>
    </xf>
    <xf numFmtId="0" fontId="14" fillId="4" borderId="0" applyNumberFormat="0" applyBorder="0" applyAlignment="0" applyProtection="0">
      <alignment vertical="center"/>
    </xf>
    <xf numFmtId="0" fontId="78" fillId="0" borderId="0"/>
    <xf numFmtId="0" fontId="77" fillId="24" borderId="0" applyNumberFormat="0" applyBorder="0" applyAlignment="0" applyProtection="0">
      <alignment vertical="center"/>
    </xf>
    <xf numFmtId="0" fontId="14" fillId="0" borderId="0">
      <alignment vertical="center"/>
    </xf>
    <xf numFmtId="0" fontId="79" fillId="0" borderId="21" applyNumberFormat="0" applyFill="0" applyAlignment="0" applyProtection="0">
      <alignment vertical="center"/>
    </xf>
    <xf numFmtId="0" fontId="78" fillId="0" borderId="0"/>
    <xf numFmtId="0" fontId="78" fillId="0" borderId="0"/>
    <xf numFmtId="0" fontId="84" fillId="25" borderId="0" applyNumberFormat="0" applyBorder="0" applyAlignment="0" applyProtection="0">
      <alignment vertical="center"/>
    </xf>
    <xf numFmtId="0" fontId="77" fillId="17" borderId="0" applyNumberFormat="0" applyBorder="0" applyAlignment="0" applyProtection="0">
      <alignment vertical="center"/>
    </xf>
    <xf numFmtId="0" fontId="14" fillId="4"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77" fillId="24" borderId="0" applyNumberFormat="0" applyBorder="0" applyAlignment="0" applyProtection="0">
      <alignment vertical="center"/>
    </xf>
    <xf numFmtId="0" fontId="14" fillId="11" borderId="0" applyNumberFormat="0" applyBorder="0" applyAlignment="0" applyProtection="0">
      <alignment vertical="center"/>
    </xf>
    <xf numFmtId="0" fontId="88" fillId="0" borderId="22" applyNumberFormat="0" applyFill="0" applyAlignment="0" applyProtection="0">
      <alignment vertical="center"/>
    </xf>
    <xf numFmtId="0" fontId="14" fillId="3"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0" fillId="0" borderId="0"/>
    <xf numFmtId="0" fontId="0" fillId="0" borderId="0"/>
    <xf numFmtId="0" fontId="79" fillId="0" borderId="17" applyNumberFormat="0" applyFill="0" applyAlignment="0" applyProtection="0">
      <alignment vertical="center"/>
    </xf>
    <xf numFmtId="0" fontId="14" fillId="4" borderId="0" applyNumberFormat="0" applyBorder="0" applyAlignment="0" applyProtection="0">
      <alignment vertical="center"/>
    </xf>
    <xf numFmtId="0" fontId="78" fillId="0" borderId="0"/>
    <xf numFmtId="0" fontId="84" fillId="26" borderId="0" applyNumberFormat="0" applyBorder="0" applyAlignment="0" applyProtection="0">
      <alignment vertical="center"/>
    </xf>
    <xf numFmtId="0" fontId="14" fillId="8" borderId="0" applyNumberFormat="0" applyBorder="0" applyAlignment="0" applyProtection="0">
      <alignment vertical="center"/>
    </xf>
    <xf numFmtId="0" fontId="92" fillId="27" borderId="23" applyNumberFormat="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78" fillId="0" borderId="0"/>
    <xf numFmtId="0" fontId="78" fillId="0" borderId="0"/>
    <xf numFmtId="0" fontId="79" fillId="0" borderId="17" applyNumberFormat="0" applyFill="0" applyAlignment="0" applyProtection="0">
      <alignment vertical="center"/>
    </xf>
    <xf numFmtId="0" fontId="78" fillId="0" borderId="0"/>
    <xf numFmtId="0" fontId="14" fillId="14" borderId="0" applyNumberFormat="0" applyBorder="0" applyAlignment="0" applyProtection="0">
      <alignment vertical="center"/>
    </xf>
    <xf numFmtId="0" fontId="14" fillId="0" borderId="0">
      <alignment vertical="center"/>
    </xf>
    <xf numFmtId="0" fontId="93" fillId="27" borderId="16" applyNumberFormat="0" applyAlignment="0" applyProtection="0">
      <alignment vertical="center"/>
    </xf>
    <xf numFmtId="0" fontId="74" fillId="0" borderId="0">
      <alignment vertical="center"/>
    </xf>
    <xf numFmtId="0" fontId="74" fillId="0" borderId="0">
      <alignment vertical="center"/>
    </xf>
    <xf numFmtId="0" fontId="14" fillId="22" borderId="0" applyNumberFormat="0" applyBorder="0" applyAlignment="0" applyProtection="0">
      <alignment vertical="center"/>
    </xf>
    <xf numFmtId="0" fontId="78" fillId="0" borderId="0"/>
    <xf numFmtId="0" fontId="78" fillId="0" borderId="0"/>
    <xf numFmtId="0" fontId="14" fillId="0" borderId="0">
      <alignment vertical="center"/>
    </xf>
    <xf numFmtId="0" fontId="80" fillId="0" borderId="18" applyNumberFormat="0" applyFill="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94" fillId="16" borderId="0" applyNumberFormat="0" applyBorder="0" applyAlignment="0" applyProtection="0">
      <alignment vertical="center"/>
    </xf>
    <xf numFmtId="0" fontId="78" fillId="0" borderId="0"/>
    <xf numFmtId="0" fontId="95" fillId="23" borderId="20" applyNumberFormat="0" applyAlignment="0" applyProtection="0">
      <alignment vertical="center"/>
    </xf>
    <xf numFmtId="0" fontId="14" fillId="4" borderId="0" applyNumberFormat="0" applyBorder="0" applyAlignment="0" applyProtection="0">
      <alignment vertical="center"/>
    </xf>
    <xf numFmtId="0" fontId="75" fillId="29" borderId="0" applyNumberFormat="0" applyBorder="0" applyAlignment="0" applyProtection="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83" fillId="0" borderId="0" applyNumberFormat="0" applyFill="0" applyBorder="0" applyAlignment="0" applyProtection="0">
      <alignment vertical="center"/>
    </xf>
    <xf numFmtId="0" fontId="78" fillId="0" borderId="0"/>
    <xf numFmtId="0" fontId="78" fillId="0" borderId="0"/>
    <xf numFmtId="0" fontId="14" fillId="4" borderId="0" applyNumberFormat="0" applyBorder="0" applyAlignment="0" applyProtection="0">
      <alignment vertical="center"/>
    </xf>
    <xf numFmtId="0" fontId="79" fillId="0" borderId="17" applyNumberFormat="0" applyFill="0" applyAlignment="0" applyProtection="0">
      <alignment vertical="center"/>
    </xf>
    <xf numFmtId="0" fontId="78" fillId="0" borderId="0"/>
    <xf numFmtId="0" fontId="14" fillId="4" borderId="0" applyNumberFormat="0" applyBorder="0" applyAlignment="0" applyProtection="0">
      <alignment vertical="center"/>
    </xf>
    <xf numFmtId="0" fontId="77" fillId="30" borderId="0" applyNumberFormat="0" applyBorder="0" applyAlignment="0" applyProtection="0">
      <alignment vertical="center"/>
    </xf>
    <xf numFmtId="0" fontId="14" fillId="10" borderId="0" applyNumberFormat="0" applyBorder="0" applyAlignment="0" applyProtection="0">
      <alignment vertical="center"/>
    </xf>
    <xf numFmtId="0" fontId="84" fillId="31" borderId="0" applyNumberFormat="0" applyBorder="0" applyAlignment="0" applyProtection="0">
      <alignment vertical="center"/>
    </xf>
    <xf numFmtId="0" fontId="78" fillId="0" borderId="0"/>
    <xf numFmtId="0" fontId="14" fillId="0" borderId="0">
      <alignment vertical="center"/>
    </xf>
    <xf numFmtId="0" fontId="0" fillId="0" borderId="0"/>
    <xf numFmtId="0" fontId="14" fillId="5" borderId="0" applyNumberFormat="0" applyBorder="0" applyAlignment="0" applyProtection="0">
      <alignment vertical="center"/>
    </xf>
    <xf numFmtId="0" fontId="78" fillId="0" borderId="0"/>
    <xf numFmtId="0" fontId="78" fillId="0" borderId="0"/>
    <xf numFmtId="0" fontId="96" fillId="0" borderId="24" applyNumberFormat="0" applyFill="0" applyAlignment="0" applyProtection="0">
      <alignment vertical="center"/>
    </xf>
    <xf numFmtId="0" fontId="14" fillId="22" borderId="0" applyNumberFormat="0" applyBorder="0" applyAlignment="0" applyProtection="0">
      <alignment vertical="center"/>
    </xf>
    <xf numFmtId="0" fontId="0" fillId="0" borderId="0"/>
    <xf numFmtId="0" fontId="0" fillId="0" borderId="0"/>
    <xf numFmtId="0" fontId="14" fillId="0" borderId="0">
      <alignment vertical="center"/>
    </xf>
    <xf numFmtId="0" fontId="79" fillId="0" borderId="17" applyNumberFormat="0" applyFill="0" applyAlignment="0" applyProtection="0">
      <alignment vertical="center"/>
    </xf>
    <xf numFmtId="0" fontId="14" fillId="4" borderId="0" applyNumberFormat="0" applyBorder="0" applyAlignment="0" applyProtection="0">
      <alignment vertical="center"/>
    </xf>
    <xf numFmtId="0" fontId="97" fillId="0" borderId="25" applyNumberFormat="0" applyFill="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98" fillId="32" borderId="0" applyNumberFormat="0" applyBorder="0" applyAlignment="0" applyProtection="0">
      <alignment vertical="center"/>
    </xf>
    <xf numFmtId="0" fontId="14" fillId="0" borderId="0">
      <alignment vertical="center"/>
    </xf>
    <xf numFmtId="0" fontId="94" fillId="16" borderId="0" applyNumberFormat="0" applyBorder="0" applyAlignment="0" applyProtection="0">
      <alignment vertical="center"/>
    </xf>
    <xf numFmtId="0" fontId="14" fillId="14" borderId="0" applyNumberFormat="0" applyBorder="0" applyAlignment="0" applyProtection="0">
      <alignment vertical="center"/>
    </xf>
    <xf numFmtId="0" fontId="0" fillId="0" borderId="0"/>
    <xf numFmtId="0" fontId="0" fillId="0" borderId="0"/>
    <xf numFmtId="0" fontId="80" fillId="0" borderId="18" applyNumberFormat="0" applyFill="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99" fillId="33"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4" borderId="0" applyNumberFormat="0" applyBorder="0" applyAlignment="0" applyProtection="0">
      <alignment vertical="center"/>
    </xf>
    <xf numFmtId="0" fontId="83" fillId="0" borderId="0" applyNumberFormat="0" applyFill="0" applyBorder="0" applyAlignment="0" applyProtection="0">
      <alignment vertical="center"/>
    </xf>
    <xf numFmtId="0" fontId="75" fillId="34"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0" borderId="0">
      <alignment vertical="center"/>
    </xf>
    <xf numFmtId="0" fontId="84" fillId="35" borderId="0" applyNumberFormat="0" applyBorder="0" applyAlignment="0" applyProtection="0">
      <alignment vertical="center"/>
    </xf>
    <xf numFmtId="0" fontId="78" fillId="0" borderId="0"/>
    <xf numFmtId="0" fontId="100" fillId="27" borderId="23" applyNumberFormat="0" applyAlignment="0" applyProtection="0">
      <alignment vertical="center"/>
    </xf>
    <xf numFmtId="0" fontId="0" fillId="0" borderId="0"/>
    <xf numFmtId="0" fontId="75" fillId="36"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14" fillId="0" borderId="0">
      <alignment vertical="center"/>
    </xf>
    <xf numFmtId="0" fontId="101" fillId="0" borderId="0">
      <alignment vertical="center"/>
    </xf>
    <xf numFmtId="0" fontId="75" fillId="28" borderId="0" applyNumberFormat="0" applyBorder="0" applyAlignment="0" applyProtection="0">
      <alignment vertical="center"/>
    </xf>
    <xf numFmtId="0" fontId="0" fillId="0" borderId="0" applyProtection="0">
      <alignment vertical="center"/>
    </xf>
    <xf numFmtId="0" fontId="14" fillId="0" borderId="0">
      <alignment vertical="center"/>
    </xf>
    <xf numFmtId="0" fontId="0" fillId="0" borderId="0" applyProtection="0"/>
    <xf numFmtId="0" fontId="74" fillId="0" borderId="0">
      <alignment vertical="center"/>
    </xf>
    <xf numFmtId="0" fontId="14" fillId="10" borderId="0" applyNumberFormat="0" applyBorder="0" applyAlignment="0" applyProtection="0">
      <alignment vertical="center"/>
    </xf>
    <xf numFmtId="0" fontId="14" fillId="14" borderId="0" applyNumberFormat="0" applyBorder="0" applyAlignment="0" applyProtection="0">
      <alignment vertical="center"/>
    </xf>
    <xf numFmtId="0" fontId="77" fillId="12" borderId="0" applyNumberFormat="0" applyBorder="0" applyAlignment="0" applyProtection="0">
      <alignment vertical="center"/>
    </xf>
    <xf numFmtId="0" fontId="75" fillId="37" borderId="0" applyNumberFormat="0" applyBorder="0" applyAlignment="0" applyProtection="0">
      <alignment vertical="center"/>
    </xf>
    <xf numFmtId="0" fontId="14" fillId="0" borderId="0">
      <alignment vertical="center"/>
    </xf>
    <xf numFmtId="0" fontId="14" fillId="0" borderId="0">
      <alignment vertical="center"/>
    </xf>
    <xf numFmtId="0" fontId="75" fillId="15" borderId="0" applyNumberFormat="0" applyBorder="0" applyAlignment="0" applyProtection="0">
      <alignment vertical="center"/>
    </xf>
    <xf numFmtId="0" fontId="14" fillId="0" borderId="0">
      <alignment vertical="center"/>
    </xf>
    <xf numFmtId="0" fontId="14" fillId="5" borderId="0" applyNumberFormat="0" applyBorder="0" applyAlignment="0" applyProtection="0">
      <alignment vertical="center"/>
    </xf>
    <xf numFmtId="0" fontId="14" fillId="14" borderId="0" applyNumberFormat="0" applyBorder="0" applyAlignment="0" applyProtection="0">
      <alignment vertical="center"/>
    </xf>
    <xf numFmtId="0" fontId="14" fillId="13" borderId="0" applyNumberFormat="0" applyBorder="0" applyAlignment="0" applyProtection="0">
      <alignment vertical="center"/>
    </xf>
    <xf numFmtId="0" fontId="14" fillId="10" borderId="0" applyNumberFormat="0" applyBorder="0" applyAlignment="0" applyProtection="0">
      <alignment vertical="center"/>
    </xf>
    <xf numFmtId="0" fontId="14" fillId="14" borderId="0" applyNumberFormat="0" applyBorder="0" applyAlignment="0" applyProtection="0">
      <alignment vertical="center"/>
    </xf>
    <xf numFmtId="0" fontId="0" fillId="0" borderId="0" applyNumberFormat="0" applyFont="0" applyFill="0" applyBorder="0" applyAlignment="0" applyProtection="0"/>
    <xf numFmtId="0" fontId="84" fillId="38" borderId="0" applyNumberFormat="0" applyBorder="0" applyAlignment="0" applyProtection="0">
      <alignment vertical="center"/>
    </xf>
    <xf numFmtId="0" fontId="82" fillId="0" borderId="0" applyNumberFormat="0" applyFill="0" applyBorder="0" applyAlignment="0" applyProtection="0">
      <alignment vertical="center"/>
    </xf>
    <xf numFmtId="0" fontId="78" fillId="0" borderId="0"/>
    <xf numFmtId="0" fontId="14" fillId="10" borderId="0" applyNumberFormat="0" applyBorder="0" applyAlignment="0" applyProtection="0">
      <alignment vertical="center"/>
    </xf>
    <xf numFmtId="0" fontId="14" fillId="0" borderId="0">
      <alignment vertical="center"/>
    </xf>
    <xf numFmtId="0" fontId="84" fillId="39" borderId="0" applyNumberFormat="0" applyBorder="0" applyAlignment="0" applyProtection="0">
      <alignment vertical="center"/>
    </xf>
    <xf numFmtId="0" fontId="14" fillId="0" borderId="0">
      <alignment vertical="center"/>
    </xf>
    <xf numFmtId="0" fontId="14" fillId="0" borderId="0">
      <alignment vertical="center"/>
    </xf>
    <xf numFmtId="0" fontId="0" fillId="0" borderId="0"/>
    <xf numFmtId="0" fontId="83" fillId="0" borderId="0" applyNumberFormat="0" applyFill="0" applyBorder="0" applyAlignment="0" applyProtection="0">
      <alignment vertical="center"/>
    </xf>
    <xf numFmtId="0" fontId="14" fillId="0" borderId="0">
      <alignment vertical="center"/>
    </xf>
    <xf numFmtId="0" fontId="75" fillId="40"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14" fillId="14" borderId="0" applyNumberFormat="0" applyBorder="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14" fillId="0" borderId="0">
      <alignment vertical="center"/>
    </xf>
    <xf numFmtId="0" fontId="14" fillId="0" borderId="0">
      <alignment vertical="center"/>
    </xf>
    <xf numFmtId="0" fontId="14" fillId="11" borderId="0" applyNumberFormat="0" applyBorder="0" applyAlignment="0" applyProtection="0">
      <alignment vertical="center"/>
    </xf>
    <xf numFmtId="0" fontId="75" fillId="10"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14" fillId="14" borderId="0" applyNumberFormat="0" applyBorder="0" applyAlignment="0" applyProtection="0">
      <alignment vertical="center"/>
    </xf>
    <xf numFmtId="0" fontId="0" fillId="0" borderId="0" applyNumberFormat="0" applyFont="0" applyFill="0" applyBorder="0" applyAlignment="0" applyProtection="0"/>
    <xf numFmtId="0" fontId="84" fillId="30"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75" fillId="7" borderId="0" applyNumberFormat="0" applyBorder="0" applyAlignment="0" applyProtection="0">
      <alignment vertical="center"/>
    </xf>
    <xf numFmtId="0" fontId="83" fillId="0" borderId="0" applyNumberFormat="0" applyFill="0" applyBorder="0" applyAlignment="0" applyProtection="0">
      <alignment vertical="center"/>
    </xf>
    <xf numFmtId="0" fontId="14" fillId="4" borderId="0" applyNumberFormat="0" applyBorder="0" applyAlignment="0" applyProtection="0">
      <alignment vertical="center"/>
    </xf>
    <xf numFmtId="0" fontId="74" fillId="0" borderId="0">
      <alignment vertical="center"/>
    </xf>
    <xf numFmtId="0" fontId="74" fillId="0" borderId="0">
      <alignment vertical="center"/>
    </xf>
    <xf numFmtId="0" fontId="88" fillId="0" borderId="26" applyNumberFormat="0" applyFill="0" applyAlignment="0" applyProtection="0">
      <alignment vertical="center"/>
    </xf>
    <xf numFmtId="0" fontId="78" fillId="0" borderId="0"/>
    <xf numFmtId="0" fontId="84" fillId="41" borderId="0" applyNumberFormat="0" applyBorder="0" applyAlignment="0" applyProtection="0">
      <alignment vertical="center"/>
    </xf>
    <xf numFmtId="0" fontId="84" fillId="42" borderId="0" applyNumberFormat="0" applyBorder="0" applyAlignment="0" applyProtection="0">
      <alignment vertical="center"/>
    </xf>
    <xf numFmtId="0" fontId="14" fillId="0" borderId="0">
      <alignment vertical="center"/>
    </xf>
    <xf numFmtId="0" fontId="0" fillId="0" borderId="0"/>
    <xf numFmtId="0" fontId="0" fillId="0" borderId="0"/>
    <xf numFmtId="0" fontId="0" fillId="0" borderId="0"/>
    <xf numFmtId="0" fontId="80" fillId="0" borderId="18" applyNumberFormat="0" applyFill="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02" fillId="27" borderId="16" applyNumberFormat="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77" fillId="43" borderId="0" applyNumberFormat="0" applyBorder="0" applyAlignment="0" applyProtection="0">
      <alignment vertical="center"/>
    </xf>
    <xf numFmtId="0" fontId="78" fillId="0" borderId="0"/>
    <xf numFmtId="0" fontId="14" fillId="0" borderId="0">
      <alignment vertical="center"/>
    </xf>
    <xf numFmtId="0" fontId="74" fillId="0" borderId="0">
      <alignment vertical="center"/>
    </xf>
    <xf numFmtId="0" fontId="14" fillId="10" borderId="0" applyNumberFormat="0" applyBorder="0" applyAlignment="0" applyProtection="0">
      <alignment vertical="center"/>
    </xf>
    <xf numFmtId="0" fontId="75" fillId="22" borderId="0" applyNumberFormat="0" applyBorder="0" applyAlignment="0" applyProtection="0">
      <alignment vertical="center"/>
    </xf>
    <xf numFmtId="0" fontId="14" fillId="0" borderId="0">
      <alignment vertical="center"/>
    </xf>
    <xf numFmtId="0" fontId="14" fillId="0" borderId="0">
      <alignment vertical="center"/>
    </xf>
    <xf numFmtId="0" fontId="14" fillId="11" borderId="0" applyNumberFormat="0" applyBorder="0" applyAlignment="0" applyProtection="0">
      <alignment vertical="center"/>
    </xf>
    <xf numFmtId="0" fontId="103" fillId="33" borderId="0" applyNumberFormat="0" applyBorder="0" applyAlignment="0" applyProtection="0">
      <alignment vertical="center"/>
    </xf>
    <xf numFmtId="0" fontId="84" fillId="44" borderId="0" applyNumberFormat="0" applyBorder="0" applyAlignment="0" applyProtection="0">
      <alignment vertical="center"/>
    </xf>
    <xf numFmtId="0" fontId="14" fillId="14"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7" borderId="0" applyNumberFormat="0" applyBorder="0" applyAlignment="0" applyProtection="0">
      <alignment vertical="center"/>
    </xf>
    <xf numFmtId="0" fontId="83" fillId="0" borderId="0" applyNumberFormat="0" applyFill="0" applyBorder="0" applyAlignment="0" applyProtection="0">
      <alignment vertical="center"/>
    </xf>
    <xf numFmtId="0" fontId="14" fillId="13" borderId="0" applyNumberFormat="0" applyBorder="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87" fillId="23" borderId="20" applyNumberFormat="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7"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88" fillId="0" borderId="0" applyNumberForma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8" borderId="0" applyNumberFormat="0" applyBorder="0" applyAlignment="0" applyProtection="0">
      <alignment vertical="center"/>
    </xf>
    <xf numFmtId="0" fontId="14" fillId="3" borderId="0" applyNumberFormat="0" applyBorder="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77" fillId="12" borderId="0" applyNumberFormat="0" applyBorder="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0" fillId="0" borderId="0"/>
    <xf numFmtId="0" fontId="78" fillId="0" borderId="0"/>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14" borderId="0" applyNumberFormat="0" applyBorder="0" applyAlignment="0" applyProtection="0">
      <alignment vertical="center"/>
    </xf>
    <xf numFmtId="0" fontId="0" fillId="0" borderId="0"/>
    <xf numFmtId="0" fontId="14" fillId="8"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8" borderId="0" applyNumberFormat="0" applyBorder="0" applyAlignment="0" applyProtection="0">
      <alignment vertical="center"/>
    </xf>
    <xf numFmtId="0" fontId="14" fillId="14" borderId="0" applyNumberFormat="0" applyBorder="0" applyAlignment="0" applyProtection="0">
      <alignment vertical="center"/>
    </xf>
    <xf numFmtId="0" fontId="83" fillId="0" borderId="0" applyNumberFormat="0" applyFill="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80" fillId="0" borderId="18" applyNumberFormat="0" applyFill="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78" fillId="0" borderId="0"/>
    <xf numFmtId="0" fontId="78" fillId="0" borderId="0"/>
    <xf numFmtId="0" fontId="78" fillId="0" borderId="0"/>
    <xf numFmtId="0" fontId="14" fillId="22" borderId="0" applyNumberFormat="0" applyBorder="0" applyAlignment="0" applyProtection="0">
      <alignment vertical="center"/>
    </xf>
    <xf numFmtId="0" fontId="104" fillId="32"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0" fillId="0" borderId="0"/>
    <xf numFmtId="0" fontId="14" fillId="0" borderId="0">
      <alignment vertical="center"/>
    </xf>
    <xf numFmtId="0" fontId="80" fillId="0" borderId="18" applyNumberFormat="0" applyFill="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80" fillId="0" borderId="18" applyNumberFormat="0" applyFill="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4" borderId="0" applyNumberFormat="0" applyBorder="0" applyAlignment="0" applyProtection="0">
      <alignment vertical="center"/>
    </xf>
    <xf numFmtId="9" fontId="105" fillId="0" borderId="0" applyFont="0" applyFill="0" applyBorder="0" applyAlignment="0" applyProtection="0"/>
    <xf numFmtId="0" fontId="14" fillId="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14"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8" borderId="0" applyNumberFormat="0" applyBorder="0" applyAlignment="0" applyProtection="0">
      <alignment vertical="center"/>
    </xf>
    <xf numFmtId="0" fontId="83" fillId="0" borderId="0" applyNumberFormat="0" applyFill="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87" fillId="23" borderId="20" applyNumberFormat="0" applyAlignment="0" applyProtection="0">
      <alignment vertical="center"/>
    </xf>
    <xf numFmtId="0" fontId="78" fillId="0" borderId="0"/>
    <xf numFmtId="0" fontId="14" fillId="8" borderId="0" applyNumberFormat="0" applyBorder="0" applyAlignment="0" applyProtection="0">
      <alignment vertical="center"/>
    </xf>
    <xf numFmtId="0" fontId="83" fillId="0" borderId="0" applyNumberForma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74" fillId="0" borderId="0">
      <alignment vertical="center"/>
    </xf>
    <xf numFmtId="0" fontId="14" fillId="8" borderId="0" applyNumberFormat="0" applyBorder="0" applyAlignment="0" applyProtection="0">
      <alignment vertical="center"/>
    </xf>
    <xf numFmtId="0" fontId="78" fillId="0" borderId="0"/>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8" borderId="0" applyNumberFormat="0" applyBorder="0" applyAlignment="0" applyProtection="0">
      <alignment vertical="center"/>
    </xf>
    <xf numFmtId="0" fontId="78" fillId="0" borderId="0"/>
    <xf numFmtId="0" fontId="78" fillId="0" borderId="0"/>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88" fillId="0" borderId="26" applyNumberFormat="0" applyFill="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78" fillId="0" borderId="0"/>
    <xf numFmtId="0" fontId="78" fillId="0" borderId="0"/>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94" fillId="16" borderId="0" applyNumberFormat="0" applyBorder="0" applyAlignment="0" applyProtection="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88" fillId="0" borderId="26" applyNumberFormat="0" applyFill="0" applyAlignment="0" applyProtection="0">
      <alignment vertical="center"/>
    </xf>
    <xf numFmtId="0" fontId="14" fillId="8" borderId="0" applyNumberFormat="0" applyBorder="0" applyAlignment="0" applyProtection="0">
      <alignment vertical="center"/>
    </xf>
    <xf numFmtId="0" fontId="14" fillId="14" borderId="0" applyNumberFormat="0" applyBorder="0" applyAlignment="0" applyProtection="0">
      <alignment vertical="center"/>
    </xf>
    <xf numFmtId="0" fontId="77" fillId="12"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88" fillId="0" borderId="26" applyNumberFormat="0" applyFill="0" applyAlignment="0" applyProtection="0">
      <alignment vertical="center"/>
    </xf>
    <xf numFmtId="0" fontId="74" fillId="0" borderId="0">
      <alignment vertical="center"/>
    </xf>
    <xf numFmtId="0" fontId="74" fillId="0" borderId="0">
      <alignment vertical="center"/>
    </xf>
    <xf numFmtId="0" fontId="14" fillId="8"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78" fillId="0" borderId="0"/>
    <xf numFmtId="0" fontId="14" fillId="14"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8" borderId="0" applyNumberFormat="0" applyBorder="0" applyAlignment="0" applyProtection="0">
      <alignment vertical="center"/>
    </xf>
    <xf numFmtId="0" fontId="14" fillId="5"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14"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88" fillId="0" borderId="26" applyNumberFormat="0" applyFill="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88" fillId="0" borderId="26" applyNumberFormat="0" applyFill="0" applyAlignment="0" applyProtection="0">
      <alignment vertical="center"/>
    </xf>
    <xf numFmtId="0" fontId="14" fillId="8" borderId="0" applyNumberFormat="0" applyBorder="0" applyAlignment="0" applyProtection="0">
      <alignment vertical="center"/>
    </xf>
    <xf numFmtId="0" fontId="14" fillId="14" borderId="0" applyNumberFormat="0" applyBorder="0" applyAlignment="0" applyProtection="0">
      <alignment vertical="center"/>
    </xf>
    <xf numFmtId="0" fontId="77" fillId="30" borderId="0" applyNumberFormat="0" applyBorder="0" applyAlignment="0" applyProtection="0">
      <alignment vertical="center"/>
    </xf>
    <xf numFmtId="0" fontId="14" fillId="8" borderId="0" applyNumberFormat="0" applyBorder="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78" fillId="0" borderId="0"/>
    <xf numFmtId="0" fontId="77" fillId="24" borderId="0" applyNumberFormat="0" applyBorder="0" applyAlignment="0" applyProtection="0">
      <alignment vertical="center"/>
    </xf>
    <xf numFmtId="0" fontId="14" fillId="14" borderId="0" applyNumberFormat="0" applyBorder="0" applyAlignment="0" applyProtection="0">
      <alignment vertical="center"/>
    </xf>
    <xf numFmtId="0" fontId="78" fillId="0" borderId="0"/>
    <xf numFmtId="0" fontId="14" fillId="10"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78" fillId="0" borderId="0"/>
    <xf numFmtId="0" fontId="18" fillId="0" borderId="0"/>
    <xf numFmtId="0" fontId="14" fillId="0" borderId="0">
      <alignment vertical="center"/>
    </xf>
    <xf numFmtId="0" fontId="80" fillId="0" borderId="18" applyNumberFormat="0" applyFill="0" applyAlignment="0" applyProtection="0">
      <alignment vertical="center"/>
    </xf>
    <xf numFmtId="0" fontId="14" fillId="14" borderId="0" applyNumberFormat="0" applyBorder="0" applyAlignment="0" applyProtection="0">
      <alignment vertical="center"/>
    </xf>
    <xf numFmtId="0" fontId="77" fillId="43" borderId="0" applyNumberFormat="0" applyBorder="0" applyAlignment="0" applyProtection="0">
      <alignment vertical="center"/>
    </xf>
    <xf numFmtId="0" fontId="14" fillId="14"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101" fillId="0" borderId="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77" fillId="43" borderId="0" applyNumberFormat="0" applyBorder="0" applyAlignment="0" applyProtection="0">
      <alignment vertical="center"/>
    </xf>
    <xf numFmtId="0" fontId="14" fillId="14" borderId="0" applyNumberFormat="0" applyBorder="0" applyAlignment="0" applyProtection="0">
      <alignment vertical="center"/>
    </xf>
    <xf numFmtId="0" fontId="14" fillId="13" borderId="0" applyNumberFormat="0" applyBorder="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78" fillId="0" borderId="0"/>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79" fillId="0" borderId="17" applyNumberFormat="0" applyFill="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78" fillId="0" borderId="0"/>
    <xf numFmtId="0" fontId="79" fillId="0" borderId="17" applyNumberFormat="0" applyFill="0" applyAlignment="0" applyProtection="0">
      <alignment vertical="center"/>
    </xf>
    <xf numFmtId="0" fontId="14" fillId="14"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78" fillId="0" borderId="0"/>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7" borderId="0" applyNumberFormat="0" applyBorder="0" applyAlignment="0" applyProtection="0">
      <alignment vertical="center"/>
    </xf>
    <xf numFmtId="0" fontId="14" fillId="14" borderId="0" applyNumberFormat="0" applyBorder="0" applyAlignment="0" applyProtection="0">
      <alignment vertical="center"/>
    </xf>
    <xf numFmtId="0" fontId="0" fillId="0" borderId="0"/>
    <xf numFmtId="0" fontId="88" fillId="0" borderId="0" applyNumberForma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88" fillId="0" borderId="0" applyNumberFormat="0" applyFill="0" applyBorder="0" applyAlignment="0" applyProtection="0">
      <alignment vertical="center"/>
    </xf>
    <xf numFmtId="0" fontId="77" fillId="31" borderId="0" applyNumberFormat="0" applyBorder="0" applyAlignment="0" applyProtection="0">
      <alignment vertical="center"/>
    </xf>
    <xf numFmtId="0" fontId="14" fillId="14" borderId="0" applyNumberFormat="0" applyBorder="0" applyAlignment="0" applyProtection="0">
      <alignment vertical="center"/>
    </xf>
    <xf numFmtId="0" fontId="78" fillId="0" borderId="0"/>
    <xf numFmtId="0" fontId="77" fillId="12" borderId="0" applyNumberFormat="0" applyBorder="0" applyAlignment="0" applyProtection="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14" borderId="0" applyNumberFormat="0" applyBorder="0" applyAlignment="0" applyProtection="0">
      <alignment vertical="center"/>
    </xf>
    <xf numFmtId="0" fontId="14" fillId="3" borderId="0" applyNumberFormat="0" applyBorder="0" applyAlignment="0" applyProtection="0">
      <alignment vertical="center"/>
    </xf>
    <xf numFmtId="0" fontId="14" fillId="14" borderId="0" applyNumberFormat="0" applyBorder="0" applyAlignment="0" applyProtection="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77" fillId="12" borderId="0" applyNumberFormat="0" applyBorder="0" applyAlignment="0" applyProtection="0">
      <alignment vertical="center"/>
    </xf>
    <xf numFmtId="0" fontId="14" fillId="14" borderId="0" applyNumberFormat="0" applyBorder="0" applyAlignment="0" applyProtection="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78" fillId="0" borderId="0"/>
    <xf numFmtId="0" fontId="88" fillId="0" borderId="0" applyNumberFormat="0" applyFill="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7" fillId="12" borderId="0" applyNumberFormat="0" applyBorder="0" applyAlignment="0" applyProtection="0">
      <alignment vertical="center"/>
    </xf>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0" borderId="0">
      <alignment vertical="center"/>
    </xf>
    <xf numFmtId="0" fontId="47" fillId="19" borderId="19" applyNumberFormat="0" applyFont="0" applyAlignment="0" applyProtection="0">
      <alignment vertical="center"/>
    </xf>
    <xf numFmtId="0" fontId="79" fillId="0" borderId="17" applyNumberFormat="0" applyFill="0" applyAlignment="0" applyProtection="0">
      <alignment vertical="center"/>
    </xf>
    <xf numFmtId="0" fontId="80" fillId="0" borderId="18" applyNumberFormat="0" applyFill="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0" fillId="0" borderId="0" applyProtection="0"/>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80" fillId="0" borderId="18"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79" fillId="0" borderId="17" applyNumberFormat="0" applyFill="0" applyAlignment="0" applyProtection="0">
      <alignment vertical="center"/>
    </xf>
    <xf numFmtId="0" fontId="14" fillId="14" borderId="0" applyNumberFormat="0" applyBorder="0" applyAlignment="0" applyProtection="0">
      <alignment vertical="center"/>
    </xf>
    <xf numFmtId="0" fontId="79" fillId="0" borderId="17" applyNumberFormat="0" applyFill="0" applyAlignment="0" applyProtection="0">
      <alignment vertical="center"/>
    </xf>
    <xf numFmtId="0" fontId="14" fillId="14" borderId="0" applyNumberFormat="0" applyBorder="0" applyAlignment="0" applyProtection="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88" fillId="0" borderId="0" applyNumberFormat="0" applyFill="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74" fillId="0" borderId="0">
      <alignment vertical="center"/>
    </xf>
    <xf numFmtId="0" fontId="14" fillId="14" borderId="0" applyNumberFormat="0" applyBorder="0" applyAlignment="0" applyProtection="0">
      <alignment vertical="center"/>
    </xf>
    <xf numFmtId="0" fontId="78" fillId="0" borderId="0"/>
    <xf numFmtId="0" fontId="78" fillId="0" borderId="0"/>
    <xf numFmtId="0" fontId="14" fillId="10" borderId="0" applyNumberFormat="0" applyBorder="0" applyAlignment="0" applyProtection="0">
      <alignment vertical="center"/>
    </xf>
    <xf numFmtId="0" fontId="14" fillId="0" borderId="0">
      <alignment vertical="center"/>
    </xf>
    <xf numFmtId="0" fontId="94" fillId="16" borderId="0" applyNumberFormat="0" applyBorder="0" applyAlignment="0" applyProtection="0">
      <alignment vertical="center"/>
    </xf>
    <xf numFmtId="0" fontId="78" fillId="0" borderId="0"/>
    <xf numFmtId="0" fontId="78" fillId="0" borderId="0"/>
    <xf numFmtId="0" fontId="78" fillId="0" borderId="0"/>
    <xf numFmtId="0" fontId="14" fillId="14" borderId="0" applyNumberFormat="0" applyBorder="0" applyAlignment="0" applyProtection="0">
      <alignment vertical="center"/>
    </xf>
    <xf numFmtId="0" fontId="77" fillId="17" borderId="0" applyNumberFormat="0" applyBorder="0" applyAlignment="0" applyProtection="0">
      <alignment vertical="center"/>
    </xf>
    <xf numFmtId="0" fontId="14" fillId="14"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79" fillId="0" borderId="17" applyNumberFormat="0" applyFill="0" applyAlignment="0" applyProtection="0">
      <alignment vertical="center"/>
    </xf>
    <xf numFmtId="0" fontId="14" fillId="14" borderId="0" applyNumberFormat="0" applyBorder="0" applyAlignment="0" applyProtection="0">
      <alignment vertical="center"/>
    </xf>
    <xf numFmtId="0" fontId="78" fillId="0" borderId="0"/>
    <xf numFmtId="0" fontId="14" fillId="28" borderId="0" applyNumberFormat="0" applyBorder="0" applyAlignment="0" applyProtection="0">
      <alignment vertical="center"/>
    </xf>
    <xf numFmtId="0" fontId="14" fillId="0" borderId="0">
      <alignment vertical="center"/>
    </xf>
    <xf numFmtId="0" fontId="78" fillId="0" borderId="0"/>
    <xf numFmtId="0" fontId="14" fillId="14"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74" fillId="0" borderId="0">
      <alignment vertical="center"/>
    </xf>
    <xf numFmtId="0" fontId="14" fillId="13"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88" fillId="0" borderId="0" applyNumberFormat="0" applyFill="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80" fillId="0" borderId="18" applyNumberFormat="0" applyFill="0" applyAlignment="0" applyProtection="0">
      <alignment vertical="center"/>
    </xf>
    <xf numFmtId="0" fontId="78" fillId="0" borderId="0"/>
    <xf numFmtId="0" fontId="14" fillId="4" borderId="0" applyNumberFormat="0" applyBorder="0" applyAlignment="0" applyProtection="0">
      <alignment vertical="center"/>
    </xf>
    <xf numFmtId="0" fontId="77" fillId="45"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74" fillId="0" borderId="0">
      <alignment vertical="center"/>
    </xf>
    <xf numFmtId="0" fontId="74" fillId="0" borderId="0">
      <alignment vertical="center"/>
    </xf>
    <xf numFmtId="0" fontId="78" fillId="0" borderId="0"/>
    <xf numFmtId="0" fontId="82" fillId="0" borderId="0" applyNumberFormat="0" applyFill="0" applyBorder="0" applyAlignment="0" applyProtection="0">
      <alignment vertical="center"/>
    </xf>
    <xf numFmtId="0" fontId="14" fillId="14" borderId="0" applyNumberFormat="0" applyBorder="0" applyAlignment="0" applyProtection="0">
      <alignment vertical="center"/>
    </xf>
    <xf numFmtId="0" fontId="78" fillId="0" borderId="0"/>
    <xf numFmtId="0" fontId="78" fillId="0" borderId="0"/>
    <xf numFmtId="0" fontId="94" fillId="16"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78" fillId="0" borderId="0"/>
    <xf numFmtId="0" fontId="77" fillId="17" borderId="0" applyNumberFormat="0" applyBorder="0" applyAlignment="0" applyProtection="0">
      <alignment vertical="center"/>
    </xf>
    <xf numFmtId="0" fontId="78" fillId="0" borderId="0"/>
    <xf numFmtId="0" fontId="14" fillId="14" borderId="0" applyNumberFormat="0" applyBorder="0" applyAlignment="0" applyProtection="0">
      <alignment vertical="center"/>
    </xf>
    <xf numFmtId="0" fontId="14" fillId="0" borderId="0">
      <alignment vertical="center"/>
    </xf>
    <xf numFmtId="0" fontId="11" fillId="0" borderId="25" applyNumberFormat="0" applyFill="0" applyAlignment="0" applyProtection="0">
      <alignment vertical="center"/>
    </xf>
    <xf numFmtId="0" fontId="14" fillId="13" borderId="0" applyNumberFormat="0" applyBorder="0" applyAlignment="0" applyProtection="0">
      <alignment vertical="center"/>
    </xf>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74" fillId="0" borderId="0">
      <alignment vertical="center"/>
    </xf>
    <xf numFmtId="0" fontId="74" fillId="0" borderId="0">
      <alignment vertical="center"/>
    </xf>
    <xf numFmtId="0" fontId="14" fillId="14" borderId="0" applyNumberFormat="0" applyBorder="0" applyAlignment="0" applyProtection="0">
      <alignment vertical="center"/>
    </xf>
    <xf numFmtId="0" fontId="74" fillId="0" borderId="0">
      <alignment vertical="center"/>
    </xf>
    <xf numFmtId="0" fontId="74" fillId="0" borderId="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7" fillId="17" borderId="0" applyNumberFormat="0" applyBorder="0" applyAlignment="0" applyProtection="0">
      <alignment vertical="center"/>
    </xf>
    <xf numFmtId="0" fontId="14" fillId="37" borderId="0" applyNumberFormat="0" applyBorder="0" applyAlignment="0" applyProtection="0">
      <alignment vertical="center"/>
    </xf>
    <xf numFmtId="0" fontId="74" fillId="0" borderId="0">
      <alignment vertical="center"/>
    </xf>
    <xf numFmtId="0" fontId="74" fillId="0" borderId="0">
      <alignment vertical="center"/>
    </xf>
    <xf numFmtId="0" fontId="14" fillId="36"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14" fillId="14" borderId="0" applyNumberFormat="0" applyBorder="0" applyAlignment="0" applyProtection="0">
      <alignment vertical="center"/>
    </xf>
    <xf numFmtId="0" fontId="74" fillId="0" borderId="0">
      <alignment vertical="center"/>
    </xf>
    <xf numFmtId="0" fontId="14" fillId="10"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14" fillId="14" borderId="0" applyNumberFormat="0" applyBorder="0" applyAlignment="0" applyProtection="0">
      <alignment vertical="center"/>
    </xf>
    <xf numFmtId="0" fontId="74" fillId="0" borderId="0">
      <alignment vertical="center"/>
    </xf>
    <xf numFmtId="0" fontId="14" fillId="15"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14" fillId="14"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4"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74" fillId="0" borderId="0">
      <alignment vertical="center"/>
    </xf>
    <xf numFmtId="0" fontId="14" fillId="4" borderId="0" applyNumberFormat="0" applyBorder="0" applyAlignment="0" applyProtection="0">
      <alignment vertical="center"/>
    </xf>
    <xf numFmtId="0" fontId="78" fillId="0" borderId="0"/>
    <xf numFmtId="0" fontId="14" fillId="1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4" borderId="0" applyNumberFormat="0" applyBorder="0" applyAlignment="0" applyProtection="0">
      <alignment vertical="center"/>
    </xf>
    <xf numFmtId="0" fontId="87" fillId="23" borderId="20" applyNumberFormat="0" applyAlignment="0" applyProtection="0">
      <alignment vertical="center"/>
    </xf>
    <xf numFmtId="0" fontId="14" fillId="3"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78" fillId="0" borderId="0"/>
    <xf numFmtId="0" fontId="77" fillId="1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7" fillId="31"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77"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4" fillId="5" borderId="0" applyNumberFormat="0" applyBorder="0" applyAlignment="0" applyProtection="0">
      <alignment vertical="center"/>
    </xf>
    <xf numFmtId="0" fontId="14" fillId="14" borderId="0" applyNumberFormat="0" applyBorder="0" applyAlignment="0" applyProtection="0">
      <alignment vertical="center"/>
    </xf>
    <xf numFmtId="0" fontId="77" fillId="24" borderId="0" applyNumberFormat="0" applyBorder="0" applyAlignment="0" applyProtection="0">
      <alignment vertical="center"/>
    </xf>
    <xf numFmtId="0" fontId="14" fillId="14" borderId="0" applyNumberFormat="0" applyBorder="0" applyAlignment="0" applyProtection="0">
      <alignment vertical="center"/>
    </xf>
    <xf numFmtId="0" fontId="78" fillId="0" borderId="0"/>
    <xf numFmtId="0" fontId="77" fillId="12"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14" borderId="0" applyNumberFormat="0" applyBorder="0" applyAlignment="0" applyProtection="0">
      <alignment vertical="center"/>
    </xf>
    <xf numFmtId="0" fontId="14" fillId="0" borderId="0">
      <alignment vertical="center"/>
    </xf>
    <xf numFmtId="0" fontId="74" fillId="0" borderId="0">
      <alignment vertical="center"/>
    </xf>
    <xf numFmtId="0" fontId="14" fillId="0" borderId="0">
      <alignment vertical="center"/>
    </xf>
    <xf numFmtId="0" fontId="14" fillId="14" borderId="0" applyNumberFormat="0" applyBorder="0" applyAlignment="0" applyProtection="0">
      <alignment vertical="center"/>
    </xf>
    <xf numFmtId="0" fontId="14" fillId="3" borderId="0" applyNumberFormat="0" applyBorder="0" applyAlignment="0" applyProtection="0">
      <alignment vertical="center"/>
    </xf>
    <xf numFmtId="0" fontId="14" fillId="14" borderId="0" applyNumberFormat="0" applyBorder="0" applyAlignment="0" applyProtection="0">
      <alignment vertical="center"/>
    </xf>
    <xf numFmtId="0" fontId="77" fillId="30"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94" fillId="16" borderId="0" applyNumberFormat="0" applyBorder="0" applyAlignment="0" applyProtection="0">
      <alignment vertical="center"/>
    </xf>
    <xf numFmtId="0" fontId="78" fillId="0" borderId="0"/>
    <xf numFmtId="0" fontId="78" fillId="0" borderId="0"/>
    <xf numFmtId="0" fontId="74" fillId="0" borderId="0">
      <alignment vertical="center"/>
    </xf>
    <xf numFmtId="0" fontId="78" fillId="0" borderId="0"/>
    <xf numFmtId="0" fontId="14" fillId="4" borderId="0" applyNumberFormat="0" applyBorder="0" applyAlignment="0" applyProtection="0">
      <alignment vertical="center"/>
    </xf>
    <xf numFmtId="0" fontId="94" fillId="16"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47" fillId="19" borderId="19" applyNumberFormat="0" applyFont="0" applyAlignment="0" applyProtection="0">
      <alignment vertical="center"/>
    </xf>
    <xf numFmtId="0" fontId="14" fillId="14" borderId="0" applyNumberFormat="0" applyBorder="0" applyAlignment="0" applyProtection="0">
      <alignment vertical="center"/>
    </xf>
    <xf numFmtId="0" fontId="0" fillId="0" borderId="0" applyProtection="0"/>
    <xf numFmtId="0" fontId="0" fillId="0" borderId="0" applyProtection="0"/>
    <xf numFmtId="0" fontId="78" fillId="0" borderId="0"/>
    <xf numFmtId="0" fontId="78" fillId="0" borderId="0"/>
    <xf numFmtId="0" fontId="94" fillId="16"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80" fillId="0" borderId="18" applyNumberFormat="0" applyFill="0" applyAlignment="0" applyProtection="0">
      <alignment vertical="center"/>
    </xf>
    <xf numFmtId="0" fontId="78" fillId="0" borderId="0"/>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79" fillId="0" borderId="17" applyNumberFormat="0" applyFill="0" applyAlignment="0" applyProtection="0">
      <alignment vertical="center"/>
    </xf>
    <xf numFmtId="0" fontId="77" fillId="31" borderId="0" applyNumberFormat="0" applyBorder="0" applyAlignment="0" applyProtection="0">
      <alignment vertical="center"/>
    </xf>
    <xf numFmtId="0" fontId="14" fillId="14" borderId="0" applyNumberFormat="0" applyBorder="0" applyAlignment="0" applyProtection="0">
      <alignment vertical="center"/>
    </xf>
    <xf numFmtId="0" fontId="80" fillId="0" borderId="18" applyNumberFormat="0" applyFill="0" applyAlignment="0" applyProtection="0">
      <alignment vertical="center"/>
    </xf>
    <xf numFmtId="0" fontId="14" fillId="22" borderId="0" applyNumberFormat="0" applyBorder="0" applyAlignment="0" applyProtection="0">
      <alignment vertical="center"/>
    </xf>
    <xf numFmtId="0" fontId="78" fillId="0" borderId="0"/>
    <xf numFmtId="0" fontId="14" fillId="14" borderId="0" applyNumberFormat="0" applyBorder="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77" fillId="42" borderId="0" applyNumberFormat="0" applyBorder="0" applyAlignment="0" applyProtection="0">
      <alignment vertical="center"/>
    </xf>
    <xf numFmtId="0" fontId="80" fillId="0" borderId="18" applyNumberFormat="0" applyFill="0" applyAlignment="0" applyProtection="0">
      <alignment vertical="center"/>
    </xf>
    <xf numFmtId="0" fontId="14" fillId="14" borderId="0" applyNumberFormat="0" applyBorder="0" applyAlignment="0" applyProtection="0">
      <alignment vertical="center"/>
    </xf>
    <xf numFmtId="0" fontId="14" fillId="22" borderId="0" applyNumberFormat="0" applyBorder="0" applyAlignment="0" applyProtection="0">
      <alignment vertical="center"/>
    </xf>
    <xf numFmtId="0" fontId="77" fillId="44" borderId="0" applyNumberFormat="0" applyBorder="0" applyAlignment="0" applyProtection="0">
      <alignment vertical="center"/>
    </xf>
    <xf numFmtId="0" fontId="14" fillId="15" borderId="0" applyNumberFormat="0" applyBorder="0" applyAlignment="0" applyProtection="0">
      <alignment vertical="center"/>
    </xf>
    <xf numFmtId="0" fontId="78" fillId="0" borderId="0"/>
    <xf numFmtId="0" fontId="78" fillId="0" borderId="0"/>
    <xf numFmtId="0" fontId="14" fillId="3"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101" fillId="0" borderId="0">
      <alignment vertical="center"/>
    </xf>
    <xf numFmtId="0" fontId="77" fillId="31"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77" fillId="30"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14" fillId="14" borderId="0" applyNumberFormat="0" applyBorder="0" applyAlignment="0" applyProtection="0">
      <alignment vertical="center"/>
    </xf>
    <xf numFmtId="0" fontId="14" fillId="8" borderId="0" applyNumberFormat="0" applyBorder="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22" borderId="0" applyNumberFormat="0" applyBorder="0" applyAlignment="0" applyProtection="0">
      <alignment vertical="center"/>
    </xf>
    <xf numFmtId="0" fontId="74" fillId="0" borderId="0">
      <alignment vertical="center"/>
    </xf>
    <xf numFmtId="0" fontId="74" fillId="0" borderId="0">
      <alignment vertical="center"/>
    </xf>
    <xf numFmtId="0" fontId="77" fillId="42" borderId="0" applyNumberFormat="0" applyBorder="0" applyAlignment="0" applyProtection="0">
      <alignment vertical="center"/>
    </xf>
    <xf numFmtId="0" fontId="80" fillId="0" borderId="18" applyNumberFormat="0" applyFill="0" applyAlignment="0" applyProtection="0">
      <alignment vertical="center"/>
    </xf>
    <xf numFmtId="9" fontId="0" fillId="0" borderId="0" applyFont="0" applyFill="0" applyBorder="0" applyAlignment="0" applyProtection="0"/>
    <xf numFmtId="0" fontId="14" fillId="14"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80" fillId="0" borderId="18" applyNumberFormat="0" applyFill="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4"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14" fillId="14" borderId="0" applyNumberFormat="0" applyBorder="0" applyAlignment="0" applyProtection="0">
      <alignment vertical="center"/>
    </xf>
    <xf numFmtId="0" fontId="80" fillId="0" borderId="18" applyNumberFormat="0" applyFill="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14" fillId="14" borderId="0" applyNumberFormat="0" applyBorder="0" applyAlignment="0" applyProtection="0">
      <alignment vertical="center"/>
    </xf>
    <xf numFmtId="0" fontId="77" fillId="24" borderId="0" applyNumberFormat="0" applyBorder="0" applyAlignment="0" applyProtection="0">
      <alignment vertical="center"/>
    </xf>
    <xf numFmtId="0" fontId="80" fillId="0" borderId="18" applyNumberFormat="0" applyFill="0" applyAlignment="0" applyProtection="0">
      <alignment vertical="center"/>
    </xf>
    <xf numFmtId="0" fontId="14" fillId="14" borderId="0" applyNumberFormat="0" applyBorder="0" applyAlignment="0" applyProtection="0">
      <alignment vertical="center"/>
    </xf>
    <xf numFmtId="0" fontId="80" fillId="0" borderId="18" applyNumberFormat="0" applyFill="0" applyAlignment="0" applyProtection="0">
      <alignment vertical="center"/>
    </xf>
    <xf numFmtId="0" fontId="14" fillId="14" borderId="0" applyNumberFormat="0" applyBorder="0" applyAlignment="0" applyProtection="0">
      <alignment vertical="center"/>
    </xf>
    <xf numFmtId="9" fontId="0" fillId="0" borderId="0" applyFont="0" applyFill="0" applyBorder="0" applyAlignment="0" applyProtection="0"/>
    <xf numFmtId="0" fontId="14" fillId="14"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03" fillId="33"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94" fillId="16" borderId="0" applyNumberFormat="0" applyBorder="0" applyAlignment="0" applyProtection="0">
      <alignment vertical="center"/>
    </xf>
    <xf numFmtId="0" fontId="78" fillId="0" borderId="0"/>
    <xf numFmtId="0" fontId="78" fillId="0" borderId="0"/>
    <xf numFmtId="0" fontId="78" fillId="0" borderId="0"/>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78" fillId="0" borderId="0"/>
    <xf numFmtId="0" fontId="14" fillId="4" borderId="0" applyNumberFormat="0" applyBorder="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80" fillId="0" borderId="18" applyNumberFormat="0" applyFill="0" applyAlignment="0" applyProtection="0">
      <alignment vertical="center"/>
    </xf>
    <xf numFmtId="0" fontId="78" fillId="0" borderId="0"/>
    <xf numFmtId="0" fontId="14" fillId="14" borderId="0" applyNumberFormat="0" applyBorder="0" applyAlignment="0" applyProtection="0">
      <alignment vertical="center"/>
    </xf>
    <xf numFmtId="0" fontId="80" fillId="0" borderId="18" applyNumberFormat="0" applyFill="0" applyAlignment="0" applyProtection="0">
      <alignment vertical="center"/>
    </xf>
    <xf numFmtId="0" fontId="78" fillId="0" borderId="0"/>
    <xf numFmtId="0" fontId="78" fillId="0" borderId="0"/>
    <xf numFmtId="0" fontId="78" fillId="0" borderId="0"/>
    <xf numFmtId="0" fontId="14" fillId="14" borderId="0" applyNumberFormat="0" applyBorder="0" applyAlignment="0" applyProtection="0">
      <alignment vertical="center"/>
    </xf>
    <xf numFmtId="0" fontId="78" fillId="0" borderId="0"/>
    <xf numFmtId="0" fontId="14" fillId="14"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88" fillId="0" borderId="0" applyNumberFormat="0" applyFill="0" applyBorder="0" applyAlignment="0" applyProtection="0">
      <alignment vertical="center"/>
    </xf>
    <xf numFmtId="0" fontId="78" fillId="0" borderId="0"/>
    <xf numFmtId="0" fontId="14" fillId="14" borderId="0" applyNumberFormat="0" applyBorder="0" applyAlignment="0" applyProtection="0">
      <alignment vertical="center"/>
    </xf>
    <xf numFmtId="0" fontId="0" fillId="0" borderId="0"/>
    <xf numFmtId="0" fontId="78" fillId="0" borderId="0"/>
    <xf numFmtId="0" fontId="78" fillId="0" borderId="0"/>
    <xf numFmtId="0" fontId="14" fillId="28" borderId="0" applyNumberFormat="0" applyBorder="0" applyAlignment="0" applyProtection="0">
      <alignment vertical="center"/>
    </xf>
    <xf numFmtId="0" fontId="78" fillId="0" borderId="0"/>
    <xf numFmtId="0" fontId="14" fillId="0" borderId="0">
      <alignment vertical="center"/>
    </xf>
    <xf numFmtId="0" fontId="0" fillId="0" borderId="0"/>
    <xf numFmtId="0" fontId="14" fillId="0" borderId="0">
      <alignment vertical="center"/>
    </xf>
    <xf numFmtId="0" fontId="14" fillId="14"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78" fillId="0" borderId="0"/>
    <xf numFmtId="0" fontId="78" fillId="0" borderId="0"/>
    <xf numFmtId="0" fontId="14" fillId="14" borderId="0" applyNumberFormat="0" applyBorder="0" applyAlignment="0" applyProtection="0">
      <alignment vertical="center"/>
    </xf>
    <xf numFmtId="0" fontId="79" fillId="0" borderId="17" applyNumberFormat="0" applyFill="0" applyAlignment="0" applyProtection="0">
      <alignment vertical="center"/>
    </xf>
    <xf numFmtId="0" fontId="77" fillId="31"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14"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78" fillId="0" borderId="0"/>
    <xf numFmtId="0" fontId="14" fillId="14" borderId="0" applyNumberFormat="0" applyBorder="0" applyAlignment="0" applyProtection="0">
      <alignment vertical="center"/>
    </xf>
    <xf numFmtId="0" fontId="0" fillId="0" borderId="0"/>
    <xf numFmtId="0" fontId="74" fillId="0" borderId="0">
      <alignment vertical="center"/>
    </xf>
    <xf numFmtId="0" fontId="74" fillId="0" borderId="0">
      <alignment vertical="center"/>
    </xf>
    <xf numFmtId="0" fontId="14" fillId="0" borderId="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14" fillId="0" borderId="0">
      <alignment vertical="center"/>
    </xf>
    <xf numFmtId="0" fontId="14" fillId="14"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74" fillId="0" borderId="0">
      <alignment vertical="center"/>
    </xf>
    <xf numFmtId="0" fontId="0" fillId="0" borderId="0" applyProtection="0"/>
    <xf numFmtId="0" fontId="14" fillId="0" borderId="0">
      <alignment vertical="center"/>
    </xf>
    <xf numFmtId="0" fontId="14" fillId="8" borderId="0" applyNumberFormat="0" applyBorder="0" applyAlignment="0" applyProtection="0">
      <alignment vertical="center"/>
    </xf>
    <xf numFmtId="0" fontId="77" fillId="17"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8" borderId="0" applyNumberFormat="0" applyBorder="0" applyAlignment="0" applyProtection="0">
      <alignment vertical="center"/>
    </xf>
    <xf numFmtId="0" fontId="78" fillId="0" borderId="0"/>
    <xf numFmtId="0" fontId="77" fillId="17" borderId="0" applyNumberFormat="0" applyBorder="0" applyAlignment="0" applyProtection="0">
      <alignment vertical="center"/>
    </xf>
    <xf numFmtId="0" fontId="14" fillId="4" borderId="0" applyNumberFormat="0" applyBorder="0" applyAlignment="0" applyProtection="0">
      <alignment vertical="center"/>
    </xf>
    <xf numFmtId="0" fontId="14" fillId="14" borderId="0" applyNumberFormat="0" applyBorder="0" applyAlignment="0" applyProtection="0">
      <alignment vertical="center"/>
    </xf>
    <xf numFmtId="0" fontId="78" fillId="0" borderId="0"/>
    <xf numFmtId="0" fontId="78" fillId="0" borderId="0"/>
    <xf numFmtId="0" fontId="14" fillId="8" borderId="0" applyNumberFormat="0" applyBorder="0" applyAlignment="0" applyProtection="0">
      <alignment vertical="center"/>
    </xf>
    <xf numFmtId="0" fontId="78" fillId="0" borderId="0"/>
    <xf numFmtId="0" fontId="78" fillId="0" borderId="0"/>
    <xf numFmtId="0" fontId="0" fillId="0" borderId="0"/>
    <xf numFmtId="0" fontId="14" fillId="0" borderId="0">
      <alignment vertical="center"/>
    </xf>
    <xf numFmtId="0" fontId="83" fillId="0" borderId="0" applyNumberFormat="0" applyFill="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0" borderId="0">
      <alignment vertical="center"/>
    </xf>
    <xf numFmtId="0" fontId="101" fillId="0" borderId="0">
      <alignment vertical="center"/>
    </xf>
    <xf numFmtId="0" fontId="77" fillId="45" borderId="0" applyNumberFormat="0" applyBorder="0" applyAlignment="0" applyProtection="0">
      <alignment vertical="center"/>
    </xf>
    <xf numFmtId="0" fontId="77" fillId="31" borderId="0" applyNumberFormat="0" applyBorder="0" applyAlignment="0" applyProtection="0">
      <alignment vertical="center"/>
    </xf>
    <xf numFmtId="0" fontId="14"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4" borderId="0" applyNumberFormat="0" applyBorder="0" applyAlignment="0" applyProtection="0">
      <alignment vertical="center"/>
    </xf>
    <xf numFmtId="0" fontId="14" fillId="8" borderId="0" applyNumberFormat="0" applyBorder="0" applyAlignment="0" applyProtection="0">
      <alignment vertical="center"/>
    </xf>
    <xf numFmtId="0" fontId="77" fillId="17" borderId="0" applyNumberFormat="0" applyBorder="0" applyAlignment="0" applyProtection="0">
      <alignment vertical="center"/>
    </xf>
    <xf numFmtId="0" fontId="78" fillId="0" borderId="0"/>
    <xf numFmtId="0" fontId="47" fillId="46" borderId="0" applyNumberFormat="0" applyBorder="0" applyAlignment="0" applyProtection="0">
      <alignment vertical="center"/>
    </xf>
    <xf numFmtId="0" fontId="14" fillId="14" borderId="0" applyNumberFormat="0" applyBorder="0" applyAlignment="0" applyProtection="0">
      <alignment vertical="center"/>
    </xf>
    <xf numFmtId="0" fontId="0" fillId="0" borderId="0" applyProtection="0"/>
    <xf numFmtId="0" fontId="79" fillId="0" borderId="17" applyNumberFormat="0" applyFill="0" applyAlignment="0" applyProtection="0">
      <alignment vertical="center"/>
    </xf>
    <xf numFmtId="0" fontId="14" fillId="8" borderId="0" applyNumberFormat="0" applyBorder="0" applyAlignment="0" applyProtection="0">
      <alignment vertical="center"/>
    </xf>
    <xf numFmtId="0" fontId="78" fillId="0" borderId="0"/>
    <xf numFmtId="0" fontId="77" fillId="17" borderId="0" applyNumberFormat="0" applyBorder="0" applyAlignment="0" applyProtection="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14" borderId="0" applyNumberFormat="0" applyBorder="0" applyAlignment="0" applyProtection="0">
      <alignment vertical="center"/>
    </xf>
    <xf numFmtId="0" fontId="74" fillId="0" borderId="0">
      <alignment vertical="center"/>
    </xf>
    <xf numFmtId="0" fontId="74" fillId="0" borderId="0">
      <alignment vertical="center"/>
    </xf>
    <xf numFmtId="0" fontId="14" fillId="14"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78" fillId="0" borderId="0"/>
    <xf numFmtId="0" fontId="77" fillId="17" borderId="0" applyNumberFormat="0" applyBorder="0" applyAlignment="0" applyProtection="0">
      <alignment vertical="center"/>
    </xf>
    <xf numFmtId="0" fontId="14" fillId="6" borderId="0" applyNumberFormat="0" applyBorder="0" applyAlignment="0" applyProtection="0">
      <alignment vertical="center"/>
    </xf>
    <xf numFmtId="0" fontId="78" fillId="0" borderId="0"/>
    <xf numFmtId="0" fontId="47" fillId="47" borderId="0" applyNumberFormat="0" applyBorder="0" applyAlignment="0" applyProtection="0">
      <alignment vertical="center"/>
    </xf>
    <xf numFmtId="0" fontId="94" fillId="16" borderId="0" applyNumberFormat="0" applyBorder="0" applyAlignment="0" applyProtection="0">
      <alignment vertical="center"/>
    </xf>
    <xf numFmtId="0" fontId="78" fillId="0" borderId="0"/>
    <xf numFmtId="0" fontId="78" fillId="0" borderId="0"/>
    <xf numFmtId="0" fontId="14" fillId="0" borderId="0">
      <alignment vertical="center"/>
    </xf>
    <xf numFmtId="0" fontId="78" fillId="0" borderId="0"/>
    <xf numFmtId="0" fontId="14" fillId="14" borderId="0" applyNumberFormat="0" applyBorder="0" applyAlignment="0" applyProtection="0">
      <alignment vertical="center"/>
    </xf>
    <xf numFmtId="0" fontId="101"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14"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78" fillId="0" borderId="0"/>
    <xf numFmtId="0" fontId="14" fillId="48" borderId="0" applyNumberFormat="0" applyBorder="0" applyAlignment="0" applyProtection="0">
      <alignment vertical="center"/>
    </xf>
    <xf numFmtId="0" fontId="101" fillId="0" borderId="0">
      <alignment vertical="center"/>
    </xf>
    <xf numFmtId="0" fontId="74" fillId="0" borderId="0">
      <alignment vertical="center"/>
    </xf>
    <xf numFmtId="0" fontId="74" fillId="0" borderId="0">
      <alignment vertical="center"/>
    </xf>
    <xf numFmtId="0" fontId="88" fillId="0" borderId="26" applyNumberFormat="0" applyFill="0" applyAlignment="0" applyProtection="0">
      <alignment vertical="center"/>
    </xf>
    <xf numFmtId="0" fontId="14" fillId="13" borderId="0" applyNumberFormat="0" applyBorder="0" applyAlignment="0" applyProtection="0">
      <alignment vertical="center"/>
    </xf>
    <xf numFmtId="0" fontId="14" fillId="4" borderId="0" applyNumberFormat="0" applyBorder="0" applyAlignment="0" applyProtection="0">
      <alignment vertical="center"/>
    </xf>
    <xf numFmtId="0" fontId="78" fillId="0" borderId="0"/>
    <xf numFmtId="0" fontId="14" fillId="36" borderId="0" applyNumberFormat="0" applyBorder="0" applyAlignment="0" applyProtection="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11" borderId="0" applyNumberFormat="0" applyBorder="0" applyAlignment="0" applyProtection="0">
      <alignment vertical="center"/>
    </xf>
    <xf numFmtId="0" fontId="14" fillId="4" borderId="0" applyNumberFormat="0" applyBorder="0" applyAlignment="0" applyProtection="0">
      <alignment vertical="center"/>
    </xf>
    <xf numFmtId="0" fontId="14" fillId="11" borderId="0" applyNumberFormat="0" applyBorder="0" applyAlignment="0" applyProtection="0">
      <alignment vertical="center"/>
    </xf>
    <xf numFmtId="0" fontId="78" fillId="0" borderId="0"/>
    <xf numFmtId="0" fontId="14" fillId="4" borderId="0" applyNumberFormat="0" applyBorder="0" applyAlignment="0" applyProtection="0">
      <alignment vertical="center"/>
    </xf>
    <xf numFmtId="0" fontId="94" fillId="16" borderId="0" applyNumberFormat="0" applyBorder="0" applyAlignment="0" applyProtection="0">
      <alignment vertical="center"/>
    </xf>
    <xf numFmtId="0" fontId="78" fillId="0" borderId="0"/>
    <xf numFmtId="0" fontId="78" fillId="0" borderId="0"/>
    <xf numFmtId="0" fontId="14" fillId="28"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11" borderId="0" applyNumberFormat="0" applyBorder="0" applyAlignment="0" applyProtection="0">
      <alignment vertical="center"/>
    </xf>
    <xf numFmtId="0" fontId="78" fillId="0" borderId="0"/>
    <xf numFmtId="0" fontId="14" fillId="4" borderId="0" applyNumberFormat="0" applyBorder="0" applyAlignment="0" applyProtection="0">
      <alignment vertical="center"/>
    </xf>
    <xf numFmtId="0" fontId="101" fillId="0" borderId="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0" fillId="0" borderId="0"/>
    <xf numFmtId="0" fontId="0" fillId="0" borderId="0"/>
    <xf numFmtId="0" fontId="14" fillId="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77" fillId="24" borderId="0" applyNumberFormat="0" applyBorder="0" applyAlignment="0" applyProtection="0">
      <alignment vertical="center"/>
    </xf>
    <xf numFmtId="43" fontId="14" fillId="0" borderId="0" applyFont="0" applyFill="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0" borderId="0">
      <alignment vertical="center"/>
    </xf>
    <xf numFmtId="43" fontId="74" fillId="0" borderId="0" applyFont="0" applyFill="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14" fillId="4" borderId="0" applyNumberFormat="0" applyBorder="0" applyAlignment="0" applyProtection="0">
      <alignment vertical="center"/>
    </xf>
    <xf numFmtId="0" fontId="103" fillId="33" borderId="0" applyNumberFormat="0" applyBorder="0" applyAlignment="0" applyProtection="0">
      <alignment vertical="center"/>
    </xf>
    <xf numFmtId="0" fontId="77" fillId="20"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78" fillId="0" borderId="0"/>
    <xf numFmtId="0" fontId="74" fillId="0" borderId="0">
      <alignment vertical="center"/>
    </xf>
    <xf numFmtId="0" fontId="14" fillId="4"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14" fillId="8"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10" borderId="0" applyNumberFormat="0" applyBorder="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0" fillId="0" borderId="0"/>
    <xf numFmtId="0" fontId="14" fillId="0" borderId="0">
      <alignment vertical="center"/>
    </xf>
    <xf numFmtId="0" fontId="78" fillId="0" borderId="0"/>
    <xf numFmtId="0" fontId="78" fillId="0" borderId="0"/>
    <xf numFmtId="0" fontId="88" fillId="0" borderId="26" applyNumberFormat="0" applyFill="0" applyAlignment="0" applyProtection="0">
      <alignment vertical="center"/>
    </xf>
    <xf numFmtId="0" fontId="74" fillId="0" borderId="0">
      <alignment vertical="center"/>
    </xf>
    <xf numFmtId="0" fontId="74" fillId="0" borderId="0">
      <alignment vertical="center"/>
    </xf>
    <xf numFmtId="0" fontId="14" fillId="4"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83" fillId="0" borderId="0" applyNumberFormat="0" applyFill="0" applyBorder="0" applyAlignment="0" applyProtection="0">
      <alignment vertical="center"/>
    </xf>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88" fillId="0" borderId="26" applyNumberFormat="0" applyFill="0" applyAlignment="0" applyProtection="0">
      <alignment vertical="center"/>
    </xf>
    <xf numFmtId="0" fontId="74" fillId="0" borderId="0">
      <alignment vertical="center"/>
    </xf>
    <xf numFmtId="0" fontId="74" fillId="0" borderId="0">
      <alignment vertical="center"/>
    </xf>
    <xf numFmtId="0" fontId="101" fillId="0" borderId="0">
      <alignment vertical="center"/>
    </xf>
    <xf numFmtId="0" fontId="14" fillId="49" borderId="0" applyNumberFormat="0" applyBorder="0" applyAlignment="0" applyProtection="0">
      <alignment vertical="center"/>
    </xf>
    <xf numFmtId="0" fontId="78" fillId="0" borderId="0"/>
    <xf numFmtId="0" fontId="78" fillId="0" borderId="0"/>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4" borderId="0" applyNumberFormat="0" applyBorder="0" applyAlignment="0" applyProtection="0">
      <alignment vertical="center"/>
    </xf>
    <xf numFmtId="0" fontId="78" fillId="0" borderId="0"/>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77" fillId="24" borderId="0" applyNumberFormat="0" applyBorder="0" applyAlignment="0" applyProtection="0">
      <alignment vertical="center"/>
    </xf>
    <xf numFmtId="0" fontId="14" fillId="4" borderId="0" applyNumberFormat="0" applyBorder="0" applyAlignment="0" applyProtection="0">
      <alignment vertical="center"/>
    </xf>
    <xf numFmtId="0" fontId="78" fillId="0" borderId="0"/>
    <xf numFmtId="0" fontId="14" fillId="4" borderId="0" applyNumberFormat="0" applyBorder="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77" fillId="24" borderId="0" applyNumberFormat="0" applyBorder="0" applyAlignment="0" applyProtection="0">
      <alignment vertical="center"/>
    </xf>
    <xf numFmtId="0" fontId="14" fillId="4" borderId="0" applyNumberFormat="0" applyBorder="0" applyAlignment="0" applyProtection="0">
      <alignment vertical="center"/>
    </xf>
    <xf numFmtId="0" fontId="80" fillId="0" borderId="18" applyNumberFormat="0" applyFill="0" applyAlignment="0" applyProtection="0">
      <alignment vertical="center"/>
    </xf>
    <xf numFmtId="0" fontId="14" fillId="4" borderId="0" applyNumberFormat="0" applyBorder="0" applyAlignment="0" applyProtection="0">
      <alignment vertical="center"/>
    </xf>
    <xf numFmtId="0" fontId="14" fillId="37" borderId="0" applyNumberFormat="0" applyBorder="0" applyAlignment="0" applyProtection="0">
      <alignment vertical="center"/>
    </xf>
    <xf numFmtId="0" fontId="77" fillId="31"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88" fillId="0" borderId="26" applyNumberFormat="0" applyFill="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78" fillId="0" borderId="0"/>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77" fillId="2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78" fillId="0" borderId="0"/>
    <xf numFmtId="0" fontId="78" fillId="0" borderId="0"/>
    <xf numFmtId="0" fontId="79" fillId="0" borderId="17" applyNumberFormat="0" applyFill="0" applyAlignment="0" applyProtection="0">
      <alignment vertical="center"/>
    </xf>
    <xf numFmtId="0" fontId="14" fillId="4" borderId="0" applyNumberFormat="0" applyBorder="0" applyAlignment="0" applyProtection="0">
      <alignment vertical="center"/>
    </xf>
    <xf numFmtId="0" fontId="77" fillId="30"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77" fillId="17" borderId="0" applyNumberFormat="0" applyBorder="0" applyAlignment="0" applyProtection="0">
      <alignment vertical="center"/>
    </xf>
    <xf numFmtId="0" fontId="74" fillId="0" borderId="0">
      <alignment vertical="center"/>
    </xf>
    <xf numFmtId="0" fontId="7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74" fillId="0" borderId="0">
      <alignment vertical="center"/>
    </xf>
    <xf numFmtId="0" fontId="80" fillId="0" borderId="18" applyNumberFormat="0" applyFill="0" applyAlignment="0" applyProtection="0">
      <alignment vertical="center"/>
    </xf>
    <xf numFmtId="0" fontId="78" fillId="0" borderId="0"/>
    <xf numFmtId="0" fontId="77" fillId="43" borderId="0" applyNumberFormat="0" applyBorder="0" applyAlignment="0" applyProtection="0">
      <alignment vertical="center"/>
    </xf>
    <xf numFmtId="0" fontId="14" fillId="4" borderId="0" applyNumberFormat="0" applyBorder="0" applyAlignment="0" applyProtection="0">
      <alignment vertical="center"/>
    </xf>
    <xf numFmtId="0" fontId="78" fillId="0" borderId="0"/>
    <xf numFmtId="0" fontId="14" fillId="4" borderId="0" applyNumberFormat="0" applyBorder="0" applyAlignment="0" applyProtection="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4" borderId="0" applyNumberFormat="0" applyBorder="0" applyAlignment="0" applyProtection="0">
      <alignment vertical="center"/>
    </xf>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74" fillId="0" borderId="0">
      <alignment vertical="center"/>
    </xf>
    <xf numFmtId="0" fontId="80" fillId="0" borderId="18" applyNumberFormat="0" applyFill="0" applyAlignment="0" applyProtection="0">
      <alignment vertical="center"/>
    </xf>
    <xf numFmtId="0" fontId="14" fillId="11" borderId="0" applyNumberFormat="0" applyBorder="0" applyAlignment="0" applyProtection="0">
      <alignment vertical="center"/>
    </xf>
    <xf numFmtId="0" fontId="14" fillId="4" borderId="0" applyNumberFormat="0" applyBorder="0" applyAlignment="0" applyProtection="0">
      <alignment vertical="center"/>
    </xf>
    <xf numFmtId="0" fontId="74" fillId="0" borderId="0">
      <alignment vertical="center"/>
    </xf>
    <xf numFmtId="0" fontId="80" fillId="0" borderId="18" applyNumberFormat="0" applyFill="0" applyAlignment="0" applyProtection="0">
      <alignment vertical="center"/>
    </xf>
    <xf numFmtId="0" fontId="14" fillId="4" borderId="0" applyNumberFormat="0" applyBorder="0" applyAlignment="0" applyProtection="0">
      <alignment vertical="center"/>
    </xf>
    <xf numFmtId="0" fontId="74" fillId="0" borderId="0">
      <alignment vertical="center"/>
    </xf>
    <xf numFmtId="0" fontId="80" fillId="0" borderId="18" applyNumberFormat="0" applyFill="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14" fillId="4" borderId="0" applyNumberFormat="0" applyBorder="0" applyAlignment="0" applyProtection="0">
      <alignment vertical="center"/>
    </xf>
    <xf numFmtId="0" fontId="101" fillId="0" borderId="0">
      <alignment vertical="center"/>
    </xf>
    <xf numFmtId="0" fontId="14" fillId="0" borderId="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77" fillId="30"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78" fillId="0" borderId="0"/>
    <xf numFmtId="0" fontId="14" fillId="4" borderId="0" applyNumberFormat="0" applyBorder="0" applyAlignment="0" applyProtection="0">
      <alignment vertical="center"/>
    </xf>
    <xf numFmtId="0" fontId="77" fillId="30"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13" borderId="0" applyNumberFormat="0" applyBorder="0" applyAlignment="0" applyProtection="0">
      <alignment vertical="center"/>
    </xf>
    <xf numFmtId="0" fontId="88" fillId="0" borderId="26" applyNumberFormat="0" applyFill="0" applyAlignment="0" applyProtection="0">
      <alignment vertical="center"/>
    </xf>
    <xf numFmtId="0" fontId="78" fillId="0" borderId="0"/>
    <xf numFmtId="0" fontId="14" fillId="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77" fillId="24" borderId="0" applyNumberFormat="0" applyBorder="0" applyAlignment="0" applyProtection="0">
      <alignment vertical="center"/>
    </xf>
    <xf numFmtId="0" fontId="78" fillId="0" borderId="0"/>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88" fillId="0" borderId="26" applyNumberFormat="0" applyFill="0" applyAlignment="0" applyProtection="0">
      <alignment vertical="center"/>
    </xf>
    <xf numFmtId="0" fontId="78" fillId="0" borderId="0"/>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74" fillId="0" borderId="0">
      <alignment vertical="center"/>
    </xf>
    <xf numFmtId="0" fontId="80" fillId="0" borderId="18" applyNumberFormat="0" applyFill="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14" fillId="0" borderId="0">
      <alignment vertical="center"/>
    </xf>
    <xf numFmtId="0" fontId="14" fillId="5" borderId="0" applyNumberFormat="0" applyBorder="0" applyAlignment="0" applyProtection="0">
      <alignment vertical="center"/>
    </xf>
    <xf numFmtId="0" fontId="88" fillId="0" borderId="0" applyNumberFormat="0" applyFill="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74" fillId="0" borderId="0">
      <alignment vertical="center"/>
    </xf>
    <xf numFmtId="0" fontId="14" fillId="5" borderId="0" applyNumberFormat="0" applyBorder="0" applyAlignment="0" applyProtection="0">
      <alignment vertical="center"/>
    </xf>
    <xf numFmtId="0" fontId="74" fillId="0" borderId="0">
      <alignment vertical="center"/>
    </xf>
    <xf numFmtId="0" fontId="78" fillId="0" borderId="0"/>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88" fillId="0" borderId="0" applyNumberFormat="0" applyFill="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77" fillId="45" borderId="0" applyNumberFormat="0" applyBorder="0" applyAlignment="0" applyProtection="0">
      <alignment vertical="center"/>
    </xf>
    <xf numFmtId="0" fontId="14" fillId="28" borderId="0" applyNumberFormat="0" applyBorder="0" applyAlignment="0" applyProtection="0">
      <alignment vertical="center"/>
    </xf>
    <xf numFmtId="0" fontId="14" fillId="5"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4"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102" fillId="27" borderId="16" applyNumberFormat="0" applyAlignment="0" applyProtection="0">
      <alignment vertical="center"/>
    </xf>
    <xf numFmtId="0" fontId="78" fillId="0" borderId="0"/>
    <xf numFmtId="0" fontId="14" fillId="8" borderId="0" applyNumberFormat="0" applyBorder="0" applyAlignment="0" applyProtection="0">
      <alignment vertical="center"/>
    </xf>
    <xf numFmtId="0" fontId="74" fillId="0" borderId="0">
      <alignment vertical="center"/>
    </xf>
    <xf numFmtId="0" fontId="14" fillId="11" borderId="0" applyNumberFormat="0" applyBorder="0" applyAlignment="0" applyProtection="0">
      <alignment vertical="center"/>
    </xf>
    <xf numFmtId="0" fontId="14" fillId="4"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14" fillId="11" borderId="0" applyNumberFormat="0" applyBorder="0" applyAlignment="0" applyProtection="0">
      <alignment vertical="center"/>
    </xf>
    <xf numFmtId="0" fontId="14" fillId="4" borderId="0" applyNumberFormat="0" applyBorder="0" applyAlignment="0" applyProtection="0">
      <alignment vertical="center"/>
    </xf>
    <xf numFmtId="0" fontId="78" fillId="0" borderId="0"/>
    <xf numFmtId="0" fontId="14" fillId="4" borderId="0" applyNumberFormat="0" applyBorder="0" applyAlignment="0" applyProtection="0">
      <alignment vertical="center"/>
    </xf>
    <xf numFmtId="0" fontId="14" fillId="0" borderId="0">
      <alignment vertical="center"/>
    </xf>
    <xf numFmtId="0" fontId="77" fillId="17"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14" fillId="0" borderId="0">
      <alignment vertical="center"/>
    </xf>
    <xf numFmtId="0" fontId="77" fillId="17"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0" fillId="0" borderId="0">
      <alignment vertical="center"/>
    </xf>
    <xf numFmtId="0" fontId="77" fillId="17" borderId="0" applyNumberFormat="0" applyBorder="0" applyAlignment="0" applyProtection="0">
      <alignment vertical="center"/>
    </xf>
    <xf numFmtId="0" fontId="14" fillId="4"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14" fillId="4" borderId="0" applyNumberFormat="0" applyBorder="0" applyAlignment="0" applyProtection="0">
      <alignment vertical="center"/>
    </xf>
    <xf numFmtId="0" fontId="14" fillId="3" borderId="0" applyNumberFormat="0" applyBorder="0" applyAlignment="0" applyProtection="0">
      <alignment vertical="center"/>
    </xf>
    <xf numFmtId="0" fontId="77" fillId="24" borderId="0" applyNumberFormat="0" applyBorder="0" applyAlignment="0" applyProtection="0">
      <alignment vertical="center"/>
    </xf>
    <xf numFmtId="0" fontId="78" fillId="0" borderId="0"/>
    <xf numFmtId="0" fontId="14" fillId="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78" fillId="0" borderId="0"/>
    <xf numFmtId="0" fontId="77" fillId="20" borderId="0" applyNumberFormat="0" applyBorder="0" applyAlignment="0" applyProtection="0">
      <alignment vertical="center"/>
    </xf>
    <xf numFmtId="0" fontId="14" fillId="4" borderId="0" applyNumberFormat="0" applyBorder="0" applyAlignment="0" applyProtection="0">
      <alignment vertical="center"/>
    </xf>
    <xf numFmtId="0" fontId="14" fillId="13" borderId="0" applyNumberFormat="0" applyBorder="0" applyAlignment="0" applyProtection="0">
      <alignment vertical="center"/>
    </xf>
    <xf numFmtId="0" fontId="14" fillId="4" borderId="0" applyNumberFormat="0" applyBorder="0" applyAlignment="0" applyProtection="0">
      <alignment vertical="center"/>
    </xf>
    <xf numFmtId="0" fontId="88" fillId="0" borderId="0" applyNumberFormat="0" applyFill="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77" fillId="31" borderId="0" applyNumberFormat="0" applyBorder="0" applyAlignment="0" applyProtection="0">
      <alignment vertical="center"/>
    </xf>
    <xf numFmtId="0" fontId="0" fillId="0" borderId="0"/>
    <xf numFmtId="0" fontId="14" fillId="8"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0" fillId="0" borderId="0" applyProtection="0"/>
    <xf numFmtId="0" fontId="80" fillId="0" borderId="18" applyNumberFormat="0" applyFill="0" applyAlignment="0" applyProtection="0">
      <alignment vertical="center"/>
    </xf>
    <xf numFmtId="0" fontId="14" fillId="0" borderId="0">
      <alignment vertical="center"/>
    </xf>
    <xf numFmtId="0" fontId="0" fillId="0" borderId="0"/>
    <xf numFmtId="0" fontId="0" fillId="0" borderId="0"/>
    <xf numFmtId="0" fontId="14" fillId="0" borderId="0">
      <alignment vertical="center"/>
    </xf>
    <xf numFmtId="0" fontId="14" fillId="8" borderId="0" applyNumberFormat="0" applyBorder="0" applyAlignment="0" applyProtection="0">
      <alignment vertical="center"/>
    </xf>
    <xf numFmtId="0" fontId="77" fillId="24" borderId="0" applyNumberFormat="0" applyBorder="0" applyAlignment="0" applyProtection="0">
      <alignment vertical="center"/>
    </xf>
    <xf numFmtId="0" fontId="78" fillId="0" borderId="0"/>
    <xf numFmtId="0" fontId="14" fillId="4" borderId="0" applyNumberFormat="0" applyBorder="0" applyAlignment="0" applyProtection="0">
      <alignment vertical="center"/>
    </xf>
    <xf numFmtId="0" fontId="80" fillId="0" borderId="18" applyNumberFormat="0" applyFill="0" applyAlignment="0" applyProtection="0">
      <alignment vertical="center"/>
    </xf>
    <xf numFmtId="0" fontId="0" fillId="0" borderId="0"/>
    <xf numFmtId="0" fontId="0" fillId="0" borderId="0"/>
    <xf numFmtId="0" fontId="14" fillId="8" borderId="0" applyNumberFormat="0" applyBorder="0" applyAlignment="0" applyProtection="0">
      <alignment vertical="center"/>
    </xf>
    <xf numFmtId="0" fontId="14" fillId="13" borderId="0" applyNumberFormat="0" applyBorder="0" applyAlignment="0" applyProtection="0">
      <alignment vertical="center"/>
    </xf>
    <xf numFmtId="0" fontId="77" fillId="24" borderId="0" applyNumberFormat="0" applyBorder="0" applyAlignment="0" applyProtection="0">
      <alignment vertical="center"/>
    </xf>
    <xf numFmtId="0" fontId="78" fillId="0" borderId="0"/>
    <xf numFmtId="0" fontId="14" fillId="4" borderId="0" applyNumberFormat="0" applyBorder="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0" fillId="0" borderId="0"/>
    <xf numFmtId="0" fontId="0" fillId="0" borderId="0"/>
    <xf numFmtId="0" fontId="14" fillId="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74" fillId="0" borderId="0">
      <alignment vertical="center"/>
    </xf>
    <xf numFmtId="0" fontId="80" fillId="0" borderId="18" applyNumberFormat="0" applyFill="0" applyAlignment="0" applyProtection="0">
      <alignment vertical="center"/>
    </xf>
    <xf numFmtId="0" fontId="14" fillId="0" borderId="0">
      <alignment vertical="center"/>
    </xf>
    <xf numFmtId="0" fontId="0" fillId="0" borderId="0"/>
    <xf numFmtId="0" fontId="0" fillId="0" borderId="0"/>
    <xf numFmtId="0" fontId="14" fillId="4" borderId="0" applyNumberFormat="0" applyBorder="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0" fillId="0" borderId="0"/>
    <xf numFmtId="0" fontId="78" fillId="0" borderId="0"/>
    <xf numFmtId="0" fontId="77" fillId="24" borderId="0" applyNumberFormat="0" applyBorder="0" applyAlignment="0" applyProtection="0">
      <alignment vertical="center"/>
    </xf>
    <xf numFmtId="0" fontId="78" fillId="0" borderId="0"/>
    <xf numFmtId="0" fontId="14" fillId="4" borderId="0" applyNumberFormat="0" applyBorder="0" applyAlignment="0" applyProtection="0">
      <alignment vertical="center"/>
    </xf>
    <xf numFmtId="0" fontId="77" fillId="24" borderId="0" applyNumberFormat="0" applyBorder="0" applyAlignment="0" applyProtection="0">
      <alignment vertical="center"/>
    </xf>
    <xf numFmtId="0" fontId="74" fillId="0" borderId="0">
      <alignment vertical="center"/>
    </xf>
    <xf numFmtId="0" fontId="74" fillId="0" borderId="0">
      <alignment vertical="center"/>
    </xf>
    <xf numFmtId="0" fontId="0" fillId="0" borderId="0"/>
    <xf numFmtId="0" fontId="0" fillId="0" borderId="0" applyProtection="0"/>
    <xf numFmtId="0" fontId="80" fillId="0" borderId="18" applyNumberFormat="0" applyFill="0" applyAlignment="0" applyProtection="0">
      <alignment vertical="center"/>
    </xf>
    <xf numFmtId="0" fontId="0" fillId="0" borderId="0"/>
    <xf numFmtId="0" fontId="78" fillId="0" borderId="0"/>
    <xf numFmtId="0" fontId="14" fillId="0" borderId="0">
      <alignment vertical="center"/>
    </xf>
    <xf numFmtId="0" fontId="14" fillId="4" borderId="0" applyNumberFormat="0" applyBorder="0" applyAlignment="0" applyProtection="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77" fillId="43"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14" fillId="4" borderId="0" applyNumberFormat="0" applyBorder="0" applyAlignment="0" applyProtection="0">
      <alignment vertical="center"/>
    </xf>
    <xf numFmtId="0" fontId="14" fillId="13" borderId="0" applyNumberFormat="0" applyBorder="0" applyAlignment="0" applyProtection="0">
      <alignment vertical="center"/>
    </xf>
    <xf numFmtId="0" fontId="74" fillId="0" borderId="0">
      <alignment vertical="center"/>
    </xf>
    <xf numFmtId="0" fontId="77" fillId="4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14" fillId="11"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14" fillId="4" borderId="0" applyNumberFormat="0" applyBorder="0" applyAlignment="0" applyProtection="0">
      <alignment vertical="center"/>
    </xf>
    <xf numFmtId="0" fontId="14" fillId="22" borderId="0" applyNumberFormat="0" applyBorder="0" applyAlignment="0" applyProtection="0">
      <alignment vertical="center"/>
    </xf>
    <xf numFmtId="0" fontId="14" fillId="4" borderId="0" applyNumberFormat="0" applyBorder="0" applyAlignment="0" applyProtection="0">
      <alignment vertical="center"/>
    </xf>
    <xf numFmtId="0" fontId="100" fillId="27" borderId="23" applyNumberFormat="0" applyAlignment="0" applyProtection="0">
      <alignment vertical="center"/>
    </xf>
    <xf numFmtId="0" fontId="14" fillId="22" borderId="0" applyNumberFormat="0" applyBorder="0" applyAlignment="0" applyProtection="0">
      <alignment vertical="center"/>
    </xf>
    <xf numFmtId="0" fontId="14" fillId="4"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79" fillId="0" borderId="17" applyNumberFormat="0" applyFill="0" applyAlignment="0" applyProtection="0">
      <alignment vertical="center"/>
    </xf>
    <xf numFmtId="0" fontId="0" fillId="0" borderId="0"/>
    <xf numFmtId="0" fontId="0" fillId="0" borderId="0"/>
    <xf numFmtId="0" fontId="100" fillId="27" borderId="23" applyNumberFormat="0" applyAlignment="0" applyProtection="0">
      <alignment vertical="center"/>
    </xf>
    <xf numFmtId="0" fontId="14" fillId="22" borderId="0" applyNumberFormat="0" applyBorder="0" applyAlignment="0" applyProtection="0">
      <alignment vertical="center"/>
    </xf>
    <xf numFmtId="0" fontId="77" fillId="24" borderId="0" applyNumberFormat="0" applyBorder="0" applyAlignment="0" applyProtection="0">
      <alignment vertical="center"/>
    </xf>
    <xf numFmtId="0" fontId="14" fillId="4" borderId="0" applyNumberFormat="0" applyBorder="0" applyAlignment="0" applyProtection="0">
      <alignment vertical="center"/>
    </xf>
    <xf numFmtId="0" fontId="79" fillId="0" borderId="17" applyNumberFormat="0" applyFill="0" applyAlignment="0" applyProtection="0">
      <alignment vertical="center"/>
    </xf>
    <xf numFmtId="0" fontId="0" fillId="0" borderId="0"/>
    <xf numFmtId="0" fontId="0" fillId="0" borderId="0"/>
    <xf numFmtId="0" fontId="14" fillId="3"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79" fillId="0" borderId="17" applyNumberFormat="0" applyFill="0" applyAlignment="0" applyProtection="0">
      <alignment vertical="center"/>
    </xf>
    <xf numFmtId="0" fontId="0" fillId="0" borderId="0"/>
    <xf numFmtId="0" fontId="0" fillId="0" borderId="0"/>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78" fillId="0" borderId="0"/>
    <xf numFmtId="0" fontId="79" fillId="0" borderId="17" applyNumberFormat="0" applyFill="0" applyAlignment="0" applyProtection="0">
      <alignment vertical="center"/>
    </xf>
    <xf numFmtId="0" fontId="14" fillId="0" borderId="0">
      <alignment vertical="center"/>
    </xf>
    <xf numFmtId="0" fontId="0" fillId="0" borderId="0"/>
    <xf numFmtId="0" fontId="0" fillId="0" borderId="0"/>
    <xf numFmtId="0" fontId="14" fillId="22" borderId="0" applyNumberFormat="0" applyBorder="0" applyAlignment="0" applyProtection="0">
      <alignment vertical="center"/>
    </xf>
    <xf numFmtId="0" fontId="14" fillId="4" borderId="0" applyNumberFormat="0" applyBorder="0" applyAlignment="0" applyProtection="0">
      <alignment vertical="center"/>
    </xf>
    <xf numFmtId="0" fontId="79" fillId="0" borderId="17" applyNumberFormat="0" applyFill="0" applyAlignment="0" applyProtection="0">
      <alignment vertical="center"/>
    </xf>
    <xf numFmtId="0" fontId="0" fillId="0" borderId="0"/>
    <xf numFmtId="0" fontId="78" fillId="0" borderId="0"/>
    <xf numFmtId="0" fontId="14" fillId="22" borderId="0" applyNumberFormat="0" applyBorder="0" applyAlignment="0" applyProtection="0">
      <alignment vertical="center"/>
    </xf>
    <xf numFmtId="0" fontId="14" fillId="4" borderId="0" applyNumberFormat="0" applyBorder="0" applyAlignment="0" applyProtection="0">
      <alignment vertical="center"/>
    </xf>
    <xf numFmtId="0" fontId="77" fillId="24" borderId="0" applyNumberFormat="0" applyBorder="0" applyAlignment="0" applyProtection="0">
      <alignment vertical="center"/>
    </xf>
    <xf numFmtId="0" fontId="79" fillId="0" borderId="17" applyNumberFormat="0" applyFill="0" applyAlignment="0" applyProtection="0">
      <alignment vertical="center"/>
    </xf>
    <xf numFmtId="0" fontId="0" fillId="0" borderId="0"/>
    <xf numFmtId="0" fontId="78" fillId="0" borderId="0"/>
    <xf numFmtId="0" fontId="14" fillId="4" borderId="0" applyNumberFormat="0" applyBorder="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77" fillId="31"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74" fillId="0" borderId="0">
      <alignment vertical="center"/>
    </xf>
    <xf numFmtId="0" fontId="74" fillId="0" borderId="0">
      <alignment vertical="center"/>
    </xf>
    <xf numFmtId="0" fontId="14" fillId="28" borderId="0" applyNumberFormat="0" applyBorder="0" applyAlignment="0" applyProtection="0">
      <alignment vertical="center"/>
    </xf>
    <xf numFmtId="0" fontId="14" fillId="4" borderId="0" applyNumberFormat="0" applyBorder="0" applyAlignment="0" applyProtection="0">
      <alignment vertical="center"/>
    </xf>
    <xf numFmtId="0" fontId="74" fillId="0" borderId="0">
      <alignment vertical="center"/>
    </xf>
    <xf numFmtId="0" fontId="74" fillId="0" borderId="0">
      <alignment vertical="center"/>
    </xf>
    <xf numFmtId="0" fontId="14" fillId="28" borderId="0" applyNumberFormat="0" applyBorder="0" applyAlignment="0" applyProtection="0">
      <alignment vertical="center"/>
    </xf>
    <xf numFmtId="0" fontId="14" fillId="4" borderId="0" applyNumberFormat="0" applyBorder="0" applyAlignment="0" applyProtection="0">
      <alignment vertical="center"/>
    </xf>
    <xf numFmtId="0" fontId="78" fillId="0" borderId="0"/>
    <xf numFmtId="0" fontId="78" fillId="0" borderId="0"/>
    <xf numFmtId="0" fontId="74" fillId="0" borderId="0">
      <alignment vertical="center"/>
    </xf>
    <xf numFmtId="0" fontId="74" fillId="0" borderId="0">
      <alignment vertical="center"/>
    </xf>
    <xf numFmtId="0" fontId="14" fillId="28" borderId="0" applyNumberFormat="0" applyBorder="0" applyAlignment="0" applyProtection="0">
      <alignment vertical="center"/>
    </xf>
    <xf numFmtId="0" fontId="14" fillId="4"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88" fillId="0" borderId="0" applyNumberFormat="0" applyFill="0" applyBorder="0" applyAlignment="0" applyProtection="0">
      <alignment vertical="center"/>
    </xf>
    <xf numFmtId="0" fontId="78" fillId="0" borderId="0"/>
    <xf numFmtId="0" fontId="78" fillId="0" borderId="0"/>
    <xf numFmtId="0" fontId="0" fillId="0" borderId="0"/>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04" fillId="32"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14" fillId="28" borderId="0" applyNumberFormat="0" applyBorder="0" applyAlignment="0" applyProtection="0">
      <alignment vertical="center"/>
    </xf>
    <xf numFmtId="0" fontId="14" fillId="5" borderId="0" applyNumberFormat="0" applyBorder="0" applyAlignment="0" applyProtection="0">
      <alignment vertical="center"/>
    </xf>
    <xf numFmtId="0" fontId="14" fillId="4" borderId="0" applyNumberFormat="0" applyBorder="0" applyAlignment="0" applyProtection="0">
      <alignment vertical="center"/>
    </xf>
    <xf numFmtId="0" fontId="14" fillId="28" borderId="0" applyNumberFormat="0" applyBorder="0" applyAlignment="0" applyProtection="0">
      <alignment vertical="center"/>
    </xf>
    <xf numFmtId="0" fontId="78" fillId="0" borderId="0"/>
    <xf numFmtId="0" fontId="78" fillId="0" borderId="0"/>
    <xf numFmtId="0" fontId="0" fillId="0" borderId="0"/>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0" fillId="0" borderId="0" applyProtection="0"/>
    <xf numFmtId="0" fontId="74" fillId="0" borderId="0">
      <alignment vertical="center"/>
    </xf>
    <xf numFmtId="0" fontId="14" fillId="28"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78" fillId="0" borderId="0"/>
    <xf numFmtId="0" fontId="78" fillId="0" borderId="0"/>
    <xf numFmtId="0" fontId="14" fillId="0" borderId="0">
      <alignment vertical="center"/>
    </xf>
    <xf numFmtId="0" fontId="0" fillId="0" borderId="0"/>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14" fillId="0" borderId="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0" fillId="0" borderId="0" applyNumberFormat="0" applyFont="0" applyFill="0" applyBorder="0" applyAlignment="0" applyProtection="0"/>
    <xf numFmtId="0" fontId="0" fillId="0" borderId="0"/>
    <xf numFmtId="0" fontId="14" fillId="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10" borderId="0" applyNumberFormat="0" applyBorder="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78" fillId="0" borderId="0"/>
    <xf numFmtId="0" fontId="78" fillId="0" borderId="0"/>
    <xf numFmtId="0" fontId="78" fillId="0" borderId="0"/>
    <xf numFmtId="0" fontId="14" fillId="8"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78" fillId="0" borderId="0"/>
    <xf numFmtId="0" fontId="78" fillId="0" borderId="0"/>
    <xf numFmtId="0" fontId="14" fillId="8"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14" fillId="8" borderId="0" applyNumberFormat="0" applyBorder="0" applyAlignment="0" applyProtection="0">
      <alignment vertical="center"/>
    </xf>
    <xf numFmtId="0" fontId="103" fillId="33"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3" borderId="0" applyNumberFormat="0" applyBorder="0" applyAlignment="0" applyProtection="0">
      <alignment vertical="center"/>
    </xf>
    <xf numFmtId="0" fontId="77" fillId="43" borderId="0" applyNumberFormat="0" applyBorder="0" applyAlignment="0" applyProtection="0">
      <alignment vertical="center"/>
    </xf>
    <xf numFmtId="0" fontId="14" fillId="8"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77" fillId="43"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10" borderId="0" applyNumberFormat="0" applyBorder="0" applyAlignment="0" applyProtection="0">
      <alignment vertical="center"/>
    </xf>
    <xf numFmtId="0" fontId="14" fillId="8" borderId="0" applyNumberFormat="0" applyBorder="0" applyAlignment="0" applyProtection="0">
      <alignment vertical="center"/>
    </xf>
    <xf numFmtId="0" fontId="14" fillId="10"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5" borderId="0" applyNumberFormat="0" applyBorder="0" applyAlignment="0" applyProtection="0">
      <alignment vertical="center"/>
    </xf>
    <xf numFmtId="0" fontId="77" fillId="12"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0" fillId="0" borderId="0">
      <alignment vertical="center"/>
    </xf>
    <xf numFmtId="0" fontId="14" fillId="8"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77" fillId="43"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13" borderId="0" applyNumberFormat="0" applyBorder="0" applyAlignment="0" applyProtection="0">
      <alignment vertical="center"/>
    </xf>
    <xf numFmtId="0" fontId="0" fillId="0" borderId="0" applyProtection="0"/>
    <xf numFmtId="0" fontId="77" fillId="43"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0" fillId="0" borderId="0" applyProtection="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0" fillId="0" borderId="0" applyProtection="0"/>
    <xf numFmtId="0" fontId="0" fillId="0" borderId="0" applyProtection="0"/>
    <xf numFmtId="0" fontId="14" fillId="40" borderId="0" applyNumberFormat="0" applyBorder="0" applyAlignment="0" applyProtection="0">
      <alignment vertical="center"/>
    </xf>
    <xf numFmtId="0" fontId="78" fillId="0" borderId="0"/>
    <xf numFmtId="0" fontId="0" fillId="0" borderId="0" applyProtection="0"/>
    <xf numFmtId="0" fontId="77" fillId="43"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13" borderId="0" applyNumberFormat="0" applyBorder="0" applyAlignment="0" applyProtection="0">
      <alignment vertical="center"/>
    </xf>
    <xf numFmtId="0" fontId="78" fillId="0" borderId="0"/>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13"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78" fillId="0" borderId="0"/>
    <xf numFmtId="0" fontId="78" fillId="0" borderId="0"/>
    <xf numFmtId="0" fontId="77" fillId="43"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7"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14" fillId="7"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78" fillId="0" borderId="0"/>
    <xf numFmtId="0" fontId="78" fillId="0" borderId="0"/>
    <xf numFmtId="0" fontId="14" fillId="5"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78" fillId="0" borderId="0"/>
    <xf numFmtId="0" fontId="14" fillId="7"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77" fillId="20"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77" fillId="45" borderId="0" applyNumberFormat="0" applyBorder="0" applyAlignment="0" applyProtection="0">
      <alignment vertical="center"/>
    </xf>
    <xf numFmtId="0" fontId="0" fillId="0" borderId="0" applyProtection="0"/>
    <xf numFmtId="0" fontId="14" fillId="28" borderId="0" applyNumberFormat="0" applyBorder="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01" fillId="0" borderId="0">
      <alignment vertical="center"/>
    </xf>
    <xf numFmtId="0" fontId="14" fillId="0" borderId="0">
      <alignment vertical="center"/>
    </xf>
    <xf numFmtId="0" fontId="14" fillId="0" borderId="0">
      <alignment vertical="center"/>
    </xf>
    <xf numFmtId="0" fontId="77" fillId="20" borderId="0" applyNumberFormat="0" applyBorder="0" applyAlignment="0" applyProtection="0">
      <alignment vertical="center"/>
    </xf>
    <xf numFmtId="0" fontId="14" fillId="8" borderId="0" applyNumberFormat="0" applyBorder="0" applyAlignment="0" applyProtection="0">
      <alignment vertical="center"/>
    </xf>
    <xf numFmtId="0" fontId="74" fillId="0" borderId="0">
      <alignment vertical="center"/>
    </xf>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14" fillId="0" borderId="0">
      <alignment vertical="center"/>
    </xf>
    <xf numFmtId="0" fontId="0" fillId="0" borderId="0" applyProtection="0"/>
    <xf numFmtId="0" fontId="0" fillId="0" borderId="0" applyProtection="0"/>
    <xf numFmtId="0" fontId="78" fillId="0" borderId="0"/>
    <xf numFmtId="0" fontId="78" fillId="0" borderId="0"/>
    <xf numFmtId="0" fontId="94" fillId="16"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83" fillId="0" borderId="0" applyNumberFormat="0" applyFill="0" applyBorder="0" applyAlignment="0" applyProtection="0">
      <alignment vertical="center"/>
    </xf>
    <xf numFmtId="0" fontId="14" fillId="8"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0" fillId="0" borderId="0" applyProtection="0"/>
    <xf numFmtId="0" fontId="0" fillId="0" borderId="0" applyProtection="0"/>
    <xf numFmtId="0" fontId="14" fillId="0" borderId="0">
      <alignment vertical="center"/>
    </xf>
    <xf numFmtId="0" fontId="94" fillId="16"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47" fillId="0" borderId="0">
      <alignment vertical="center"/>
    </xf>
    <xf numFmtId="0" fontId="14" fillId="0" borderId="0">
      <alignment vertical="center"/>
    </xf>
    <xf numFmtId="0" fontId="14" fillId="10" borderId="0" applyNumberFormat="0" applyBorder="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8" borderId="0" applyNumberFormat="0" applyBorder="0" applyAlignment="0" applyProtection="0">
      <alignment vertical="center"/>
    </xf>
    <xf numFmtId="0" fontId="0" fillId="0" borderId="0"/>
    <xf numFmtId="0" fontId="14" fillId="8" borderId="0" applyNumberFormat="0" applyBorder="0" applyAlignment="0" applyProtection="0">
      <alignment vertical="center"/>
    </xf>
    <xf numFmtId="0" fontId="87" fillId="23" borderId="20" applyNumberFormat="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77" fillId="17" borderId="0" applyNumberFormat="0" applyBorder="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74" fillId="0" borderId="0">
      <alignment vertical="center"/>
    </xf>
    <xf numFmtId="0" fontId="74" fillId="0" borderId="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74" fillId="0" borderId="0">
      <alignment vertical="center"/>
    </xf>
    <xf numFmtId="0" fontId="74" fillId="0" borderId="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74" fillId="0" borderId="0">
      <alignment vertical="center"/>
    </xf>
    <xf numFmtId="0" fontId="74" fillId="0" borderId="0">
      <alignment vertical="center"/>
    </xf>
    <xf numFmtId="0" fontId="14" fillId="8" borderId="0" applyNumberFormat="0" applyBorder="0" applyAlignment="0" applyProtection="0">
      <alignment vertical="center"/>
    </xf>
    <xf numFmtId="0" fontId="0" fillId="0" borderId="0">
      <alignment vertical="center"/>
    </xf>
    <xf numFmtId="0" fontId="77" fillId="45"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0"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78" fillId="0" borderId="0"/>
    <xf numFmtId="0" fontId="74" fillId="0" borderId="0">
      <alignment vertical="center"/>
    </xf>
    <xf numFmtId="0" fontId="14" fillId="8" borderId="0" applyNumberFormat="0" applyBorder="0" applyAlignment="0" applyProtection="0">
      <alignment vertical="center"/>
    </xf>
    <xf numFmtId="0" fontId="78" fillId="0" borderId="0"/>
    <xf numFmtId="0" fontId="14" fillId="0" borderId="0">
      <alignment vertical="center"/>
    </xf>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14" fillId="0" borderId="0">
      <alignment vertical="center"/>
    </xf>
    <xf numFmtId="0" fontId="77" fillId="17"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47" fillId="19" borderId="19" applyNumberFormat="0" applyFont="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78" fillId="0" borderId="0"/>
    <xf numFmtId="0" fontId="14" fillId="8" borderId="0" applyNumberFormat="0" applyBorder="0" applyAlignment="0" applyProtection="0">
      <alignment vertical="center"/>
    </xf>
    <xf numFmtId="0" fontId="14" fillId="3" borderId="0" applyNumberFormat="0" applyBorder="0" applyAlignment="0" applyProtection="0">
      <alignment vertical="center"/>
    </xf>
    <xf numFmtId="43" fontId="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8" borderId="0" applyNumberFormat="0" applyBorder="0" applyAlignment="0" applyProtection="0">
      <alignment vertical="center"/>
    </xf>
    <xf numFmtId="0" fontId="14" fillId="3" borderId="0" applyNumberFormat="0" applyBorder="0" applyAlignment="0" applyProtection="0">
      <alignment vertical="center"/>
    </xf>
    <xf numFmtId="0" fontId="88" fillId="0" borderId="0" applyNumberFormat="0" applyFill="0" applyBorder="0" applyAlignment="0" applyProtection="0">
      <alignment vertical="center"/>
    </xf>
    <xf numFmtId="0" fontId="78" fillId="0" borderId="0"/>
    <xf numFmtId="0" fontId="14" fillId="8" borderId="0" applyNumberFormat="0" applyBorder="0" applyAlignment="0" applyProtection="0">
      <alignment vertical="center"/>
    </xf>
    <xf numFmtId="43" fontId="0" fillId="0" borderId="0" applyFont="0" applyFill="0" applyBorder="0" applyAlignment="0" applyProtection="0"/>
    <xf numFmtId="0" fontId="14" fillId="3" borderId="0" applyNumberFormat="0" applyBorder="0" applyAlignment="0" applyProtection="0">
      <alignment vertical="center"/>
    </xf>
    <xf numFmtId="0" fontId="88" fillId="0" borderId="0" applyNumberFormat="0" applyFill="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3" borderId="0" applyNumberFormat="0" applyBorder="0" applyAlignment="0" applyProtection="0">
      <alignment vertical="center"/>
    </xf>
    <xf numFmtId="0" fontId="14" fillId="8" borderId="0" applyNumberFormat="0" applyBorder="0" applyAlignment="0" applyProtection="0">
      <alignment vertical="center"/>
    </xf>
    <xf numFmtId="0" fontId="14" fillId="3"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8" borderId="0" applyNumberFormat="0" applyBorder="0" applyAlignment="0" applyProtection="0">
      <alignment vertical="center"/>
    </xf>
    <xf numFmtId="0" fontId="77" fillId="31" borderId="0" applyNumberFormat="0" applyBorder="0" applyAlignment="0" applyProtection="0">
      <alignment vertical="center"/>
    </xf>
    <xf numFmtId="0" fontId="14" fillId="10" borderId="0" applyNumberFormat="0" applyBorder="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78" fillId="0" borderId="0"/>
    <xf numFmtId="0" fontId="78" fillId="0" borderId="0"/>
    <xf numFmtId="0" fontId="14" fillId="8"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5" borderId="0" applyNumberFormat="0" applyBorder="0" applyAlignment="0" applyProtection="0">
      <alignment vertical="center"/>
    </xf>
    <xf numFmtId="0" fontId="74" fillId="0" borderId="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3" borderId="0" applyNumberFormat="0" applyBorder="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7" borderId="0" applyNumberFormat="0" applyBorder="0" applyAlignment="0" applyProtection="0">
      <alignment vertical="center"/>
    </xf>
    <xf numFmtId="0" fontId="83" fillId="0" borderId="0" applyNumberFormat="0" applyFill="0" applyBorder="0" applyAlignment="0" applyProtection="0">
      <alignment vertical="center"/>
    </xf>
    <xf numFmtId="0" fontId="14" fillId="13" borderId="0" applyNumberFormat="0" applyBorder="0" applyAlignment="0" applyProtection="0">
      <alignment vertical="center"/>
    </xf>
    <xf numFmtId="0" fontId="74" fillId="0" borderId="0">
      <alignment vertical="center"/>
    </xf>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8"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3" borderId="0" applyNumberFormat="0" applyBorder="0" applyAlignment="0" applyProtection="0">
      <alignment vertical="center"/>
    </xf>
    <xf numFmtId="0" fontId="78" fillId="0" borderId="0"/>
    <xf numFmtId="0" fontId="78" fillId="0" borderId="0"/>
    <xf numFmtId="0" fontId="18" fillId="0" borderId="0"/>
    <xf numFmtId="0" fontId="14" fillId="5" borderId="0" applyNumberFormat="0" applyBorder="0" applyAlignment="0" applyProtection="0">
      <alignment vertical="center"/>
    </xf>
    <xf numFmtId="0" fontId="104" fillId="32"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8" borderId="0" applyNumberFormat="0" applyBorder="0" applyAlignment="0" applyProtection="0">
      <alignment vertical="center"/>
    </xf>
    <xf numFmtId="0" fontId="100" fillId="27" borderId="23" applyNumberFormat="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7" fillId="45" borderId="0" applyNumberFormat="0" applyBorder="0" applyAlignment="0" applyProtection="0">
      <alignment vertical="center"/>
    </xf>
    <xf numFmtId="0" fontId="14" fillId="8"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14" fillId="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13" borderId="0" applyNumberFormat="0" applyBorder="0" applyAlignment="0" applyProtection="0">
      <alignment vertical="center"/>
    </xf>
    <xf numFmtId="0" fontId="74" fillId="0" borderId="0">
      <alignment vertical="center"/>
    </xf>
    <xf numFmtId="0" fontId="74" fillId="0" borderId="0">
      <alignment vertical="center"/>
    </xf>
    <xf numFmtId="0" fontId="14" fillId="8" borderId="0" applyNumberFormat="0" applyBorder="0" applyAlignment="0" applyProtection="0">
      <alignment vertical="center"/>
    </xf>
    <xf numFmtId="0" fontId="83" fillId="0" borderId="0" applyNumberFormat="0" applyFill="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8" borderId="0" applyNumberFormat="0" applyBorder="0" applyAlignment="0" applyProtection="0">
      <alignment vertical="center"/>
    </xf>
    <xf numFmtId="0" fontId="47" fillId="19" borderId="19" applyNumberFormat="0" applyFont="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xf numFmtId="0" fontId="77" fillId="45" borderId="0" applyNumberFormat="0" applyBorder="0" applyAlignment="0" applyProtection="0">
      <alignment vertical="center"/>
    </xf>
    <xf numFmtId="0" fontId="101" fillId="0" borderId="0">
      <alignment vertical="center"/>
    </xf>
    <xf numFmtId="0" fontId="14" fillId="8"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13" borderId="0" applyNumberFormat="0" applyBorder="0" applyAlignment="0" applyProtection="0">
      <alignment vertical="center"/>
    </xf>
    <xf numFmtId="0" fontId="14" fillId="0" borderId="0">
      <alignment vertical="center"/>
    </xf>
    <xf numFmtId="0" fontId="0" fillId="0" borderId="0" applyProtection="0"/>
    <xf numFmtId="0" fontId="0" fillId="0" borderId="0" applyProtection="0"/>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14" fillId="8" borderId="0" applyNumberFormat="0" applyBorder="0" applyAlignment="0" applyProtection="0">
      <alignment vertical="center"/>
    </xf>
    <xf numFmtId="0" fontId="78" fillId="0" borderId="0"/>
    <xf numFmtId="0" fontId="78" fillId="0" borderId="0"/>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8"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0" fillId="0" borderId="0" applyNumberFormat="0" applyFont="0" applyFill="0" applyBorder="0" applyAlignment="0" applyProtection="0"/>
    <xf numFmtId="0" fontId="14" fillId="8"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14" fillId="0" borderId="0">
      <alignment vertical="center"/>
    </xf>
    <xf numFmtId="0" fontId="14" fillId="8" borderId="0" applyNumberFormat="0" applyBorder="0" applyAlignment="0" applyProtection="0">
      <alignment vertical="center"/>
    </xf>
    <xf numFmtId="0" fontId="14" fillId="13" borderId="0" applyNumberFormat="0" applyBorder="0" applyAlignment="0" applyProtection="0">
      <alignment vertical="center"/>
    </xf>
    <xf numFmtId="0" fontId="0" fillId="0" borderId="0" applyProtection="0">
      <alignment vertical="center"/>
    </xf>
    <xf numFmtId="0" fontId="14" fillId="0" borderId="0">
      <alignment vertical="center"/>
    </xf>
    <xf numFmtId="0" fontId="14" fillId="0" borderId="0">
      <alignment vertical="center"/>
    </xf>
    <xf numFmtId="0" fontId="47" fillId="50"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94" fillId="16" borderId="0" applyNumberFormat="0" applyBorder="0" applyAlignment="0" applyProtection="0">
      <alignment vertical="center"/>
    </xf>
    <xf numFmtId="0" fontId="78" fillId="0" borderId="0"/>
    <xf numFmtId="0" fontId="78" fillId="0" borderId="0"/>
    <xf numFmtId="0" fontId="14" fillId="8" borderId="0" applyNumberFormat="0" applyBorder="0" applyAlignment="0" applyProtection="0">
      <alignment vertical="center"/>
    </xf>
    <xf numFmtId="0" fontId="77" fillId="31" borderId="0" applyNumberFormat="0" applyBorder="0" applyAlignment="0" applyProtection="0">
      <alignment vertical="center"/>
    </xf>
    <xf numFmtId="0" fontId="94" fillId="16"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8"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78" fillId="0" borderId="0"/>
    <xf numFmtId="0" fontId="78" fillId="0" borderId="0"/>
    <xf numFmtId="0" fontId="94" fillId="16" borderId="0" applyNumberFormat="0" applyBorder="0" applyAlignment="0" applyProtection="0">
      <alignment vertical="center"/>
    </xf>
    <xf numFmtId="0" fontId="14" fillId="8" borderId="0" applyNumberFormat="0" applyBorder="0" applyAlignment="0" applyProtection="0">
      <alignment vertical="center"/>
    </xf>
    <xf numFmtId="0" fontId="14" fillId="0" borderId="0">
      <alignment vertical="center"/>
    </xf>
    <xf numFmtId="0" fontId="14" fillId="5" borderId="0" applyNumberFormat="0" applyBorder="0" applyAlignment="0" applyProtection="0">
      <alignment vertical="center"/>
    </xf>
    <xf numFmtId="0" fontId="101" fillId="0" borderId="0">
      <alignment vertical="center"/>
    </xf>
    <xf numFmtId="0" fontId="14" fillId="0" borderId="0">
      <alignment vertical="center"/>
    </xf>
    <xf numFmtId="0" fontId="14" fillId="0" borderId="0">
      <alignment vertical="center"/>
    </xf>
    <xf numFmtId="0" fontId="14" fillId="8" borderId="0" applyNumberFormat="0" applyBorder="0" applyAlignment="0" applyProtection="0">
      <alignment vertical="center"/>
    </xf>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77" fillId="20" borderId="0" applyNumberFormat="0" applyBorder="0" applyAlignment="0" applyProtection="0">
      <alignment vertical="center"/>
    </xf>
    <xf numFmtId="0" fontId="74" fillId="0" borderId="0">
      <alignment vertical="center"/>
    </xf>
    <xf numFmtId="0" fontId="74" fillId="0" borderId="0">
      <alignment vertical="center"/>
    </xf>
    <xf numFmtId="0" fontId="101" fillId="0" borderId="0">
      <alignment vertical="center"/>
    </xf>
    <xf numFmtId="0" fontId="14" fillId="51" borderId="0" applyNumberFormat="0" applyBorder="0" applyAlignment="0" applyProtection="0">
      <alignment vertical="center"/>
    </xf>
    <xf numFmtId="0" fontId="10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6"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78" fillId="0" borderId="0"/>
    <xf numFmtId="0" fontId="78" fillId="0" borderId="0"/>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77" fillId="20"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78" fillId="0" borderId="0"/>
    <xf numFmtId="0" fontId="14" fillId="0" borderId="0">
      <alignment vertical="center"/>
    </xf>
    <xf numFmtId="0" fontId="78" fillId="0" borderId="0"/>
    <xf numFmtId="0" fontId="78" fillId="0" borderId="0"/>
    <xf numFmtId="0" fontId="14" fillId="13" borderId="0" applyNumberFormat="0" applyBorder="0" applyAlignment="0" applyProtection="0">
      <alignment vertical="center"/>
    </xf>
    <xf numFmtId="0" fontId="78" fillId="0" borderId="0"/>
    <xf numFmtId="0" fontId="78" fillId="0" borderId="0"/>
    <xf numFmtId="0" fontId="14" fillId="13" borderId="0" applyNumberFormat="0" applyBorder="0" applyAlignment="0" applyProtection="0">
      <alignment vertical="center"/>
    </xf>
    <xf numFmtId="0" fontId="0" fillId="0" borderId="0" applyProtection="0">
      <alignment vertical="center"/>
    </xf>
    <xf numFmtId="0" fontId="14" fillId="0" borderId="0">
      <alignment vertical="center"/>
    </xf>
    <xf numFmtId="0" fontId="14" fillId="7" borderId="0" applyNumberFormat="0" applyBorder="0" applyAlignment="0" applyProtection="0">
      <alignment vertical="center"/>
    </xf>
    <xf numFmtId="0" fontId="14" fillId="13" borderId="0" applyNumberFormat="0" applyBorder="0" applyAlignment="0" applyProtection="0">
      <alignment vertical="center"/>
    </xf>
    <xf numFmtId="0" fontId="14" fillId="7" borderId="0" applyNumberFormat="0" applyBorder="0" applyAlignment="0" applyProtection="0">
      <alignment vertical="center"/>
    </xf>
    <xf numFmtId="0" fontId="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xf numFmtId="0" fontId="14" fillId="0" borderId="0">
      <alignment vertical="center"/>
    </xf>
    <xf numFmtId="0" fontId="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83" fillId="0" borderId="0" applyNumberFormat="0" applyFill="0" applyBorder="0" applyAlignment="0" applyProtection="0">
      <alignment vertical="center"/>
    </xf>
    <xf numFmtId="0" fontId="14" fillId="13" borderId="0" applyNumberFormat="0" applyBorder="0" applyAlignment="0" applyProtection="0">
      <alignment vertical="center"/>
    </xf>
    <xf numFmtId="0" fontId="0" fillId="0" borderId="0"/>
    <xf numFmtId="0" fontId="83" fillId="0" borderId="0" applyNumberFormat="0" applyFill="0" applyBorder="0" applyAlignment="0" applyProtection="0">
      <alignment vertical="center"/>
    </xf>
    <xf numFmtId="0" fontId="77" fillId="12" borderId="0" applyNumberFormat="0" applyBorder="0" applyAlignment="0" applyProtection="0">
      <alignment vertical="center"/>
    </xf>
    <xf numFmtId="0" fontId="78" fillId="0" borderId="0"/>
    <xf numFmtId="0" fontId="14" fillId="0" borderId="0">
      <alignment vertical="center"/>
    </xf>
    <xf numFmtId="0" fontId="14" fillId="13" borderId="0" applyNumberFormat="0" applyBorder="0" applyAlignment="0" applyProtection="0">
      <alignment vertical="center"/>
    </xf>
    <xf numFmtId="0" fontId="78" fillId="0" borderId="0"/>
    <xf numFmtId="0" fontId="78" fillId="0" borderId="0"/>
    <xf numFmtId="0" fontId="55"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77" fillId="12"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78" fillId="0" borderId="0"/>
    <xf numFmtId="0" fontId="14" fillId="13" borderId="0" applyNumberFormat="0" applyBorder="0" applyAlignment="0" applyProtection="0">
      <alignment vertical="center"/>
    </xf>
    <xf numFmtId="0" fontId="14" fillId="7"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8" fillId="0" borderId="0"/>
    <xf numFmtId="0" fontId="78" fillId="0" borderId="0"/>
    <xf numFmtId="0" fontId="14" fillId="13"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04" fillId="32" borderId="0" applyNumberFormat="0" applyBorder="0" applyAlignment="0" applyProtection="0">
      <alignment vertical="center"/>
    </xf>
    <xf numFmtId="0" fontId="77" fillId="43" borderId="0" applyNumberFormat="0" applyBorder="0" applyAlignment="0" applyProtection="0">
      <alignment vertical="center"/>
    </xf>
    <xf numFmtId="0" fontId="78" fillId="0" borderId="0"/>
    <xf numFmtId="0" fontId="78" fillId="0" borderId="0"/>
    <xf numFmtId="0" fontId="14" fillId="7" borderId="0" applyNumberFormat="0" applyBorder="0" applyAlignment="0" applyProtection="0">
      <alignment vertical="center"/>
    </xf>
    <xf numFmtId="0" fontId="0" fillId="0" borderId="0" applyProtection="0"/>
    <xf numFmtId="0" fontId="14" fillId="13" borderId="0" applyNumberFormat="0" applyBorder="0" applyAlignment="0" applyProtection="0">
      <alignment vertical="center"/>
    </xf>
    <xf numFmtId="0" fontId="78" fillId="0" borderId="0"/>
    <xf numFmtId="0" fontId="78" fillId="0" borderId="0"/>
    <xf numFmtId="0" fontId="14" fillId="7"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14" fillId="7" borderId="0" applyNumberFormat="0" applyBorder="0" applyAlignment="0" applyProtection="0">
      <alignment vertical="center"/>
    </xf>
    <xf numFmtId="0" fontId="14" fillId="13" borderId="0" applyNumberFormat="0" applyBorder="0" applyAlignment="0" applyProtection="0">
      <alignment vertical="center"/>
    </xf>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7" borderId="0" applyNumberFormat="0" applyBorder="0" applyAlignment="0" applyProtection="0">
      <alignment vertical="center"/>
    </xf>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14" fillId="7" borderId="0" applyNumberFormat="0" applyBorder="0" applyAlignment="0" applyProtection="0">
      <alignment vertical="center"/>
    </xf>
    <xf numFmtId="0" fontId="77" fillId="43" borderId="0" applyNumberFormat="0" applyBorder="0" applyAlignment="0" applyProtection="0">
      <alignment vertical="center"/>
    </xf>
    <xf numFmtId="0" fontId="78" fillId="0" borderId="0"/>
    <xf numFmtId="0" fontId="78" fillId="0" borderId="0"/>
    <xf numFmtId="0" fontId="0" fillId="0" borderId="0"/>
    <xf numFmtId="0" fontId="14" fillId="13" borderId="0" applyNumberFormat="0" applyBorder="0" applyAlignment="0" applyProtection="0">
      <alignment vertical="center"/>
    </xf>
    <xf numFmtId="0" fontId="78" fillId="0" borderId="0"/>
    <xf numFmtId="0" fontId="78" fillId="0" borderId="0"/>
    <xf numFmtId="0" fontId="47" fillId="52" borderId="0" applyNumberFormat="0" applyBorder="0" applyAlignment="0" applyProtection="0">
      <alignment vertical="center"/>
    </xf>
    <xf numFmtId="0" fontId="74" fillId="0" borderId="0">
      <alignment vertical="center"/>
    </xf>
    <xf numFmtId="0" fontId="77" fillId="4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13" borderId="0" applyNumberFormat="0" applyBorder="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14" fillId="13" borderId="0" applyNumberFormat="0" applyBorder="0" applyAlignment="0" applyProtection="0">
      <alignment vertical="center"/>
    </xf>
    <xf numFmtId="0" fontId="47" fillId="53" borderId="0" applyNumberFormat="0" applyBorder="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77" fillId="45"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77" fillId="43" borderId="0" applyNumberFormat="0" applyBorder="0" applyAlignment="0" applyProtection="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77" fillId="43" borderId="0" applyNumberFormat="0" applyBorder="0" applyAlignment="0" applyProtection="0">
      <alignment vertical="center"/>
    </xf>
    <xf numFmtId="0" fontId="14" fillId="13" borderId="0" applyNumberFormat="0" applyBorder="0" applyAlignment="0" applyProtection="0">
      <alignment vertical="center"/>
    </xf>
    <xf numFmtId="0" fontId="0" fillId="0" borderId="0" applyProtection="0"/>
    <xf numFmtId="0" fontId="14" fillId="13" borderId="0" applyNumberFormat="0" applyBorder="0" applyAlignment="0" applyProtection="0">
      <alignment vertical="center"/>
    </xf>
    <xf numFmtId="0" fontId="0" fillId="0" borderId="0" applyProtection="0"/>
    <xf numFmtId="0" fontId="77" fillId="43"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14" fillId="13" borderId="0" applyNumberFormat="0" applyBorder="0" applyAlignment="0" applyProtection="0">
      <alignment vertical="center"/>
    </xf>
    <xf numFmtId="0" fontId="0" fillId="0" borderId="0" applyProtection="0"/>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14" fillId="13" borderId="0" applyNumberFormat="0" applyBorder="0" applyAlignment="0" applyProtection="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14" fillId="7" borderId="0" applyNumberFormat="0" applyBorder="0" applyAlignment="0" applyProtection="0">
      <alignment vertical="center"/>
    </xf>
    <xf numFmtId="0" fontId="83" fillId="0" borderId="0" applyNumberFormat="0" applyFill="0" applyBorder="0" applyAlignment="0" applyProtection="0">
      <alignment vertical="center"/>
    </xf>
    <xf numFmtId="0" fontId="14" fillId="13" borderId="0" applyNumberFormat="0" applyBorder="0" applyAlignment="0" applyProtection="0">
      <alignment vertical="center"/>
    </xf>
    <xf numFmtId="0" fontId="77" fillId="43" borderId="0" applyNumberFormat="0" applyBorder="0" applyAlignment="0" applyProtection="0">
      <alignment vertical="center"/>
    </xf>
    <xf numFmtId="0" fontId="78" fillId="0" borderId="0"/>
    <xf numFmtId="0" fontId="104" fillId="32"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8" fillId="0" borderId="0"/>
    <xf numFmtId="0" fontId="14" fillId="13" borderId="0" applyNumberFormat="0" applyBorder="0" applyAlignment="0" applyProtection="0">
      <alignment vertical="center"/>
    </xf>
    <xf numFmtId="0" fontId="0" fillId="0" borderId="0"/>
    <xf numFmtId="0" fontId="14" fillId="0" borderId="0">
      <alignment vertical="center"/>
    </xf>
    <xf numFmtId="0" fontId="14" fillId="13"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7" fillId="42"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8" fillId="0" borderId="0"/>
    <xf numFmtId="0" fontId="14" fillId="13" borderId="0" applyNumberFormat="0" applyBorder="0" applyAlignment="0" applyProtection="0">
      <alignment vertical="center"/>
    </xf>
    <xf numFmtId="0" fontId="78"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78" fillId="0" borderId="0"/>
    <xf numFmtId="0" fontId="78" fillId="0" borderId="0"/>
    <xf numFmtId="0" fontId="104" fillId="32" borderId="0" applyNumberFormat="0" applyBorder="0" applyAlignment="0" applyProtection="0">
      <alignment vertical="center"/>
    </xf>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xf numFmtId="0" fontId="14" fillId="0" borderId="0">
      <alignment vertical="center"/>
    </xf>
    <xf numFmtId="0" fontId="14" fillId="13" borderId="0" applyNumberFormat="0" applyBorder="0" applyAlignment="0" applyProtection="0">
      <alignment vertical="center"/>
    </xf>
    <xf numFmtId="0" fontId="88" fillId="0" borderId="26" applyNumberFormat="0" applyFill="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4" fillId="0" borderId="0">
      <alignment vertical="center"/>
    </xf>
    <xf numFmtId="0" fontId="74"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8" fillId="0" borderId="0"/>
    <xf numFmtId="0" fontId="78" fillId="0" borderId="0"/>
    <xf numFmtId="0" fontId="14" fillId="13" borderId="0" applyNumberFormat="0" applyBorder="0" applyAlignment="0" applyProtection="0">
      <alignment vertical="center"/>
    </xf>
    <xf numFmtId="0" fontId="0" fillId="0" borderId="0"/>
    <xf numFmtId="0" fontId="0" fillId="0" borderId="0"/>
    <xf numFmtId="0" fontId="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pplyProtection="0"/>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78" fillId="0" borderId="0"/>
    <xf numFmtId="0" fontId="14" fillId="13"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78" fillId="0" borderId="0"/>
    <xf numFmtId="0" fontId="14" fillId="13"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0" borderId="0">
      <alignment vertical="center"/>
    </xf>
    <xf numFmtId="0" fontId="14" fillId="7"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8" fillId="0" borderId="0"/>
    <xf numFmtId="0" fontId="14" fillId="13" borderId="0" applyNumberFormat="0" applyBorder="0" applyAlignment="0" applyProtection="0">
      <alignment vertical="center"/>
    </xf>
    <xf numFmtId="0" fontId="0" fillId="0" borderId="0" applyProtection="0"/>
    <xf numFmtId="0" fontId="78" fillId="0" borderId="0"/>
    <xf numFmtId="0" fontId="14" fillId="13" borderId="0" applyNumberFormat="0" applyBorder="0" applyAlignment="0" applyProtection="0">
      <alignment vertical="center"/>
    </xf>
    <xf numFmtId="0" fontId="78"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88" fillId="0" borderId="0" applyNumberFormat="0" applyFill="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47" fillId="54"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94" fillId="16" borderId="0" applyNumberFormat="0" applyBorder="0" applyAlignment="0" applyProtection="0">
      <alignment vertical="center"/>
    </xf>
    <xf numFmtId="0" fontId="78" fillId="0" borderId="0"/>
    <xf numFmtId="0" fontId="78" fillId="0" borderId="0"/>
    <xf numFmtId="0" fontId="14" fillId="0" borderId="0">
      <alignment vertical="center"/>
    </xf>
    <xf numFmtId="0" fontId="83" fillId="0" borderId="0" applyNumberFormat="0" applyFill="0" applyBorder="0" applyAlignment="0" applyProtection="0">
      <alignment vertical="center"/>
    </xf>
    <xf numFmtId="0" fontId="77" fillId="31" borderId="0" applyNumberFormat="0" applyBorder="0" applyAlignment="0" applyProtection="0">
      <alignment vertical="center"/>
    </xf>
    <xf numFmtId="0" fontId="14" fillId="13" borderId="0" applyNumberFormat="0" applyBorder="0" applyAlignment="0" applyProtection="0">
      <alignment vertical="center"/>
    </xf>
    <xf numFmtId="0" fontId="101" fillId="0" borderId="0">
      <alignment vertical="center"/>
    </xf>
    <xf numFmtId="0" fontId="78" fillId="0" borderId="0"/>
    <xf numFmtId="0" fontId="78" fillId="0" borderId="0"/>
    <xf numFmtId="0" fontId="83" fillId="0" borderId="0" applyNumberFormat="0" applyFill="0" applyBorder="0" applyAlignment="0" applyProtection="0">
      <alignment vertical="center"/>
    </xf>
    <xf numFmtId="0" fontId="14" fillId="0" borderId="0">
      <alignment vertical="center"/>
    </xf>
    <xf numFmtId="0" fontId="14" fillId="13" borderId="0" applyNumberFormat="0" applyBorder="0" applyAlignment="0" applyProtection="0">
      <alignment vertical="center"/>
    </xf>
    <xf numFmtId="0" fontId="14" fillId="5" borderId="0" applyNumberFormat="0" applyBorder="0" applyAlignment="0" applyProtection="0">
      <alignment vertical="center"/>
    </xf>
    <xf numFmtId="0" fontId="101"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13" borderId="0" applyNumberFormat="0" applyBorder="0" applyAlignment="0" applyProtection="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78" fillId="0" borderId="0"/>
    <xf numFmtId="0" fontId="14" fillId="5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15" borderId="0" applyNumberFormat="0" applyBorder="0" applyAlignment="0" applyProtection="0">
      <alignment vertical="center"/>
    </xf>
    <xf numFmtId="0" fontId="14" fillId="0" borderId="0">
      <alignment vertical="center"/>
    </xf>
    <xf numFmtId="0" fontId="14" fillId="40"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14" fillId="3" borderId="0" applyNumberFormat="0" applyBorder="0" applyAlignment="0" applyProtection="0">
      <alignment vertical="center"/>
    </xf>
    <xf numFmtId="0" fontId="83" fillId="0" borderId="0" applyNumberFormat="0" applyFill="0" applyBorder="0" applyAlignment="0" applyProtection="0">
      <alignment vertical="center"/>
    </xf>
    <xf numFmtId="0" fontId="14" fillId="22" borderId="0" applyNumberFormat="0" applyBorder="0" applyAlignment="0" applyProtection="0">
      <alignment vertical="center"/>
    </xf>
    <xf numFmtId="0" fontId="74" fillId="0" borderId="0">
      <alignment vertical="center"/>
    </xf>
    <xf numFmtId="0" fontId="78" fillId="0" borderId="0"/>
    <xf numFmtId="0" fontId="14" fillId="0" borderId="0">
      <alignment vertical="center"/>
    </xf>
    <xf numFmtId="0" fontId="14" fillId="15" borderId="0" applyNumberFormat="0" applyBorder="0" applyAlignment="0" applyProtection="0">
      <alignment vertical="center"/>
    </xf>
    <xf numFmtId="0" fontId="14" fillId="0" borderId="0">
      <alignment vertical="center"/>
    </xf>
    <xf numFmtId="0" fontId="14" fillId="3" borderId="0" applyNumberFormat="0" applyBorder="0" applyAlignment="0" applyProtection="0">
      <alignment vertical="center"/>
    </xf>
    <xf numFmtId="0" fontId="74" fillId="0" borderId="0">
      <alignment vertical="center"/>
    </xf>
    <xf numFmtId="0" fontId="74" fillId="0" borderId="0">
      <alignment vertical="center"/>
    </xf>
    <xf numFmtId="0" fontId="0" fillId="0" borderId="0"/>
    <xf numFmtId="0" fontId="83" fillId="0" borderId="0" applyNumberFormat="0" applyFill="0" applyBorder="0" applyAlignment="0" applyProtection="0">
      <alignment vertical="center"/>
    </xf>
    <xf numFmtId="0" fontId="14" fillId="22"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14" fillId="22" borderId="0" applyNumberFormat="0" applyBorder="0" applyAlignment="0" applyProtection="0">
      <alignment vertical="center"/>
    </xf>
    <xf numFmtId="0" fontId="14" fillId="28" borderId="0" applyNumberFormat="0" applyBorder="0" applyAlignment="0" applyProtection="0">
      <alignment vertical="center"/>
    </xf>
    <xf numFmtId="0" fontId="78" fillId="0" borderId="0"/>
    <xf numFmtId="0" fontId="14" fillId="3"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28" borderId="0" applyNumberFormat="0" applyBorder="0" applyAlignment="0" applyProtection="0">
      <alignment vertical="center"/>
    </xf>
    <xf numFmtId="0" fontId="78" fillId="0" borderId="0"/>
    <xf numFmtId="0" fontId="14" fillId="3" borderId="0" applyNumberFormat="0" applyBorder="0" applyAlignment="0" applyProtection="0">
      <alignment vertical="center"/>
    </xf>
    <xf numFmtId="0" fontId="83" fillId="0" borderId="0" applyNumberFormat="0" applyFill="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3" borderId="0" applyNumberFormat="0" applyBorder="0" applyAlignment="0" applyProtection="0">
      <alignment vertical="center"/>
    </xf>
    <xf numFmtId="0" fontId="83" fillId="0" borderId="0" applyNumberFormat="0" applyFill="0" applyBorder="0" applyAlignment="0" applyProtection="0">
      <alignment vertical="center"/>
    </xf>
    <xf numFmtId="0" fontId="14" fillId="28" borderId="0" applyNumberFormat="0" applyBorder="0" applyAlignment="0" applyProtection="0">
      <alignment vertical="center"/>
    </xf>
    <xf numFmtId="0" fontId="74" fillId="0" borderId="0">
      <alignment vertical="center"/>
    </xf>
    <xf numFmtId="0" fontId="74" fillId="0" borderId="0">
      <alignment vertical="center"/>
    </xf>
    <xf numFmtId="0" fontId="74" fillId="0" borderId="0">
      <alignment vertical="center"/>
    </xf>
    <xf numFmtId="0" fontId="14" fillId="3" borderId="0" applyNumberFormat="0" applyBorder="0" applyAlignment="0" applyProtection="0">
      <alignment vertical="center"/>
    </xf>
    <xf numFmtId="0" fontId="78" fillId="0" borderId="0"/>
    <xf numFmtId="0" fontId="83" fillId="0" borderId="0" applyNumberFormat="0" applyFill="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83" fillId="0" borderId="0" applyNumberFormat="0" applyFill="0" applyBorder="0" applyAlignment="0" applyProtection="0">
      <alignment vertical="center"/>
    </xf>
    <xf numFmtId="0" fontId="14" fillId="15"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83" fillId="0" borderId="0" applyNumberFormat="0" applyFill="0" applyBorder="0" applyAlignment="0" applyProtection="0">
      <alignment vertical="center"/>
    </xf>
    <xf numFmtId="0" fontId="14" fillId="15" borderId="0" applyNumberFormat="0" applyBorder="0" applyAlignment="0" applyProtection="0">
      <alignment vertical="center"/>
    </xf>
    <xf numFmtId="0" fontId="14" fillId="28" borderId="0" applyNumberFormat="0" applyBorder="0" applyAlignment="0" applyProtection="0">
      <alignment vertical="center"/>
    </xf>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3" borderId="0" applyNumberFormat="0" applyBorder="0" applyAlignment="0" applyProtection="0">
      <alignment vertical="center"/>
    </xf>
    <xf numFmtId="0" fontId="14" fillId="28" borderId="0" applyNumberFormat="0" applyBorder="0" applyAlignment="0" applyProtection="0">
      <alignment vertical="center"/>
    </xf>
    <xf numFmtId="0" fontId="74" fillId="0" borderId="0">
      <alignment vertical="center"/>
    </xf>
    <xf numFmtId="0" fontId="74" fillId="0" borderId="0">
      <alignment vertical="center"/>
    </xf>
    <xf numFmtId="0" fontId="74" fillId="0" borderId="0">
      <alignment vertical="center"/>
    </xf>
    <xf numFmtId="0" fontId="14" fillId="15" borderId="0" applyNumberFormat="0" applyBorder="0" applyAlignment="0" applyProtection="0">
      <alignment vertical="center"/>
    </xf>
    <xf numFmtId="0" fontId="14" fillId="3"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3"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14" fillId="3" borderId="0" applyNumberFormat="0" applyBorder="0" applyAlignment="0" applyProtection="0">
      <alignment vertical="center"/>
    </xf>
    <xf numFmtId="0" fontId="14" fillId="28"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3" borderId="0" applyNumberFormat="0" applyBorder="0" applyAlignment="0" applyProtection="0">
      <alignment vertical="center"/>
    </xf>
    <xf numFmtId="0" fontId="78" fillId="0" borderId="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15" borderId="0" applyNumberFormat="0" applyBorder="0" applyAlignment="0" applyProtection="0">
      <alignment vertical="center"/>
    </xf>
    <xf numFmtId="0" fontId="14" fillId="3"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80" fillId="0" borderId="18" applyNumberFormat="0" applyFill="0" applyAlignment="0" applyProtection="0">
      <alignment vertical="center"/>
    </xf>
    <xf numFmtId="0" fontId="14" fillId="3" borderId="0" applyNumberFormat="0" applyBorder="0" applyAlignment="0" applyProtection="0">
      <alignment vertical="center"/>
    </xf>
    <xf numFmtId="0" fontId="80" fillId="0" borderId="18" applyNumberFormat="0" applyFill="0" applyAlignment="0" applyProtection="0">
      <alignment vertical="center"/>
    </xf>
    <xf numFmtId="0" fontId="14" fillId="3" borderId="0" applyNumberFormat="0" applyBorder="0" applyAlignment="0" applyProtection="0">
      <alignment vertical="center"/>
    </xf>
    <xf numFmtId="0" fontId="80" fillId="0" borderId="18" applyNumberFormat="0" applyFill="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20" borderId="0" applyNumberFormat="0" applyBorder="0" applyAlignment="0" applyProtection="0">
      <alignment vertical="center"/>
    </xf>
    <xf numFmtId="0" fontId="107" fillId="0" borderId="27" applyNumberFormat="0" applyFill="0" applyAlignment="0" applyProtection="0">
      <alignment vertical="center"/>
    </xf>
    <xf numFmtId="0" fontId="14" fillId="3" borderId="0" applyNumberFormat="0" applyBorder="0" applyAlignment="0" applyProtection="0">
      <alignment vertical="center"/>
    </xf>
    <xf numFmtId="0" fontId="88" fillId="0" borderId="0" applyNumberFormat="0" applyFill="0" applyBorder="0" applyAlignment="0" applyProtection="0">
      <alignment vertical="center"/>
    </xf>
    <xf numFmtId="0" fontId="78" fillId="0" borderId="0"/>
    <xf numFmtId="0" fontId="78" fillId="0" borderId="0"/>
    <xf numFmtId="0" fontId="55" fillId="0" borderId="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9" fillId="0" borderId="17" applyNumberFormat="0" applyFill="0" applyAlignment="0" applyProtection="0">
      <alignment vertical="center"/>
    </xf>
    <xf numFmtId="0" fontId="14" fillId="3" borderId="0" applyNumberFormat="0" applyBorder="0" applyAlignment="0" applyProtection="0">
      <alignment vertical="center"/>
    </xf>
    <xf numFmtId="0" fontId="79" fillId="0" borderId="17" applyNumberFormat="0" applyFill="0" applyAlignment="0" applyProtection="0">
      <alignment vertical="center"/>
    </xf>
    <xf numFmtId="0" fontId="14" fillId="3" borderId="0" applyNumberFormat="0" applyBorder="0" applyAlignment="0" applyProtection="0">
      <alignment vertical="center"/>
    </xf>
    <xf numFmtId="0" fontId="14" fillId="7" borderId="0" applyNumberFormat="0" applyBorder="0" applyAlignment="0" applyProtection="0">
      <alignment vertical="center"/>
    </xf>
    <xf numFmtId="0" fontId="78" fillId="0" borderId="0"/>
    <xf numFmtId="0" fontId="79" fillId="0" borderId="17" applyNumberFormat="0" applyFill="0" applyAlignment="0" applyProtection="0">
      <alignment vertical="center"/>
    </xf>
    <xf numFmtId="0" fontId="14" fillId="3"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78" fillId="0" borderId="0"/>
    <xf numFmtId="0" fontId="78" fillId="0" borderId="0"/>
    <xf numFmtId="0" fontId="77" fillId="20" borderId="0" applyNumberFormat="0" applyBorder="0" applyAlignment="0" applyProtection="0">
      <alignment vertical="center"/>
    </xf>
    <xf numFmtId="0" fontId="74" fillId="0" borderId="0">
      <alignment vertical="center"/>
    </xf>
    <xf numFmtId="0" fontId="74" fillId="0" borderId="0">
      <alignment vertical="center"/>
    </xf>
    <xf numFmtId="0" fontId="14" fillId="28" borderId="0" applyNumberFormat="0" applyBorder="0" applyAlignment="0" applyProtection="0">
      <alignment vertical="center"/>
    </xf>
    <xf numFmtId="0" fontId="78" fillId="0" borderId="0"/>
    <xf numFmtId="0" fontId="108" fillId="0" borderId="28" applyNumberFormat="0" applyFill="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78" fillId="0" borderId="0"/>
    <xf numFmtId="0" fontId="78" fillId="0" borderId="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88" fillId="0" borderId="26" applyNumberFormat="0" applyFill="0" applyAlignment="0" applyProtection="0">
      <alignment vertical="center"/>
    </xf>
    <xf numFmtId="0" fontId="14" fillId="3" borderId="0" applyNumberFormat="0" applyBorder="0" applyAlignment="0" applyProtection="0">
      <alignment vertical="center"/>
    </xf>
    <xf numFmtId="0" fontId="88" fillId="0" borderId="26" applyNumberFormat="0" applyFill="0" applyAlignment="0" applyProtection="0">
      <alignment vertical="center"/>
    </xf>
    <xf numFmtId="0" fontId="14" fillId="3" borderId="0" applyNumberFormat="0" applyBorder="0" applyAlignment="0" applyProtection="0">
      <alignment vertical="center"/>
    </xf>
    <xf numFmtId="0" fontId="14" fillId="7" borderId="0" applyNumberFormat="0" applyBorder="0" applyAlignment="0" applyProtection="0">
      <alignment vertical="center"/>
    </xf>
    <xf numFmtId="0" fontId="88" fillId="0" borderId="26" applyNumberFormat="0" applyFill="0" applyAlignment="0" applyProtection="0">
      <alignment vertical="center"/>
    </xf>
    <xf numFmtId="0" fontId="14" fillId="3" borderId="0" applyNumberFormat="0" applyBorder="0" applyAlignment="0" applyProtection="0">
      <alignment vertical="center"/>
    </xf>
    <xf numFmtId="0" fontId="14" fillId="7" borderId="0" applyNumberFormat="0" applyBorder="0" applyAlignment="0" applyProtection="0">
      <alignment vertical="center"/>
    </xf>
    <xf numFmtId="0" fontId="109" fillId="0" borderId="29" applyNumberFormat="0" applyFill="0" applyAlignment="0" applyProtection="0">
      <alignment vertical="center"/>
    </xf>
    <xf numFmtId="0" fontId="14" fillId="3" borderId="0" applyNumberFormat="0" applyBorder="0" applyAlignment="0" applyProtection="0">
      <alignment vertical="center"/>
    </xf>
    <xf numFmtId="0" fontId="14" fillId="7"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74" fillId="0" borderId="0">
      <alignment vertical="center"/>
    </xf>
    <xf numFmtId="0" fontId="78" fillId="0" borderId="0"/>
    <xf numFmtId="0" fontId="14" fillId="11"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14" fillId="28" borderId="0" applyNumberFormat="0" applyBorder="0" applyAlignment="0" applyProtection="0">
      <alignment vertical="center"/>
    </xf>
    <xf numFmtId="0" fontId="14" fillId="3"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3" borderId="0" applyNumberFormat="0" applyBorder="0" applyAlignment="0" applyProtection="0">
      <alignment vertical="center"/>
    </xf>
    <xf numFmtId="0" fontId="14" fillId="28"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14" fillId="11" borderId="0" applyNumberFormat="0" applyBorder="0" applyAlignment="0" applyProtection="0">
      <alignment vertical="center"/>
    </xf>
    <xf numFmtId="0" fontId="14" fillId="3" borderId="0" applyNumberFormat="0" applyBorder="0" applyAlignment="0" applyProtection="0">
      <alignment vertical="center"/>
    </xf>
    <xf numFmtId="0" fontId="14" fillId="10"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88" fillId="0" borderId="26" applyNumberFormat="0" applyFill="0" applyAlignment="0" applyProtection="0">
      <alignment vertical="center"/>
    </xf>
    <xf numFmtId="0" fontId="77" fillId="45"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7" borderId="0" applyNumberFormat="0" applyBorder="0" applyAlignment="0" applyProtection="0">
      <alignment vertical="center"/>
    </xf>
    <xf numFmtId="0" fontId="74" fillId="0" borderId="0">
      <alignment vertical="center"/>
    </xf>
    <xf numFmtId="0" fontId="14" fillId="3"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7"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74" fillId="0" borderId="0">
      <alignment vertical="center"/>
    </xf>
    <xf numFmtId="0" fontId="78" fillId="0" borderId="0"/>
    <xf numFmtId="0" fontId="14" fillId="10"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74" fillId="0" borderId="0">
      <alignment vertical="center"/>
    </xf>
    <xf numFmtId="0" fontId="14" fillId="10"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77" fillId="20" borderId="0" applyNumberFormat="0" applyBorder="0" applyAlignment="0" applyProtection="0">
      <alignment vertical="center"/>
    </xf>
    <xf numFmtId="0" fontId="74" fillId="0" borderId="0">
      <alignment vertical="center"/>
    </xf>
    <xf numFmtId="0" fontId="78" fillId="0" borderId="0"/>
    <xf numFmtId="0" fontId="14" fillId="7" borderId="0" applyNumberFormat="0" applyBorder="0" applyAlignment="0" applyProtection="0">
      <alignment vertical="center"/>
    </xf>
    <xf numFmtId="0" fontId="78" fillId="0" borderId="0"/>
    <xf numFmtId="0" fontId="14" fillId="3" borderId="0" applyNumberFormat="0" applyBorder="0" applyAlignment="0" applyProtection="0">
      <alignment vertical="center"/>
    </xf>
    <xf numFmtId="0" fontId="78" fillId="0" borderId="0"/>
    <xf numFmtId="0" fontId="14" fillId="5" borderId="0" applyNumberFormat="0" applyBorder="0" applyAlignment="0" applyProtection="0">
      <alignment vertical="center"/>
    </xf>
    <xf numFmtId="0" fontId="77" fillId="20" borderId="0" applyNumberFormat="0" applyBorder="0" applyAlignment="0" applyProtection="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77" fillId="20" borderId="0" applyNumberFormat="0" applyBorder="0" applyAlignment="0" applyProtection="0">
      <alignment vertical="center"/>
    </xf>
    <xf numFmtId="0" fontId="14" fillId="3" borderId="0" applyNumberFormat="0" applyBorder="0" applyAlignment="0" applyProtection="0">
      <alignment vertical="center"/>
    </xf>
    <xf numFmtId="0" fontId="77" fillId="20" borderId="0" applyNumberFormat="0" applyBorder="0" applyAlignment="0" applyProtection="0">
      <alignment vertical="center"/>
    </xf>
    <xf numFmtId="0" fontId="14" fillId="0" borderId="0">
      <alignment vertical="center"/>
    </xf>
    <xf numFmtId="0" fontId="74" fillId="0" borderId="0">
      <alignment vertical="center"/>
    </xf>
    <xf numFmtId="0" fontId="14" fillId="7" borderId="0" applyNumberFormat="0" applyBorder="0" applyAlignment="0" applyProtection="0">
      <alignment vertical="center"/>
    </xf>
    <xf numFmtId="0" fontId="104" fillId="32" borderId="0" applyNumberFormat="0" applyBorder="0" applyAlignment="0" applyProtection="0">
      <alignment vertical="center"/>
    </xf>
    <xf numFmtId="0" fontId="14" fillId="3" borderId="0" applyNumberFormat="0" applyBorder="0" applyAlignment="0" applyProtection="0">
      <alignment vertical="center"/>
    </xf>
    <xf numFmtId="0" fontId="77" fillId="20" borderId="0" applyNumberFormat="0" applyBorder="0" applyAlignment="0" applyProtection="0">
      <alignment vertical="center"/>
    </xf>
    <xf numFmtId="0" fontId="14" fillId="0" borderId="0">
      <alignment vertical="center"/>
    </xf>
    <xf numFmtId="0" fontId="14" fillId="3" borderId="0" applyNumberFormat="0" applyBorder="0" applyAlignment="0" applyProtection="0">
      <alignment vertical="center"/>
    </xf>
    <xf numFmtId="0" fontId="14" fillId="15" borderId="0" applyNumberFormat="0" applyBorder="0" applyAlignment="0" applyProtection="0">
      <alignment vertical="center"/>
    </xf>
    <xf numFmtId="0" fontId="14" fillId="3" borderId="0" applyNumberFormat="0" applyBorder="0" applyAlignment="0" applyProtection="0">
      <alignment vertical="center"/>
    </xf>
    <xf numFmtId="0" fontId="77" fillId="20" borderId="0" applyNumberFormat="0" applyBorder="0" applyAlignment="0" applyProtection="0">
      <alignment vertical="center"/>
    </xf>
    <xf numFmtId="0" fontId="77" fillId="12" borderId="0" applyNumberFormat="0" applyBorder="0" applyAlignment="0" applyProtection="0">
      <alignment vertical="center"/>
    </xf>
    <xf numFmtId="0" fontId="14" fillId="15" borderId="0" applyNumberFormat="0" applyBorder="0" applyAlignment="0" applyProtection="0">
      <alignment vertical="center"/>
    </xf>
    <xf numFmtId="0" fontId="78" fillId="0" borderId="0"/>
    <xf numFmtId="0" fontId="78" fillId="0" borderId="0"/>
    <xf numFmtId="0" fontId="14" fillId="22" borderId="0" applyNumberFormat="0" applyBorder="0" applyAlignment="0" applyProtection="0">
      <alignment vertical="center"/>
    </xf>
    <xf numFmtId="0" fontId="78" fillId="0" borderId="0"/>
    <xf numFmtId="0" fontId="14" fillId="3" borderId="0" applyNumberFormat="0" applyBorder="0" applyAlignment="0" applyProtection="0">
      <alignment vertical="center"/>
    </xf>
    <xf numFmtId="0" fontId="77" fillId="20" borderId="0" applyNumberFormat="0" applyBorder="0" applyAlignment="0" applyProtection="0">
      <alignment vertical="center"/>
    </xf>
    <xf numFmtId="0" fontId="77" fillId="12"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3" borderId="0" applyNumberFormat="0" applyBorder="0" applyAlignment="0" applyProtection="0">
      <alignment vertical="center"/>
    </xf>
    <xf numFmtId="0" fontId="77" fillId="20" borderId="0" applyNumberFormat="0" applyBorder="0" applyAlignment="0" applyProtection="0">
      <alignment vertical="center"/>
    </xf>
    <xf numFmtId="0" fontId="77" fillId="12" borderId="0" applyNumberFormat="0" applyBorder="0" applyAlignment="0" applyProtection="0">
      <alignment vertical="center"/>
    </xf>
    <xf numFmtId="0" fontId="14" fillId="15" borderId="0" applyNumberFormat="0" applyBorder="0" applyAlignment="0" applyProtection="0">
      <alignment vertical="center"/>
    </xf>
    <xf numFmtId="0" fontId="74" fillId="0" borderId="0">
      <alignment vertical="center"/>
    </xf>
    <xf numFmtId="0" fontId="74" fillId="0" borderId="0">
      <alignment vertical="center"/>
    </xf>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74" fillId="0" borderId="0">
      <alignment vertical="center"/>
    </xf>
    <xf numFmtId="0" fontId="14" fillId="22" borderId="0" applyNumberFormat="0" applyBorder="0" applyAlignment="0" applyProtection="0">
      <alignment vertical="center"/>
    </xf>
    <xf numFmtId="0" fontId="104" fillId="32" borderId="0" applyNumberFormat="0" applyBorder="0" applyAlignment="0" applyProtection="0">
      <alignment vertical="center"/>
    </xf>
    <xf numFmtId="0" fontId="14" fillId="3" borderId="0" applyNumberFormat="0" applyBorder="0" applyAlignment="0" applyProtection="0">
      <alignment vertical="center"/>
    </xf>
    <xf numFmtId="0" fontId="79" fillId="0" borderId="17" applyNumberFormat="0" applyFill="0" applyAlignment="0" applyProtection="0">
      <alignment vertical="center"/>
    </xf>
    <xf numFmtId="0" fontId="77" fillId="20" borderId="0" applyNumberFormat="0" applyBorder="0" applyAlignment="0" applyProtection="0">
      <alignment vertical="center"/>
    </xf>
    <xf numFmtId="0" fontId="77" fillId="12"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3" borderId="0" applyNumberFormat="0" applyBorder="0" applyAlignment="0" applyProtection="0">
      <alignment vertical="center"/>
    </xf>
    <xf numFmtId="0" fontId="79" fillId="0" borderId="17" applyNumberFormat="0" applyFill="0" applyAlignment="0" applyProtection="0">
      <alignment vertical="center"/>
    </xf>
    <xf numFmtId="0" fontId="77" fillId="20" borderId="0" applyNumberFormat="0" applyBorder="0" applyAlignment="0" applyProtection="0">
      <alignment vertical="center"/>
    </xf>
    <xf numFmtId="0" fontId="77" fillId="12"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0" fillId="0" borderId="0" applyProtection="0"/>
    <xf numFmtId="0" fontId="14" fillId="3" borderId="0" applyNumberFormat="0" applyBorder="0" applyAlignment="0" applyProtection="0">
      <alignment vertical="center"/>
    </xf>
    <xf numFmtId="0" fontId="77" fillId="20" borderId="0" applyNumberFormat="0" applyBorder="0" applyAlignment="0" applyProtection="0">
      <alignment vertical="center"/>
    </xf>
    <xf numFmtId="0" fontId="77" fillId="12" borderId="0" applyNumberFormat="0" applyBorder="0" applyAlignment="0" applyProtection="0">
      <alignment vertical="center"/>
    </xf>
    <xf numFmtId="0" fontId="14" fillId="15" borderId="0" applyNumberFormat="0" applyBorder="0" applyAlignment="0" applyProtection="0">
      <alignment vertical="center"/>
    </xf>
    <xf numFmtId="0" fontId="0" fillId="0" borderId="0"/>
    <xf numFmtId="0" fontId="0" fillId="0" borderId="0"/>
    <xf numFmtId="0" fontId="0" fillId="0" borderId="0" applyProtection="0"/>
    <xf numFmtId="0" fontId="78" fillId="0" borderId="0"/>
    <xf numFmtId="0" fontId="78" fillId="0" borderId="0"/>
    <xf numFmtId="0" fontId="78" fillId="0" borderId="0"/>
    <xf numFmtId="0" fontId="14" fillId="3" borderId="0" applyNumberFormat="0" applyBorder="0" applyAlignment="0" applyProtection="0">
      <alignment vertical="center"/>
    </xf>
    <xf numFmtId="0" fontId="77" fillId="12" borderId="0" applyNumberFormat="0" applyBorder="0" applyAlignment="0" applyProtection="0">
      <alignment vertical="center"/>
    </xf>
    <xf numFmtId="0" fontId="14" fillId="15"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14" fillId="0" borderId="0">
      <alignment vertical="center"/>
    </xf>
    <xf numFmtId="0" fontId="14" fillId="3" borderId="0" applyNumberFormat="0" applyBorder="0" applyAlignment="0" applyProtection="0">
      <alignment vertical="center"/>
    </xf>
    <xf numFmtId="0" fontId="14" fillId="15" borderId="0" applyNumberFormat="0" applyBorder="0" applyAlignment="0" applyProtection="0">
      <alignment vertical="center"/>
    </xf>
    <xf numFmtId="0" fontId="83" fillId="0" borderId="0" applyNumberFormat="0" applyFill="0" applyBorder="0" applyAlignment="0" applyProtection="0">
      <alignment vertical="center"/>
    </xf>
    <xf numFmtId="0" fontId="0" fillId="0" borderId="0" applyProtection="0"/>
    <xf numFmtId="0" fontId="14" fillId="3" borderId="0" applyNumberFormat="0" applyBorder="0" applyAlignment="0" applyProtection="0">
      <alignment vertical="center"/>
    </xf>
    <xf numFmtId="0" fontId="77" fillId="20" borderId="0" applyNumberFormat="0" applyBorder="0" applyAlignment="0" applyProtection="0">
      <alignment vertical="center"/>
    </xf>
    <xf numFmtId="0" fontId="14" fillId="15" borderId="0" applyNumberFormat="0" applyBorder="0" applyAlignment="0" applyProtection="0">
      <alignment vertical="center"/>
    </xf>
    <xf numFmtId="0" fontId="83" fillId="0" borderId="0" applyNumberFormat="0" applyFill="0" applyBorder="0" applyAlignment="0" applyProtection="0">
      <alignment vertical="center"/>
    </xf>
    <xf numFmtId="0" fontId="78" fillId="0" borderId="0"/>
    <xf numFmtId="0" fontId="0" fillId="0" borderId="0"/>
    <xf numFmtId="0" fontId="0" fillId="0" borderId="0"/>
    <xf numFmtId="0" fontId="0" fillId="0" borderId="0" applyProtection="0"/>
    <xf numFmtId="0" fontId="78" fillId="0" borderId="0"/>
    <xf numFmtId="0" fontId="78" fillId="0" borderId="0"/>
    <xf numFmtId="0" fontId="14" fillId="3" borderId="0" applyNumberFormat="0" applyBorder="0" applyAlignment="0" applyProtection="0">
      <alignment vertical="center"/>
    </xf>
    <xf numFmtId="0" fontId="14" fillId="15" borderId="0" applyNumberFormat="0" applyBorder="0" applyAlignment="0" applyProtection="0">
      <alignment vertical="center"/>
    </xf>
    <xf numFmtId="0" fontId="83" fillId="0" borderId="0" applyNumberFormat="0" applyFill="0" applyBorder="0" applyAlignment="0" applyProtection="0">
      <alignment vertical="center"/>
    </xf>
    <xf numFmtId="0" fontId="0" fillId="0" borderId="0" applyProtection="0"/>
    <xf numFmtId="0" fontId="78" fillId="0" borderId="0"/>
    <xf numFmtId="0" fontId="14" fillId="34" borderId="0" applyNumberFormat="0" applyBorder="0" applyAlignment="0" applyProtection="0">
      <alignment vertical="center"/>
    </xf>
    <xf numFmtId="0" fontId="14" fillId="0" borderId="0">
      <alignment vertical="center"/>
    </xf>
    <xf numFmtId="0" fontId="78" fillId="0" borderId="0"/>
    <xf numFmtId="0" fontId="14" fillId="3" borderId="0" applyNumberFormat="0" applyBorder="0" applyAlignment="0" applyProtection="0">
      <alignment vertical="center"/>
    </xf>
    <xf numFmtId="0" fontId="14" fillId="0" borderId="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78" fillId="0" borderId="0"/>
    <xf numFmtId="0" fontId="14" fillId="3" borderId="0" applyNumberFormat="0" applyBorder="0" applyAlignment="0" applyProtection="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22"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78" fillId="0" borderId="0"/>
    <xf numFmtId="0" fontId="78" fillId="0" borderId="0"/>
    <xf numFmtId="0" fontId="14" fillId="22" borderId="0" applyNumberFormat="0" applyBorder="0" applyAlignment="0" applyProtection="0">
      <alignment vertical="center"/>
    </xf>
    <xf numFmtId="0" fontId="14" fillId="15" borderId="0" applyNumberFormat="0" applyBorder="0" applyAlignment="0" applyProtection="0">
      <alignment vertical="center"/>
    </xf>
    <xf numFmtId="0" fontId="14" fillId="3"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28"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78" fillId="0" borderId="0"/>
    <xf numFmtId="0" fontId="14" fillId="3" borderId="0" applyNumberFormat="0" applyBorder="0" applyAlignment="0" applyProtection="0">
      <alignment vertical="center"/>
    </xf>
    <xf numFmtId="0" fontId="78" fillId="0" borderId="0"/>
    <xf numFmtId="0" fontId="78" fillId="0" borderId="0"/>
    <xf numFmtId="0" fontId="78" fillId="0" borderId="0"/>
    <xf numFmtId="0" fontId="14" fillId="15" borderId="0" applyNumberFormat="0" applyBorder="0" applyAlignment="0" applyProtection="0">
      <alignment vertical="center"/>
    </xf>
    <xf numFmtId="0" fontId="78" fillId="0" borderId="0"/>
    <xf numFmtId="0" fontId="78" fillId="0" borderId="0"/>
    <xf numFmtId="0" fontId="104" fillId="32"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0" fillId="0" borderId="0"/>
    <xf numFmtId="0" fontId="78" fillId="0" borderId="0"/>
    <xf numFmtId="0" fontId="14" fillId="0" borderId="0">
      <alignment vertical="center"/>
    </xf>
    <xf numFmtId="0" fontId="14" fillId="3"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0" fillId="0" borderId="0" applyProtection="0"/>
    <xf numFmtId="0" fontId="78" fillId="0" borderId="0"/>
    <xf numFmtId="0" fontId="14" fillId="11"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78" fillId="0" borderId="0"/>
    <xf numFmtId="0" fontId="79" fillId="0" borderId="17" applyNumberFormat="0" applyFill="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0" fillId="0" borderId="0" applyProtection="0"/>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78" fillId="0" borderId="0"/>
    <xf numFmtId="0" fontId="14" fillId="3" borderId="0" applyNumberFormat="0" applyBorder="0" applyAlignment="0" applyProtection="0">
      <alignment vertical="center"/>
    </xf>
    <xf numFmtId="0" fontId="0" fillId="0" borderId="0" applyProtection="0"/>
    <xf numFmtId="0" fontId="78" fillId="0" borderId="0"/>
    <xf numFmtId="0" fontId="77" fillId="20" borderId="0" applyNumberFormat="0" applyBorder="0" applyAlignment="0" applyProtection="0">
      <alignment vertical="center"/>
    </xf>
    <xf numFmtId="0" fontId="78" fillId="0" borderId="0"/>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77" fillId="20" borderId="0" applyNumberFormat="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14" fillId="28" borderId="0" applyNumberFormat="0" applyBorder="0" applyAlignment="0" applyProtection="0">
      <alignment vertical="center"/>
    </xf>
    <xf numFmtId="0" fontId="18" fillId="0" borderId="0"/>
    <xf numFmtId="0" fontId="78" fillId="0" borderId="0"/>
    <xf numFmtId="0" fontId="74" fillId="0" borderId="0">
      <alignment vertical="center"/>
    </xf>
    <xf numFmtId="0" fontId="14" fillId="3"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74" fillId="0" borderId="0">
      <alignment vertical="center"/>
    </xf>
    <xf numFmtId="0" fontId="78" fillId="0" borderId="0"/>
    <xf numFmtId="0" fontId="14" fillId="15" borderId="0" applyNumberFormat="0" applyBorder="0" applyAlignment="0" applyProtection="0">
      <alignment vertical="center"/>
    </xf>
    <xf numFmtId="0" fontId="0" fillId="0" borderId="0"/>
    <xf numFmtId="0" fontId="18" fillId="0" borderId="0"/>
    <xf numFmtId="0" fontId="74" fillId="0" borderId="0">
      <alignment vertical="center"/>
    </xf>
    <xf numFmtId="0" fontId="74" fillId="0" borderId="0">
      <alignment vertical="center"/>
    </xf>
    <xf numFmtId="0" fontId="88" fillId="0" borderId="0" applyNumberFormat="0" applyFill="0" applyBorder="0" applyAlignment="0" applyProtection="0">
      <alignment vertical="center"/>
    </xf>
    <xf numFmtId="0" fontId="104" fillId="32" borderId="0" applyNumberFormat="0" applyBorder="0" applyAlignment="0" applyProtection="0">
      <alignment vertical="center"/>
    </xf>
    <xf numFmtId="0" fontId="14" fillId="3" borderId="0" applyNumberFormat="0" applyBorder="0" applyAlignment="0" applyProtection="0">
      <alignment vertical="center"/>
    </xf>
    <xf numFmtId="0" fontId="77" fillId="17" borderId="0" applyNumberFormat="0" applyBorder="0" applyAlignment="0" applyProtection="0">
      <alignment vertical="center"/>
    </xf>
    <xf numFmtId="0" fontId="14" fillId="3" borderId="0" applyNumberFormat="0" applyBorder="0" applyAlignment="0" applyProtection="0">
      <alignment vertical="center"/>
    </xf>
    <xf numFmtId="0" fontId="77" fillId="17" borderId="0" applyNumberFormat="0" applyBorder="0" applyAlignment="0" applyProtection="0">
      <alignment vertical="center"/>
    </xf>
    <xf numFmtId="0" fontId="78" fillId="0" borderId="0"/>
    <xf numFmtId="0" fontId="78" fillId="0" borderId="0"/>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80" fillId="0" borderId="18" applyNumberFormat="0" applyFill="0" applyAlignment="0" applyProtection="0">
      <alignment vertical="center"/>
    </xf>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14" fillId="3" borderId="0" applyNumberFormat="0" applyBorder="0" applyAlignment="0" applyProtection="0">
      <alignment vertical="center"/>
    </xf>
    <xf numFmtId="0" fontId="77" fillId="17"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78" fillId="0" borderId="0"/>
    <xf numFmtId="0" fontId="79" fillId="0" borderId="17" applyNumberFormat="0" applyFill="0" applyAlignment="0" applyProtection="0">
      <alignment vertical="center"/>
    </xf>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77" fillId="31"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3" borderId="0" applyNumberFormat="0" applyBorder="0" applyAlignment="0" applyProtection="0">
      <alignment vertical="center"/>
    </xf>
    <xf numFmtId="0" fontId="78" fillId="0" borderId="0"/>
    <xf numFmtId="0" fontId="78" fillId="0" borderId="0"/>
    <xf numFmtId="0" fontId="14" fillId="22"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14" fillId="15" borderId="0" applyNumberFormat="0" applyBorder="0" applyAlignment="0" applyProtection="0">
      <alignment vertical="center"/>
    </xf>
    <xf numFmtId="0" fontId="14" fillId="3" borderId="0" applyNumberFormat="0" applyBorder="0" applyAlignment="0" applyProtection="0">
      <alignment vertical="center"/>
    </xf>
    <xf numFmtId="0" fontId="14" fillId="15" borderId="0" applyNumberFormat="0" applyBorder="0" applyAlignment="0" applyProtection="0">
      <alignment vertical="center"/>
    </xf>
    <xf numFmtId="0" fontId="14" fillId="3" borderId="0" applyNumberFormat="0" applyBorder="0" applyAlignment="0" applyProtection="0">
      <alignment vertical="center"/>
    </xf>
    <xf numFmtId="0" fontId="14" fillId="15" borderId="0" applyNumberFormat="0" applyBorder="0" applyAlignment="0" applyProtection="0">
      <alignment vertical="center"/>
    </xf>
    <xf numFmtId="0" fontId="78" fillId="0" borderId="0"/>
    <xf numFmtId="0" fontId="14" fillId="3"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77" fillId="17"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14" fillId="3" borderId="0" applyNumberFormat="0" applyBorder="0" applyAlignment="0" applyProtection="0">
      <alignment vertical="center"/>
    </xf>
    <xf numFmtId="0" fontId="78" fillId="0" borderId="0"/>
    <xf numFmtId="0" fontId="78" fillId="0" borderId="0"/>
    <xf numFmtId="0" fontId="14" fillId="3" borderId="0" applyNumberFormat="0" applyBorder="0" applyAlignment="0" applyProtection="0">
      <alignment vertical="center"/>
    </xf>
    <xf numFmtId="0" fontId="0" fillId="0" borderId="0"/>
    <xf numFmtId="0" fontId="0" fillId="0" borderId="0"/>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10" borderId="0" applyNumberFormat="0" applyBorder="0" applyAlignment="0" applyProtection="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78" fillId="0" borderId="0"/>
    <xf numFmtId="0" fontId="78" fillId="0" borderId="0"/>
    <xf numFmtId="0" fontId="14" fillId="5"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14" fillId="3" borderId="0" applyNumberFormat="0" applyBorder="0" applyAlignment="0" applyProtection="0">
      <alignment vertical="center"/>
    </xf>
    <xf numFmtId="0" fontId="74" fillId="0" borderId="0">
      <alignment vertical="center"/>
    </xf>
    <xf numFmtId="0" fontId="74" fillId="0" borderId="0">
      <alignment vertical="center"/>
    </xf>
    <xf numFmtId="0" fontId="77" fillId="24"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24"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78" fillId="0" borderId="0"/>
    <xf numFmtId="0" fontId="14" fillId="0" borderId="0">
      <alignment vertical="center"/>
    </xf>
    <xf numFmtId="0" fontId="14" fillId="3" borderId="0" applyNumberFormat="0" applyBorder="0" applyAlignment="0" applyProtection="0">
      <alignment vertical="center"/>
    </xf>
    <xf numFmtId="0" fontId="77" fillId="24"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00" fillId="27" borderId="23" applyNumberFormat="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0" fillId="0" borderId="0" applyProtection="0"/>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7" fillId="24"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78" fillId="0" borderId="0"/>
    <xf numFmtId="0" fontId="78" fillId="0" borderId="0"/>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7" fillId="2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83" fillId="0" borderId="0" applyNumberFormat="0" applyFill="0" applyBorder="0" applyAlignment="0" applyProtection="0">
      <alignment vertical="center"/>
    </xf>
    <xf numFmtId="0" fontId="78" fillId="0" borderId="0"/>
    <xf numFmtId="0" fontId="14" fillId="3" borderId="0" applyNumberFormat="0" applyBorder="0" applyAlignment="0" applyProtection="0">
      <alignment vertical="center"/>
    </xf>
    <xf numFmtId="0" fontId="83" fillId="0" borderId="0" applyNumberFormat="0" applyFill="0" applyBorder="0" applyAlignment="0" applyProtection="0">
      <alignment vertical="center"/>
    </xf>
    <xf numFmtId="0" fontId="78" fillId="0" borderId="0"/>
    <xf numFmtId="0" fontId="14" fillId="0" borderId="0">
      <alignment vertical="center"/>
    </xf>
    <xf numFmtId="0" fontId="74" fillId="0" borderId="0">
      <alignment vertical="center"/>
    </xf>
    <xf numFmtId="0" fontId="14" fillId="3" borderId="0" applyNumberFormat="0" applyBorder="0" applyAlignment="0" applyProtection="0">
      <alignment vertical="center"/>
    </xf>
    <xf numFmtId="0" fontId="78" fillId="0" borderId="0"/>
    <xf numFmtId="0" fontId="47" fillId="56"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01" fillId="0" borderId="0">
      <alignment vertical="center"/>
    </xf>
    <xf numFmtId="0" fontId="78" fillId="0" borderId="0"/>
    <xf numFmtId="0" fontId="78" fillId="0" borderId="0"/>
    <xf numFmtId="0" fontId="83" fillId="0" borderId="0" applyNumberFormat="0" applyFill="0" applyBorder="0" applyAlignment="0" applyProtection="0">
      <alignment vertical="center"/>
    </xf>
    <xf numFmtId="0" fontId="77" fillId="31"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14" fillId="0" borderId="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3"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7" fillId="17" borderId="0" applyNumberFormat="0" applyBorder="0" applyAlignment="0" applyProtection="0">
      <alignment vertical="center"/>
    </xf>
    <xf numFmtId="0" fontId="14" fillId="3" borderId="0" applyNumberFormat="0" applyBorder="0" applyAlignment="0" applyProtection="0">
      <alignment vertical="center"/>
    </xf>
    <xf numFmtId="0" fontId="77" fillId="17" borderId="0" applyNumberFormat="0" applyBorder="0" applyAlignment="0" applyProtection="0">
      <alignment vertical="center"/>
    </xf>
    <xf numFmtId="0" fontId="14" fillId="5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15" borderId="0" applyNumberFormat="0" applyBorder="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14" fillId="7" borderId="0" applyNumberFormat="0" applyBorder="0" applyAlignment="0" applyProtection="0">
      <alignment vertical="center"/>
    </xf>
    <xf numFmtId="0" fontId="87" fillId="23" borderId="20" applyNumberFormat="0" applyAlignment="0" applyProtection="0">
      <alignment vertical="center"/>
    </xf>
    <xf numFmtId="0" fontId="78" fillId="0" borderId="0"/>
    <xf numFmtId="0" fontId="78" fillId="0" borderId="0"/>
    <xf numFmtId="0" fontId="14" fillId="0" borderId="0">
      <alignment vertical="center"/>
    </xf>
    <xf numFmtId="0" fontId="14" fillId="34"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83" fillId="0" borderId="0" applyNumberFormat="0" applyFill="0" applyBorder="0" applyAlignment="0" applyProtection="0">
      <alignment vertical="center"/>
    </xf>
    <xf numFmtId="0" fontId="74" fillId="0" borderId="0">
      <alignment vertical="center"/>
    </xf>
    <xf numFmtId="0" fontId="14" fillId="5" borderId="0" applyNumberFormat="0" applyBorder="0" applyAlignment="0" applyProtection="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74" fillId="0" borderId="0">
      <alignment vertical="center"/>
    </xf>
    <xf numFmtId="0" fontId="14" fillId="28" borderId="0" applyNumberFormat="0" applyBorder="0" applyAlignment="0" applyProtection="0">
      <alignment vertical="center"/>
    </xf>
    <xf numFmtId="0" fontId="14" fillId="5" borderId="0" applyNumberFormat="0" applyBorder="0" applyAlignment="0" applyProtection="0">
      <alignment vertical="center"/>
    </xf>
    <xf numFmtId="9" fontId="0" fillId="0" borderId="0" applyFont="0" applyFill="0" applyBorder="0" applyAlignment="0" applyProtection="0"/>
    <xf numFmtId="0" fontId="14" fillId="0" borderId="0">
      <alignment vertical="center"/>
    </xf>
    <xf numFmtId="0" fontId="14" fillId="5" borderId="0" applyNumberFormat="0" applyBorder="0" applyAlignment="0" applyProtection="0">
      <alignment vertical="center"/>
    </xf>
    <xf numFmtId="0" fontId="94" fillId="16" borderId="0" applyNumberFormat="0" applyBorder="0" applyAlignment="0" applyProtection="0">
      <alignment vertical="center"/>
    </xf>
    <xf numFmtId="0" fontId="14" fillId="28"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78" fillId="0" borderId="0"/>
    <xf numFmtId="0" fontId="78" fillId="0" borderId="0"/>
    <xf numFmtId="9" fontId="0" fillId="0" borderId="0" applyFont="0" applyFill="0" applyBorder="0" applyAlignment="0" applyProtection="0"/>
    <xf numFmtId="0" fontId="0" fillId="0" borderId="0"/>
    <xf numFmtId="0" fontId="0" fillId="0" borderId="0" applyProtection="0"/>
    <xf numFmtId="0" fontId="77" fillId="12" borderId="0" applyNumberFormat="0" applyBorder="0" applyAlignment="0" applyProtection="0">
      <alignment vertical="center"/>
    </xf>
    <xf numFmtId="0" fontId="101" fillId="0" borderId="0">
      <alignment vertical="center"/>
    </xf>
    <xf numFmtId="0" fontId="77" fillId="20" borderId="0" applyNumberFormat="0" applyBorder="0" applyAlignment="0" applyProtection="0">
      <alignment vertical="center"/>
    </xf>
    <xf numFmtId="0" fontId="77" fillId="12"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5" borderId="0" applyNumberFormat="0" applyBorder="0" applyAlignment="0" applyProtection="0">
      <alignment vertical="center"/>
    </xf>
    <xf numFmtId="0" fontId="14" fillId="0" borderId="0">
      <alignment vertical="center"/>
    </xf>
    <xf numFmtId="0" fontId="83" fillId="0" borderId="0" applyNumberFormat="0" applyFill="0" applyBorder="0" applyAlignment="0" applyProtection="0">
      <alignment vertical="center"/>
    </xf>
    <xf numFmtId="0" fontId="101" fillId="0" borderId="0">
      <alignment vertical="center"/>
    </xf>
    <xf numFmtId="0" fontId="14" fillId="5" borderId="0" applyNumberFormat="0" applyBorder="0" applyAlignment="0" applyProtection="0">
      <alignment vertical="center"/>
    </xf>
    <xf numFmtId="0" fontId="83" fillId="0" borderId="0" applyNumberFormat="0" applyFill="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0" fillId="0" borderId="0" applyProtection="0"/>
    <xf numFmtId="0" fontId="77" fillId="12"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0" fillId="0" borderId="0" applyProtection="0"/>
    <xf numFmtId="0" fontId="0" fillId="0" borderId="0" applyProtection="0"/>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77" fillId="24" borderId="0" applyNumberFormat="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5" borderId="0" applyNumberFormat="0" applyBorder="0" applyAlignment="0" applyProtection="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77" fillId="12" borderId="0" applyNumberFormat="0" applyBorder="0" applyAlignment="0" applyProtection="0">
      <alignment vertical="center"/>
    </xf>
    <xf numFmtId="0" fontId="14" fillId="15"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77" fillId="12" borderId="0" applyNumberFormat="0" applyBorder="0" applyAlignment="0" applyProtection="0">
      <alignment vertical="center"/>
    </xf>
    <xf numFmtId="0" fontId="0" fillId="0" borderId="0" applyProtection="0"/>
    <xf numFmtId="0" fontId="0" fillId="0" borderId="0" applyProtection="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14" fillId="28"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28" borderId="0" applyNumberFormat="0" applyBorder="0" applyAlignment="0" applyProtection="0">
      <alignment vertical="center"/>
    </xf>
    <xf numFmtId="0" fontId="78" fillId="0" borderId="0"/>
    <xf numFmtId="0" fontId="78" fillId="0" borderId="0"/>
    <xf numFmtId="0" fontId="14" fillId="5" borderId="0" applyNumberFormat="0" applyBorder="0" applyAlignment="0" applyProtection="0">
      <alignment vertical="center"/>
    </xf>
    <xf numFmtId="0" fontId="0" fillId="0" borderId="0"/>
    <xf numFmtId="0" fontId="0" fillId="0" borderId="0"/>
    <xf numFmtId="0" fontId="88" fillId="0" borderId="0" applyNumberFormat="0" applyFill="0" applyBorder="0" applyAlignment="0" applyProtection="0">
      <alignment vertical="center"/>
    </xf>
    <xf numFmtId="0" fontId="78" fillId="0" borderId="0"/>
    <xf numFmtId="0" fontId="14" fillId="5"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5" borderId="0" applyNumberFormat="0" applyBorder="0" applyAlignment="0" applyProtection="0">
      <alignment vertical="center"/>
    </xf>
    <xf numFmtId="0" fontId="88" fillId="0" borderId="0" applyNumberFormat="0" applyFill="0" applyBorder="0" applyAlignment="0" applyProtection="0">
      <alignment vertical="center"/>
    </xf>
    <xf numFmtId="0" fontId="14" fillId="5" borderId="0" applyNumberFormat="0" applyBorder="0" applyAlignment="0" applyProtection="0">
      <alignment vertical="center"/>
    </xf>
    <xf numFmtId="0" fontId="14"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78" fillId="0" borderId="0"/>
    <xf numFmtId="0" fontId="78" fillId="0" borderId="0"/>
    <xf numFmtId="0" fontId="14" fillId="1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78" fillId="0" borderId="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78" fillId="0" borderId="0"/>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5" borderId="0" applyNumberFormat="0" applyBorder="0" applyAlignment="0" applyProtection="0">
      <alignment vertical="center"/>
    </xf>
    <xf numFmtId="0" fontId="14" fillId="0" borderId="0">
      <alignment vertical="center"/>
    </xf>
    <xf numFmtId="0" fontId="14" fillId="5" borderId="0" applyNumberFormat="0" applyBorder="0" applyAlignment="0" applyProtection="0">
      <alignment vertical="center"/>
    </xf>
    <xf numFmtId="0" fontId="78" fillId="0" borderId="0"/>
    <xf numFmtId="0" fontId="14" fillId="5" borderId="0" applyNumberFormat="0" applyBorder="0" applyAlignment="0" applyProtection="0">
      <alignment vertical="center"/>
    </xf>
    <xf numFmtId="0" fontId="0" fillId="0" borderId="0" applyProtection="0"/>
    <xf numFmtId="0" fontId="0" fillId="0" borderId="0" applyProtection="0"/>
    <xf numFmtId="0" fontId="74" fillId="0" borderId="0">
      <alignment vertical="center"/>
    </xf>
    <xf numFmtId="0" fontId="83" fillId="0" borderId="0" applyNumberFormat="0" applyFill="0" applyBorder="0" applyAlignment="0" applyProtection="0">
      <alignment vertical="center"/>
    </xf>
    <xf numFmtId="0" fontId="78" fillId="0" borderId="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80" fillId="0" borderId="18" applyNumberFormat="0" applyFill="0" applyAlignment="0" applyProtection="0">
      <alignment vertical="center"/>
    </xf>
    <xf numFmtId="0" fontId="78" fillId="0" borderId="0"/>
    <xf numFmtId="0" fontId="78" fillId="0" borderId="0"/>
    <xf numFmtId="0" fontId="14" fillId="0" borderId="0">
      <alignment vertical="center"/>
    </xf>
    <xf numFmtId="0" fontId="14" fillId="5" borderId="0" applyNumberFormat="0" applyBorder="0" applyAlignment="0" applyProtection="0">
      <alignment vertical="center"/>
    </xf>
    <xf numFmtId="0" fontId="78" fillId="0" borderId="0"/>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9" fillId="0" borderId="17" applyNumberFormat="0" applyFill="0" applyAlignment="0" applyProtection="0">
      <alignment vertical="center"/>
    </xf>
    <xf numFmtId="0" fontId="78" fillId="0" borderId="0"/>
    <xf numFmtId="0" fontId="78" fillId="0" borderId="0"/>
    <xf numFmtId="0" fontId="14" fillId="0" borderId="0">
      <alignment vertical="center"/>
    </xf>
    <xf numFmtId="0" fontId="14" fillId="5" borderId="0" applyNumberFormat="0" applyBorder="0" applyAlignment="0" applyProtection="0">
      <alignment vertical="center"/>
    </xf>
    <xf numFmtId="0" fontId="78" fillId="0" borderId="0"/>
    <xf numFmtId="0" fontId="78" fillId="0" borderId="0"/>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14" fillId="0" borderId="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78" fillId="0" borderId="0"/>
    <xf numFmtId="0" fontId="78" fillId="0" borderId="0"/>
    <xf numFmtId="0" fontId="14" fillId="0" borderId="0">
      <alignment vertical="center"/>
    </xf>
    <xf numFmtId="0" fontId="14" fillId="5" borderId="0" applyNumberFormat="0" applyBorder="0" applyAlignment="0" applyProtection="0">
      <alignment vertical="center"/>
    </xf>
    <xf numFmtId="0" fontId="78" fillId="0" borderId="0"/>
    <xf numFmtId="0" fontId="78" fillId="0" borderId="0"/>
    <xf numFmtId="0" fontId="83" fillId="0" borderId="0" applyNumberFormat="0" applyFill="0" applyBorder="0" applyAlignment="0" applyProtection="0">
      <alignment vertical="center"/>
    </xf>
    <xf numFmtId="0" fontId="14" fillId="5" borderId="0" applyNumberFormat="0" applyBorder="0" applyAlignment="0" applyProtection="0">
      <alignment vertical="center"/>
    </xf>
    <xf numFmtId="0" fontId="83" fillId="0" borderId="0" applyNumberFormat="0" applyFill="0" applyBorder="0" applyAlignment="0" applyProtection="0">
      <alignment vertical="center"/>
    </xf>
    <xf numFmtId="0" fontId="77" fillId="39" borderId="0" applyNumberFormat="0" applyBorder="0" applyAlignment="0" applyProtection="0">
      <alignment vertical="center"/>
    </xf>
    <xf numFmtId="0" fontId="78" fillId="0" borderId="0"/>
    <xf numFmtId="0" fontId="78" fillId="0" borderId="0"/>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0" fillId="0" borderId="0" applyProtection="0"/>
    <xf numFmtId="0" fontId="78" fillId="0" borderId="0"/>
    <xf numFmtId="0" fontId="74" fillId="0" borderId="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77" fillId="45" borderId="0" applyNumberFormat="0" applyBorder="0" applyAlignment="0" applyProtection="0">
      <alignment vertical="center"/>
    </xf>
    <xf numFmtId="0" fontId="14" fillId="5" borderId="0" applyNumberFormat="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18" fillId="0" borderId="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7" fillId="45" borderId="0" applyNumberFormat="0" applyBorder="0" applyAlignment="0" applyProtection="0">
      <alignment vertical="center"/>
    </xf>
    <xf numFmtId="0" fontId="14" fillId="5" borderId="0" applyNumberFormat="0" applyBorder="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14" fillId="5" borderId="0" applyNumberFormat="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18" fillId="0" borderId="0"/>
    <xf numFmtId="0" fontId="14" fillId="5" borderId="0" applyNumberFormat="0" applyBorder="0" applyAlignment="0" applyProtection="0">
      <alignment vertical="center"/>
    </xf>
    <xf numFmtId="0" fontId="14" fillId="15" borderId="0" applyNumberFormat="0" applyBorder="0" applyAlignment="0" applyProtection="0">
      <alignment vertical="center"/>
    </xf>
    <xf numFmtId="0" fontId="14" fillId="5" borderId="0" applyNumberFormat="0" applyBorder="0" applyAlignment="0" applyProtection="0">
      <alignment vertical="center"/>
    </xf>
    <xf numFmtId="0" fontId="77" fillId="45" borderId="0" applyNumberFormat="0" applyBorder="0" applyAlignment="0" applyProtection="0">
      <alignment vertical="center"/>
    </xf>
    <xf numFmtId="0" fontId="14" fillId="15" borderId="0" applyNumberFormat="0" applyBorder="0" applyAlignment="0" applyProtection="0">
      <alignment vertical="center"/>
    </xf>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4" fillId="0" borderId="0">
      <alignment vertical="center"/>
    </xf>
    <xf numFmtId="0" fontId="74" fillId="0" borderId="0">
      <alignment vertical="center"/>
    </xf>
    <xf numFmtId="0" fontId="77" fillId="45" borderId="0" applyNumberFormat="0" applyBorder="0" applyAlignment="0" applyProtection="0">
      <alignment vertical="center"/>
    </xf>
    <xf numFmtId="0" fontId="14" fillId="5" borderId="0" applyNumberFormat="0" applyBorder="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0" fillId="0" borderId="0" applyProtection="0"/>
    <xf numFmtId="0" fontId="78" fillId="0" borderId="0"/>
    <xf numFmtId="0" fontId="14" fillId="5" borderId="0" applyNumberFormat="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0" fillId="0" borderId="0" applyProtection="0"/>
    <xf numFmtId="0" fontId="78" fillId="0" borderId="0"/>
    <xf numFmtId="0" fontId="14" fillId="5" borderId="0" applyNumberFormat="0" applyBorder="0" applyAlignment="0" applyProtection="0">
      <alignment vertical="center"/>
    </xf>
    <xf numFmtId="0" fontId="83" fillId="0" borderId="0" applyNumberFormat="0" applyFill="0" applyBorder="0" applyAlignment="0" applyProtection="0">
      <alignment vertical="center"/>
    </xf>
    <xf numFmtId="0" fontId="0" fillId="0" borderId="0" applyProtection="0"/>
    <xf numFmtId="0" fontId="78" fillId="0" borderId="0"/>
    <xf numFmtId="0" fontId="14" fillId="5" borderId="0" applyNumberFormat="0" applyBorder="0" applyAlignment="0" applyProtection="0">
      <alignment vertical="center"/>
    </xf>
    <xf numFmtId="0" fontId="77" fillId="45" borderId="0" applyNumberFormat="0" applyBorder="0" applyAlignment="0" applyProtection="0">
      <alignment vertical="center"/>
    </xf>
    <xf numFmtId="0" fontId="83" fillId="0" borderId="0" applyNumberFormat="0" applyFill="0" applyBorder="0" applyAlignment="0" applyProtection="0">
      <alignment vertical="center"/>
    </xf>
    <xf numFmtId="0" fontId="0" fillId="0" borderId="0" applyProtection="0"/>
    <xf numFmtId="0" fontId="0" fillId="0" borderId="0" applyProtection="0"/>
    <xf numFmtId="0" fontId="14" fillId="0" borderId="0">
      <alignment vertical="center"/>
    </xf>
    <xf numFmtId="0" fontId="14" fillId="5" borderId="0" applyNumberFormat="0" applyBorder="0" applyAlignment="0" applyProtection="0">
      <alignment vertical="center"/>
    </xf>
    <xf numFmtId="0" fontId="88" fillId="0" borderId="0" applyNumberFormat="0" applyFill="0" applyBorder="0" applyAlignment="0" applyProtection="0">
      <alignment vertical="center"/>
    </xf>
    <xf numFmtId="0" fontId="78" fillId="0" borderId="0"/>
    <xf numFmtId="0" fontId="78" fillId="0" borderId="0"/>
    <xf numFmtId="0" fontId="83" fillId="0" borderId="0" applyNumberFormat="0" applyFill="0" applyBorder="0" applyAlignment="0" applyProtection="0">
      <alignment vertical="center"/>
    </xf>
    <xf numFmtId="0" fontId="0" fillId="0" borderId="0" applyProtection="0"/>
    <xf numFmtId="0" fontId="14" fillId="0" borderId="0">
      <alignment vertical="center"/>
    </xf>
    <xf numFmtId="0" fontId="104" fillId="32" borderId="0" applyNumberFormat="0" applyBorder="0" applyAlignment="0" applyProtection="0">
      <alignment vertical="center"/>
    </xf>
    <xf numFmtId="0" fontId="14" fillId="29" borderId="0" applyNumberFormat="0" applyBorder="0" applyAlignment="0" applyProtection="0">
      <alignment vertical="center"/>
    </xf>
    <xf numFmtId="0" fontId="110" fillId="0" borderId="24" applyNumberFormat="0" applyFill="0" applyAlignment="0" applyProtection="0">
      <alignment vertical="center"/>
    </xf>
    <xf numFmtId="0" fontId="78" fillId="0" borderId="0"/>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0" fillId="0" borderId="0" applyProtection="0"/>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0" fillId="0" borderId="0"/>
    <xf numFmtId="0" fontId="0" fillId="0" borderId="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77" fillId="24"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0" fillId="0" borderId="0"/>
    <xf numFmtId="0" fontId="78" fillId="0" borderId="0"/>
    <xf numFmtId="0" fontId="78" fillId="0" borderId="0"/>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5" borderId="0" applyNumberFormat="0" applyBorder="0" applyAlignment="0" applyProtection="0">
      <alignment vertical="center"/>
    </xf>
    <xf numFmtId="0" fontId="0" fillId="0" borderId="0"/>
    <xf numFmtId="0" fontId="78" fillId="0" borderId="0"/>
    <xf numFmtId="0" fontId="78" fillId="0" borderId="0"/>
    <xf numFmtId="0" fontId="88" fillId="0" borderId="0" applyNumberFormat="0" applyFill="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15" borderId="0" applyNumberFormat="0" applyBorder="0" applyAlignment="0" applyProtection="0">
      <alignment vertical="center"/>
    </xf>
    <xf numFmtId="0" fontId="14" fillId="5"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79" fillId="0" borderId="17" applyNumberFormat="0" applyFill="0" applyAlignment="0" applyProtection="0">
      <alignment vertical="center"/>
    </xf>
    <xf numFmtId="0" fontId="14" fillId="5" borderId="0" applyNumberFormat="0" applyBorder="0" applyAlignment="0" applyProtection="0">
      <alignment vertical="center"/>
    </xf>
    <xf numFmtId="0" fontId="79" fillId="0" borderId="17" applyNumberFormat="0" applyFill="0" applyAlignment="0" applyProtection="0">
      <alignment vertical="center"/>
    </xf>
    <xf numFmtId="0" fontId="14" fillId="5" borderId="0" applyNumberFormat="0" applyBorder="0" applyAlignment="0" applyProtection="0">
      <alignment vertical="center"/>
    </xf>
    <xf numFmtId="0" fontId="14" fillId="11"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77" fillId="43"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14" fillId="0" borderId="0">
      <alignment vertical="center"/>
    </xf>
    <xf numFmtId="0" fontId="0" fillId="0" borderId="0"/>
    <xf numFmtId="0" fontId="0" fillId="0" borderId="0"/>
    <xf numFmtId="0" fontId="14" fillId="5" borderId="0" applyNumberFormat="0" applyBorder="0" applyAlignment="0" applyProtection="0">
      <alignment vertical="center"/>
    </xf>
    <xf numFmtId="0" fontId="78" fillId="0" borderId="0"/>
    <xf numFmtId="0" fontId="78" fillId="0" borderId="0"/>
    <xf numFmtId="0" fontId="14" fillId="5" borderId="0" applyNumberFormat="0" applyBorder="0" applyAlignment="0" applyProtection="0">
      <alignment vertical="center"/>
    </xf>
    <xf numFmtId="0" fontId="78" fillId="0" borderId="0"/>
    <xf numFmtId="0" fontId="78" fillId="0" borderId="0"/>
    <xf numFmtId="0" fontId="14" fillId="5" borderId="0" applyNumberFormat="0" applyBorder="0" applyAlignment="0" applyProtection="0">
      <alignment vertical="center"/>
    </xf>
    <xf numFmtId="0" fontId="0" fillId="0" borderId="0"/>
    <xf numFmtId="0" fontId="0" fillId="0" borderId="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5" borderId="0" applyNumberFormat="0" applyBorder="0" applyAlignment="0" applyProtection="0">
      <alignment vertical="center"/>
    </xf>
    <xf numFmtId="0" fontId="0" fillId="0" borderId="0"/>
    <xf numFmtId="0" fontId="78" fillId="0" borderId="0"/>
    <xf numFmtId="0" fontId="78" fillId="0" borderId="0"/>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0" fillId="0" borderId="0"/>
    <xf numFmtId="0" fontId="0" fillId="0" borderId="0"/>
    <xf numFmtId="0" fontId="14" fillId="5"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15" borderId="0" applyNumberFormat="0" applyBorder="0" applyAlignment="0" applyProtection="0">
      <alignment vertical="center"/>
    </xf>
    <xf numFmtId="0" fontId="14" fillId="28" borderId="0" applyNumberFormat="0" applyBorder="0" applyAlignment="0" applyProtection="0">
      <alignment vertical="center"/>
    </xf>
    <xf numFmtId="0" fontId="78" fillId="0" borderId="0"/>
    <xf numFmtId="0" fontId="78" fillId="0" borderId="0"/>
    <xf numFmtId="0" fontId="101" fillId="0" borderId="0">
      <alignment vertical="center"/>
    </xf>
    <xf numFmtId="0" fontId="14" fillId="5" borderId="0" applyNumberFormat="0" applyBorder="0" applyAlignment="0" applyProtection="0">
      <alignment vertical="center"/>
    </xf>
    <xf numFmtId="0" fontId="79" fillId="0" borderId="17" applyNumberFormat="0" applyFill="0" applyAlignment="0" applyProtection="0">
      <alignment vertical="center"/>
    </xf>
    <xf numFmtId="0" fontId="0" fillId="0" borderId="0"/>
    <xf numFmtId="0" fontId="0" fillId="0" borderId="0"/>
    <xf numFmtId="0" fontId="0" fillId="0" borderId="0"/>
    <xf numFmtId="0" fontId="14" fillId="5" borderId="0" applyNumberFormat="0" applyBorder="0" applyAlignment="0" applyProtection="0">
      <alignment vertical="center"/>
    </xf>
    <xf numFmtId="0" fontId="14" fillId="0" borderId="0">
      <alignment vertical="center"/>
    </xf>
    <xf numFmtId="0" fontId="14" fillId="5" borderId="0" applyNumberFormat="0" applyBorder="0" applyAlignment="0" applyProtection="0">
      <alignment vertical="center"/>
    </xf>
    <xf numFmtId="0" fontId="77" fillId="24" borderId="0" applyNumberFormat="0" applyBorder="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77" fillId="45" borderId="0" applyNumberFormat="0" applyBorder="0" applyAlignment="0" applyProtection="0">
      <alignment vertical="center"/>
    </xf>
    <xf numFmtId="0" fontId="77"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14" fillId="5" borderId="0" applyNumberFormat="0" applyBorder="0" applyAlignment="0" applyProtection="0">
      <alignment vertical="center"/>
    </xf>
    <xf numFmtId="0" fontId="78" fillId="0" borderId="0"/>
    <xf numFmtId="0" fontId="78" fillId="0" borderId="0"/>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5"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78" fillId="0" borderId="0"/>
    <xf numFmtId="0" fontId="14" fillId="5" borderId="0" applyNumberFormat="0" applyBorder="0" applyAlignment="0" applyProtection="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0" fillId="0" borderId="0"/>
    <xf numFmtId="0" fontId="14" fillId="0" borderId="0">
      <alignment vertical="center"/>
    </xf>
    <xf numFmtId="0" fontId="14" fillId="0" borderId="0">
      <alignment vertical="center"/>
    </xf>
    <xf numFmtId="0" fontId="0" fillId="0" borderId="0"/>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0" fillId="0" borderId="0"/>
    <xf numFmtId="0" fontId="14" fillId="22"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83"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14" fillId="5" borderId="0" applyNumberFormat="0" applyBorder="0" applyAlignment="0" applyProtection="0">
      <alignment vertical="center"/>
    </xf>
    <xf numFmtId="0" fontId="101" fillId="0" borderId="0">
      <alignment vertical="center"/>
    </xf>
    <xf numFmtId="0" fontId="77" fillId="38" borderId="0" applyNumberFormat="0" applyBorder="0" applyAlignment="0" applyProtection="0">
      <alignment vertical="center"/>
    </xf>
    <xf numFmtId="0" fontId="83" fillId="0" borderId="0" applyNumberFormat="0" applyFill="0" applyBorder="0" applyAlignment="0" applyProtection="0">
      <alignment vertical="center"/>
    </xf>
    <xf numFmtId="0" fontId="77" fillId="30" borderId="0" applyNumberFormat="0" applyBorder="0" applyAlignment="0" applyProtection="0">
      <alignment vertical="center"/>
    </xf>
    <xf numFmtId="0" fontId="14" fillId="5"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78" fillId="0" borderId="0"/>
    <xf numFmtId="0" fontId="0" fillId="0" borderId="0"/>
    <xf numFmtId="0" fontId="0" fillId="0" borderId="0"/>
    <xf numFmtId="0" fontId="0" fillId="0" borderId="0"/>
    <xf numFmtId="0" fontId="0" fillId="0" borderId="0"/>
    <xf numFmtId="0" fontId="14" fillId="0" borderId="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74" fillId="0" borderId="0">
      <alignment vertical="center"/>
    </xf>
    <xf numFmtId="0" fontId="74" fillId="0" borderId="0">
      <alignment vertical="center"/>
    </xf>
    <xf numFmtId="0" fontId="106"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10" borderId="0" applyNumberFormat="0" applyBorder="0" applyAlignment="0" applyProtection="0">
      <alignment vertical="center"/>
    </xf>
    <xf numFmtId="0" fontId="0" fillId="0" borderId="0" applyProtection="0"/>
    <xf numFmtId="0" fontId="78" fillId="0" borderId="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74" fillId="0" borderId="0">
      <alignment vertical="center"/>
    </xf>
    <xf numFmtId="0" fontId="0" fillId="0" borderId="0"/>
    <xf numFmtId="0" fontId="14" fillId="5" borderId="0" applyNumberFormat="0" applyBorder="0" applyAlignment="0" applyProtection="0">
      <alignment vertical="center"/>
    </xf>
    <xf numFmtId="0" fontId="14" fillId="0" borderId="0">
      <alignment vertical="center"/>
    </xf>
    <xf numFmtId="0" fontId="0" fillId="0" borderId="0"/>
    <xf numFmtId="0" fontId="14" fillId="5" borderId="0" applyNumberFormat="0" applyBorder="0" applyAlignment="0" applyProtection="0">
      <alignment vertical="center"/>
    </xf>
    <xf numFmtId="0" fontId="14" fillId="0" borderId="0">
      <alignment vertical="center"/>
    </xf>
    <xf numFmtId="0" fontId="0" fillId="0" borderId="0"/>
    <xf numFmtId="0" fontId="14" fillId="5" borderId="0" applyNumberFormat="0" applyBorder="0" applyAlignment="0" applyProtection="0">
      <alignment vertical="center"/>
    </xf>
    <xf numFmtId="0" fontId="14" fillId="15" borderId="0" applyNumberFormat="0" applyBorder="0" applyAlignment="0" applyProtection="0">
      <alignment vertical="center"/>
    </xf>
    <xf numFmtId="0" fontId="14" fillId="5" borderId="0" applyNumberFormat="0" applyBorder="0" applyAlignment="0" applyProtection="0">
      <alignment vertical="center"/>
    </xf>
    <xf numFmtId="0" fontId="74" fillId="0" borderId="0">
      <alignment vertical="center"/>
    </xf>
    <xf numFmtId="0" fontId="74" fillId="0" borderId="0">
      <alignment vertical="center"/>
    </xf>
    <xf numFmtId="0" fontId="14" fillId="15" borderId="0" applyNumberFormat="0" applyBorder="0" applyAlignment="0" applyProtection="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applyNumberFormat="0" applyFont="0" applyFill="0" applyBorder="0" applyAlignment="0" applyProtection="0"/>
    <xf numFmtId="0" fontId="14" fillId="15" borderId="0" applyNumberFormat="0" applyBorder="0" applyAlignment="0" applyProtection="0">
      <alignment vertical="center"/>
    </xf>
    <xf numFmtId="0" fontId="0" fillId="0" borderId="0"/>
    <xf numFmtId="0" fontId="110" fillId="0" borderId="24" applyNumberFormat="0" applyFill="0" applyAlignment="0" applyProtection="0">
      <alignment vertical="center"/>
    </xf>
    <xf numFmtId="0" fontId="14" fillId="5" borderId="0" applyNumberFormat="0" applyBorder="0" applyAlignment="0" applyProtection="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78" fillId="0" borderId="0"/>
    <xf numFmtId="0" fontId="78" fillId="0" borderId="0"/>
    <xf numFmtId="0" fontId="14" fillId="15" borderId="0" applyNumberFormat="0" applyBorder="0" applyAlignment="0" applyProtection="0">
      <alignment vertical="center"/>
    </xf>
    <xf numFmtId="0" fontId="14" fillId="0" borderId="0">
      <alignment vertical="center"/>
    </xf>
    <xf numFmtId="0" fontId="0" fillId="0" borderId="0" applyProtection="0"/>
    <xf numFmtId="0" fontId="78" fillId="0" borderId="0"/>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15" borderId="0" applyNumberFormat="0" applyBorder="0" applyAlignment="0" applyProtection="0">
      <alignment vertical="center"/>
    </xf>
    <xf numFmtId="0" fontId="78" fillId="0" borderId="0"/>
    <xf numFmtId="0" fontId="78" fillId="0" borderId="0"/>
    <xf numFmtId="0" fontId="14" fillId="5" borderId="0" applyNumberFormat="0" applyBorder="0" applyAlignment="0" applyProtection="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5" borderId="0" applyNumberFormat="0" applyBorder="0" applyAlignment="0" applyProtection="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5" borderId="0" applyNumberFormat="0" applyBorder="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14" fillId="0" borderId="0">
      <alignment vertical="center"/>
    </xf>
    <xf numFmtId="0" fontId="77" fillId="31" borderId="0" applyNumberFormat="0" applyBorder="0" applyAlignment="0" applyProtection="0">
      <alignment vertical="center"/>
    </xf>
    <xf numFmtId="0" fontId="47" fillId="58"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14" fillId="5" borderId="0" applyNumberFormat="0" applyBorder="0" applyAlignment="0" applyProtection="0">
      <alignment vertical="center"/>
    </xf>
    <xf numFmtId="0" fontId="78" fillId="0" borderId="0"/>
    <xf numFmtId="0" fontId="14" fillId="10" borderId="0" applyNumberFormat="0" applyBorder="0" applyAlignment="0" applyProtection="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14" fillId="5" borderId="0" applyNumberFormat="0" applyBorder="0" applyAlignment="0" applyProtection="0">
      <alignment vertical="center"/>
    </xf>
    <xf numFmtId="0" fontId="14" fillId="0" borderId="0">
      <alignment vertical="center"/>
    </xf>
    <xf numFmtId="0" fontId="77" fillId="17" borderId="0" applyNumberFormat="0" applyBorder="0" applyAlignment="0" applyProtection="0">
      <alignment vertical="center"/>
    </xf>
    <xf numFmtId="0" fontId="14" fillId="5" borderId="0" applyNumberFormat="0" applyBorder="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14" fillId="5" borderId="0" applyNumberFormat="0" applyBorder="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14" fillId="59" borderId="0" applyNumberFormat="0" applyBorder="0" applyAlignment="0" applyProtection="0">
      <alignment vertical="center"/>
    </xf>
    <xf numFmtId="0" fontId="14" fillId="0" borderId="0">
      <alignment vertical="center"/>
    </xf>
    <xf numFmtId="0" fontId="14" fillId="0" borderId="0">
      <alignment vertical="center"/>
    </xf>
    <xf numFmtId="0" fontId="14" fillId="29"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28"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77" fillId="20" borderId="0" applyNumberFormat="0" applyBorder="0" applyAlignment="0" applyProtection="0">
      <alignment vertical="center"/>
    </xf>
    <xf numFmtId="0" fontId="14" fillId="28" borderId="0" applyNumberFormat="0" applyBorder="0" applyAlignment="0" applyProtection="0">
      <alignment vertical="center"/>
    </xf>
    <xf numFmtId="0" fontId="78" fillId="0" borderId="0"/>
    <xf numFmtId="0" fontId="78" fillId="0" borderId="0"/>
    <xf numFmtId="0" fontId="77" fillId="20"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15"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15" borderId="0" applyNumberFormat="0" applyBorder="0" applyAlignment="0" applyProtection="0">
      <alignment vertical="center"/>
    </xf>
    <xf numFmtId="0" fontId="14" fillId="28" borderId="0" applyNumberFormat="0" applyBorder="0" applyAlignment="0" applyProtection="0">
      <alignment vertical="center"/>
    </xf>
    <xf numFmtId="0" fontId="77" fillId="43"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77" fillId="43" borderId="0" applyNumberFormat="0" applyBorder="0" applyAlignment="0" applyProtection="0">
      <alignment vertical="center"/>
    </xf>
    <xf numFmtId="0" fontId="0" fillId="0" borderId="0"/>
    <xf numFmtId="0" fontId="0" fillId="0" borderId="0"/>
    <xf numFmtId="0" fontId="0" fillId="0" borderId="0"/>
    <xf numFmtId="0" fontId="0" fillId="0" borderId="0" applyProtection="0"/>
    <xf numFmtId="0" fontId="14" fillId="28" borderId="0" applyNumberFormat="0" applyBorder="0" applyAlignment="0" applyProtection="0">
      <alignment vertical="center"/>
    </xf>
    <xf numFmtId="0" fontId="0" fillId="0" borderId="0" applyProtection="0"/>
    <xf numFmtId="0" fontId="14" fillId="22" borderId="0" applyNumberFormat="0" applyBorder="0" applyAlignment="0" applyProtection="0">
      <alignment vertical="center"/>
    </xf>
    <xf numFmtId="0" fontId="77" fillId="43" borderId="0" applyNumberFormat="0" applyBorder="0" applyAlignment="0" applyProtection="0">
      <alignment vertical="center"/>
    </xf>
    <xf numFmtId="0" fontId="78" fillId="0" borderId="0"/>
    <xf numFmtId="0" fontId="14" fillId="28" borderId="0" applyNumberFormat="0" applyBorder="0" applyAlignment="0" applyProtection="0">
      <alignment vertical="center"/>
    </xf>
    <xf numFmtId="0" fontId="0" fillId="0" borderId="0" applyProtection="0"/>
    <xf numFmtId="0" fontId="14" fillId="22" borderId="0" applyNumberFormat="0" applyBorder="0" applyAlignment="0" applyProtection="0">
      <alignment vertical="center"/>
    </xf>
    <xf numFmtId="0" fontId="14" fillId="28" borderId="0" applyNumberFormat="0" applyBorder="0" applyAlignment="0" applyProtection="0">
      <alignment vertical="center"/>
    </xf>
    <xf numFmtId="0" fontId="14" fillId="22" borderId="0" applyNumberFormat="0" applyBorder="0" applyAlignment="0" applyProtection="0">
      <alignment vertical="center"/>
    </xf>
    <xf numFmtId="0" fontId="74" fillId="0" borderId="0">
      <alignment vertical="center"/>
    </xf>
    <xf numFmtId="0" fontId="14" fillId="0" borderId="0">
      <alignment vertical="center"/>
    </xf>
    <xf numFmtId="0" fontId="14" fillId="28" borderId="0" applyNumberFormat="0" applyBorder="0" applyAlignment="0" applyProtection="0">
      <alignment vertical="center"/>
    </xf>
    <xf numFmtId="0" fontId="0" fillId="0" borderId="0"/>
    <xf numFmtId="0" fontId="0" fillId="0" borderId="0" applyProtection="0"/>
    <xf numFmtId="0" fontId="0" fillId="0" borderId="0" applyProtection="0"/>
    <xf numFmtId="0" fontId="14" fillId="28" borderId="0" applyNumberFormat="0" applyBorder="0" applyAlignment="0" applyProtection="0">
      <alignment vertical="center"/>
    </xf>
    <xf numFmtId="0" fontId="0" fillId="0" borderId="0"/>
    <xf numFmtId="0" fontId="14" fillId="22"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78" fillId="0" borderId="0"/>
    <xf numFmtId="0" fontId="78" fillId="0" borderId="0"/>
    <xf numFmtId="0" fontId="78" fillId="0" borderId="0"/>
    <xf numFmtId="0" fontId="14" fillId="28" borderId="0" applyNumberFormat="0" applyBorder="0" applyAlignment="0" applyProtection="0">
      <alignment vertical="center"/>
    </xf>
    <xf numFmtId="0" fontId="77" fillId="12" borderId="0" applyNumberFormat="0" applyBorder="0" applyAlignment="0" applyProtection="0">
      <alignment vertical="center"/>
    </xf>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78" fillId="0" borderId="0"/>
    <xf numFmtId="0" fontId="83" fillId="0" borderId="0" applyNumberFormat="0" applyFill="0" applyBorder="0" applyAlignment="0" applyProtection="0">
      <alignment vertical="center"/>
    </xf>
    <xf numFmtId="0" fontId="14" fillId="28"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83" fillId="0" borderId="0" applyNumberFormat="0" applyFill="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74" fillId="0" borderId="0">
      <alignment vertical="center"/>
    </xf>
    <xf numFmtId="0" fontId="78" fillId="0" borderId="0"/>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0" borderId="0">
      <alignment vertical="center"/>
    </xf>
    <xf numFmtId="0" fontId="78" fillId="0" borderId="0"/>
    <xf numFmtId="4" fontId="111" fillId="0" borderId="0" applyFont="0" applyFill="0" applyBorder="0" applyAlignment="0" applyProtection="0"/>
    <xf numFmtId="0" fontId="14" fillId="28" borderId="0" applyNumberFormat="0" applyBorder="0" applyAlignment="0" applyProtection="0">
      <alignment vertical="center"/>
    </xf>
    <xf numFmtId="0" fontId="78" fillId="0" borderId="0"/>
    <xf numFmtId="0" fontId="14" fillId="0" borderId="0">
      <alignment vertical="center"/>
    </xf>
    <xf numFmtId="0" fontId="14" fillId="28"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0" fillId="0" borderId="0" applyProtection="0"/>
    <xf numFmtId="0" fontId="78" fillId="0" borderId="0"/>
    <xf numFmtId="0" fontId="14" fillId="28"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14" fillId="28" borderId="0" applyNumberFormat="0" applyBorder="0" applyAlignment="0" applyProtection="0">
      <alignment vertical="center"/>
    </xf>
    <xf numFmtId="0" fontId="78" fillId="0" borderId="0"/>
    <xf numFmtId="0" fontId="14" fillId="28"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28" borderId="0" applyNumberFormat="0" applyBorder="0" applyAlignment="0" applyProtection="0">
      <alignment vertical="center"/>
    </xf>
    <xf numFmtId="0" fontId="78" fillId="0" borderId="0"/>
    <xf numFmtId="0" fontId="14" fillId="28" borderId="0" applyNumberFormat="0" applyBorder="0" applyAlignment="0" applyProtection="0">
      <alignment vertical="center"/>
    </xf>
    <xf numFmtId="0" fontId="78" fillId="0" borderId="0"/>
    <xf numFmtId="0" fontId="78" fillId="0" borderId="0"/>
    <xf numFmtId="0" fontId="77" fillId="20" borderId="0" applyNumberFormat="0" applyBorder="0" applyAlignment="0" applyProtection="0">
      <alignment vertical="center"/>
    </xf>
    <xf numFmtId="0" fontId="14" fillId="7"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83" fillId="0" borderId="0" applyNumberFormat="0" applyFill="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11" borderId="0" applyNumberFormat="0" applyBorder="0" applyAlignment="0" applyProtection="0">
      <alignment vertical="center"/>
    </xf>
    <xf numFmtId="0" fontId="112" fillId="47"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78" fillId="0" borderId="0"/>
    <xf numFmtId="0" fontId="78" fillId="0" borderId="0"/>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74" fillId="0" borderId="0">
      <alignment vertical="center"/>
    </xf>
    <xf numFmtId="0" fontId="74" fillId="0" borderId="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79" fillId="0" borderId="17" applyNumberFormat="0" applyFill="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0" fillId="0" borderId="0" applyProtection="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14" fillId="28" borderId="0" applyNumberFormat="0" applyBorder="0" applyAlignment="0" applyProtection="0">
      <alignment vertical="center"/>
    </xf>
    <xf numFmtId="0" fontId="78" fillId="0" borderId="0"/>
    <xf numFmtId="0" fontId="14" fillId="28"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0" fillId="0" borderId="0"/>
    <xf numFmtId="0" fontId="78" fillId="0" borderId="0"/>
    <xf numFmtId="0" fontId="78" fillId="0" borderId="0"/>
    <xf numFmtId="0" fontId="88" fillId="0" borderId="26" applyNumberFormat="0" applyFill="0" applyAlignment="0" applyProtection="0">
      <alignment vertical="center"/>
    </xf>
    <xf numFmtId="0" fontId="14" fillId="28" borderId="0" applyNumberFormat="0" applyBorder="0" applyAlignment="0" applyProtection="0">
      <alignment vertical="center"/>
    </xf>
    <xf numFmtId="0" fontId="14" fillId="22" borderId="0" applyNumberFormat="0" applyBorder="0" applyAlignment="0" applyProtection="0">
      <alignment vertical="center"/>
    </xf>
    <xf numFmtId="0" fontId="14" fillId="28" borderId="0" applyNumberFormat="0" applyBorder="0" applyAlignment="0" applyProtection="0">
      <alignment vertical="center"/>
    </xf>
    <xf numFmtId="0" fontId="0" fillId="0" borderId="0"/>
    <xf numFmtId="0" fontId="78" fillId="0" borderId="0"/>
    <xf numFmtId="0" fontId="0" fillId="0" borderId="0"/>
    <xf numFmtId="0" fontId="14" fillId="0" borderId="0">
      <alignment vertical="center"/>
    </xf>
    <xf numFmtId="0" fontId="88" fillId="0" borderId="26" applyNumberFormat="0" applyFill="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78" fillId="0" borderId="0"/>
    <xf numFmtId="0" fontId="78" fillId="0" borderId="0"/>
    <xf numFmtId="0" fontId="14" fillId="28" borderId="0" applyNumberFormat="0" applyBorder="0" applyAlignment="0" applyProtection="0">
      <alignment vertical="center"/>
    </xf>
    <xf numFmtId="0" fontId="78" fillId="0" borderId="0"/>
    <xf numFmtId="0" fontId="78" fillId="0" borderId="0"/>
    <xf numFmtId="0" fontId="77" fillId="20" borderId="0" applyNumberFormat="0" applyBorder="0" applyAlignment="0" applyProtection="0">
      <alignment vertical="center"/>
    </xf>
    <xf numFmtId="0" fontId="14" fillId="28" borderId="0" applyNumberFormat="0" applyBorder="0" applyAlignment="0" applyProtection="0">
      <alignment vertical="center"/>
    </xf>
    <xf numFmtId="0" fontId="78" fillId="0" borderId="0"/>
    <xf numFmtId="0" fontId="78" fillId="0" borderId="0"/>
    <xf numFmtId="0" fontId="77" fillId="20"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28" borderId="0" applyNumberFormat="0" applyBorder="0" applyAlignment="0" applyProtection="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74" fillId="0" borderId="0">
      <alignment vertical="center"/>
    </xf>
    <xf numFmtId="0" fontId="74" fillId="0" borderId="0">
      <alignment vertical="center"/>
    </xf>
    <xf numFmtId="0" fontId="14" fillId="28" borderId="0" applyNumberFormat="0" applyBorder="0" applyAlignment="0" applyProtection="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77" fillId="20"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88" fillId="0" borderId="0" applyNumberFormat="0" applyFill="0" applyBorder="0" applyAlignment="0" applyProtection="0">
      <alignment vertical="center"/>
    </xf>
    <xf numFmtId="0" fontId="74" fillId="0" borderId="0">
      <alignment vertical="center"/>
    </xf>
    <xf numFmtId="0" fontId="74" fillId="0" borderId="0">
      <alignment vertical="center"/>
    </xf>
    <xf numFmtId="0" fontId="14" fillId="28" borderId="0" applyNumberFormat="0" applyBorder="0" applyAlignment="0" applyProtection="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0" fillId="0" borderId="0" applyProtection="0"/>
    <xf numFmtId="0" fontId="14" fillId="28"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78" fillId="0" borderId="0"/>
    <xf numFmtId="0" fontId="77" fillId="24" borderId="0" applyNumberFormat="0" applyBorder="0" applyAlignment="0" applyProtection="0">
      <alignment vertical="center"/>
    </xf>
    <xf numFmtId="0" fontId="14" fillId="28" borderId="0" applyNumberFormat="0" applyBorder="0" applyAlignment="0" applyProtection="0">
      <alignment vertical="center"/>
    </xf>
    <xf numFmtId="0" fontId="88" fillId="0" borderId="0" applyNumberFormat="0" applyFill="0" applyBorder="0" applyAlignment="0" applyProtection="0">
      <alignment vertical="center"/>
    </xf>
    <xf numFmtId="0" fontId="74" fillId="0" borderId="0">
      <alignment vertical="center"/>
    </xf>
    <xf numFmtId="0" fontId="74" fillId="0" borderId="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78" fillId="0" borderId="0"/>
    <xf numFmtId="0" fontId="78" fillId="0" borderId="0"/>
    <xf numFmtId="0" fontId="82" fillId="0" borderId="0" applyNumberFormat="0" applyFill="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9" fontId="105" fillId="0" borderId="0" applyFont="0" applyFill="0" applyBorder="0" applyAlignment="0" applyProtection="0"/>
    <xf numFmtId="0" fontId="83" fillId="0" borderId="0" applyNumberFormat="0" applyFill="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78" fillId="0" borderId="0"/>
    <xf numFmtId="0" fontId="78" fillId="0" borderId="0"/>
    <xf numFmtId="0" fontId="88" fillId="0" borderId="0" applyNumberFormat="0" applyFill="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74" fillId="0" borderId="0">
      <alignment vertical="center"/>
    </xf>
    <xf numFmtId="0" fontId="78" fillId="0" borderId="0"/>
    <xf numFmtId="0" fontId="14" fillId="11"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14" fillId="11" borderId="0" applyNumberFormat="0" applyBorder="0" applyAlignment="0" applyProtection="0">
      <alignment vertical="center"/>
    </xf>
    <xf numFmtId="0" fontId="14" fillId="19" borderId="19" applyNumberFormat="0" applyFont="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11" borderId="0" applyNumberFormat="0" applyBorder="0" applyAlignment="0" applyProtection="0">
      <alignment vertical="center"/>
    </xf>
    <xf numFmtId="0" fontId="14" fillId="19" borderId="19" applyNumberFormat="0" applyFont="0" applyAlignment="0" applyProtection="0">
      <alignment vertical="center"/>
    </xf>
    <xf numFmtId="0" fontId="0" fillId="0" borderId="0" applyProtection="0"/>
    <xf numFmtId="0" fontId="78"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78" fillId="0" borderId="0"/>
    <xf numFmtId="0" fontId="78" fillId="0" borderId="0"/>
    <xf numFmtId="0" fontId="77" fillId="20"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0" fillId="0" borderId="0" applyProtection="0"/>
    <xf numFmtId="0" fontId="94" fillId="16"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74" fillId="0" borderId="0">
      <alignment vertical="center"/>
    </xf>
    <xf numFmtId="0" fontId="74" fillId="0" borderId="0">
      <alignment vertical="center"/>
    </xf>
    <xf numFmtId="0" fontId="87" fillId="23" borderId="20" applyNumberFormat="0" applyAlignment="0" applyProtection="0">
      <alignment vertical="center"/>
    </xf>
    <xf numFmtId="0" fontId="0" fillId="0" borderId="0" applyProtection="0"/>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74" fillId="0" borderId="0">
      <alignment vertical="center"/>
    </xf>
    <xf numFmtId="0" fontId="74" fillId="0" borderId="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10" borderId="0" applyNumberFormat="0" applyBorder="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9" fillId="0" borderId="17" applyNumberFormat="0" applyFill="0" applyAlignment="0" applyProtection="0">
      <alignment vertical="center"/>
    </xf>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78" fillId="0" borderId="0"/>
    <xf numFmtId="0" fontId="14" fillId="28"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14" fillId="0" borderId="0">
      <alignment vertical="center"/>
    </xf>
    <xf numFmtId="0" fontId="0" fillId="0" borderId="0"/>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77" fillId="4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28" borderId="0" applyNumberFormat="0" applyBorder="0" applyAlignment="0" applyProtection="0">
      <alignment vertical="center"/>
    </xf>
    <xf numFmtId="0" fontId="0" fillId="0" borderId="0"/>
    <xf numFmtId="0" fontId="78" fillId="0" borderId="0"/>
    <xf numFmtId="0" fontId="14" fillId="28" borderId="0" applyNumberFormat="0" applyBorder="0" applyAlignment="0" applyProtection="0">
      <alignment vertical="center"/>
    </xf>
    <xf numFmtId="0" fontId="14" fillId="0" borderId="0">
      <alignment vertical="center"/>
    </xf>
    <xf numFmtId="0" fontId="14"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74" fillId="0" borderId="0">
      <alignment vertical="center"/>
    </xf>
    <xf numFmtId="0" fontId="74" fillId="0" borderId="0">
      <alignment vertical="center"/>
    </xf>
    <xf numFmtId="0" fontId="77" fillId="20" borderId="0" applyNumberFormat="0" applyBorder="0" applyAlignment="0" applyProtection="0">
      <alignment vertical="center"/>
    </xf>
    <xf numFmtId="0" fontId="14" fillId="19" borderId="19" applyNumberFormat="0" applyFont="0" applyAlignment="0" applyProtection="0">
      <alignment vertical="center"/>
    </xf>
    <xf numFmtId="0" fontId="77" fillId="45" borderId="0" applyNumberFormat="0" applyBorder="0" applyAlignment="0" applyProtection="0">
      <alignment vertical="center"/>
    </xf>
    <xf numFmtId="0" fontId="14" fillId="15" borderId="0" applyNumberFormat="0" applyBorder="0" applyAlignment="0" applyProtection="0">
      <alignment vertical="center"/>
    </xf>
    <xf numFmtId="0" fontId="74" fillId="0" borderId="0">
      <alignment vertical="center"/>
    </xf>
    <xf numFmtId="0" fontId="74" fillId="0" borderId="0">
      <alignment vertical="center"/>
    </xf>
    <xf numFmtId="0" fontId="77" fillId="20"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80" fillId="0" borderId="18" applyNumberFormat="0" applyFill="0" applyAlignment="0" applyProtection="0">
      <alignment vertical="center"/>
    </xf>
    <xf numFmtId="0" fontId="78" fillId="0" borderId="0"/>
    <xf numFmtId="0" fontId="14" fillId="15" borderId="0" applyNumberFormat="0" applyBorder="0" applyAlignment="0" applyProtection="0">
      <alignment vertical="center"/>
    </xf>
    <xf numFmtId="0" fontId="80" fillId="0" borderId="18" applyNumberFormat="0" applyFill="0" applyAlignment="0" applyProtection="0">
      <alignment vertical="center"/>
    </xf>
    <xf numFmtId="0" fontId="77" fillId="35" borderId="0" applyNumberFormat="0" applyBorder="0" applyAlignment="0" applyProtection="0">
      <alignment vertical="center"/>
    </xf>
    <xf numFmtId="0" fontId="0" fillId="0" borderId="0" applyProtection="0"/>
    <xf numFmtId="0" fontId="78" fillId="0" borderId="0"/>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80" fillId="0" borderId="18" applyNumberFormat="0" applyFill="0" applyAlignment="0" applyProtection="0">
      <alignment vertical="center"/>
    </xf>
    <xf numFmtId="0" fontId="78" fillId="0" borderId="0"/>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83" fillId="0" borderId="0" applyNumberFormat="0" applyFill="0" applyBorder="0" applyAlignment="0" applyProtection="0">
      <alignment vertical="center"/>
    </xf>
    <xf numFmtId="0" fontId="14" fillId="15" borderId="0" applyNumberFormat="0" applyBorder="0" applyAlignment="0" applyProtection="0">
      <alignment vertical="center"/>
    </xf>
    <xf numFmtId="0" fontId="83" fillId="0" borderId="0" applyNumberFormat="0" applyFill="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77" fillId="38"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83" fillId="0" borderId="0" applyNumberFormat="0" applyFill="0" applyBorder="0" applyAlignment="0" applyProtection="0">
      <alignment vertical="center"/>
    </xf>
    <xf numFmtId="9" fontId="0" fillId="0" borderId="0" applyFont="0" applyFill="0" applyBorder="0" applyAlignment="0" applyProtection="0"/>
    <xf numFmtId="0" fontId="14" fillId="15" borderId="0" applyNumberFormat="0" applyBorder="0" applyAlignment="0" applyProtection="0">
      <alignment vertical="center"/>
    </xf>
    <xf numFmtId="0" fontId="83" fillId="0" borderId="0" applyNumberFormat="0" applyFill="0" applyBorder="0" applyAlignment="0" applyProtection="0">
      <alignment vertical="center"/>
    </xf>
    <xf numFmtId="0" fontId="14" fillId="15" borderId="0" applyNumberFormat="0" applyBorder="0" applyAlignment="0" applyProtection="0">
      <alignment vertical="center"/>
    </xf>
    <xf numFmtId="9" fontId="0" fillId="0" borderId="0" applyFont="0" applyFill="0" applyBorder="0" applyAlignment="0" applyProtection="0"/>
    <xf numFmtId="0" fontId="14" fillId="15"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78" fillId="0" borderId="0"/>
    <xf numFmtId="0" fontId="14" fillId="1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0" fillId="0" borderId="0"/>
    <xf numFmtId="0" fontId="14" fillId="15" borderId="0" applyNumberFormat="0" applyBorder="0" applyAlignment="0" applyProtection="0">
      <alignment vertical="center"/>
    </xf>
    <xf numFmtId="0" fontId="0" fillId="0" borderId="0"/>
    <xf numFmtId="0" fontId="0" fillId="0" borderId="0">
      <alignment vertical="center"/>
    </xf>
    <xf numFmtId="0" fontId="14" fillId="15" borderId="0" applyNumberFormat="0" applyBorder="0" applyAlignment="0" applyProtection="0">
      <alignment vertical="center"/>
    </xf>
    <xf numFmtId="0" fontId="101" fillId="0" borderId="0">
      <alignment vertical="center"/>
    </xf>
    <xf numFmtId="0" fontId="14" fillId="22" borderId="0" applyNumberFormat="0" applyBorder="0" applyAlignment="0" applyProtection="0">
      <alignment vertical="center"/>
    </xf>
    <xf numFmtId="0" fontId="14" fillId="15"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77" fillId="20" borderId="0" applyNumberFormat="0" applyBorder="0" applyAlignment="0" applyProtection="0">
      <alignment vertical="center"/>
    </xf>
    <xf numFmtId="0" fontId="78" fillId="0" borderId="0"/>
    <xf numFmtId="0" fontId="78" fillId="0" borderId="0"/>
    <xf numFmtId="0" fontId="14" fillId="1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0" fillId="0" borderId="0" applyProtection="0"/>
    <xf numFmtId="0" fontId="14" fillId="0" borderId="0">
      <alignment vertical="center"/>
    </xf>
    <xf numFmtId="0" fontId="78" fillId="0" borderId="0"/>
    <xf numFmtId="0" fontId="0" fillId="0" borderId="0" applyProtection="0"/>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15" borderId="0" applyNumberFormat="0" applyBorder="0" applyAlignment="0" applyProtection="0">
      <alignment vertical="center"/>
    </xf>
    <xf numFmtId="0" fontId="74" fillId="0" borderId="0">
      <alignment vertical="center"/>
    </xf>
    <xf numFmtId="0" fontId="74" fillId="0" borderId="0">
      <alignment vertical="center"/>
    </xf>
    <xf numFmtId="0" fontId="78" fillId="0" borderId="0"/>
    <xf numFmtId="0" fontId="78" fillId="0" borderId="0"/>
    <xf numFmtId="0" fontId="77" fillId="20"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14" fillId="15" borderId="0" applyNumberFormat="0" applyBorder="0" applyAlignment="0" applyProtection="0">
      <alignment vertical="center"/>
    </xf>
    <xf numFmtId="0" fontId="11" fillId="0" borderId="25" applyNumberFormat="0" applyFill="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1" fillId="0" borderId="25" applyNumberFormat="0" applyFill="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1" fillId="0" borderId="25" applyNumberFormat="0" applyFill="0" applyAlignment="0" applyProtection="0">
      <alignment vertical="center"/>
    </xf>
    <xf numFmtId="0" fontId="14" fillId="15" borderId="0" applyNumberFormat="0" applyBorder="0" applyAlignment="0" applyProtection="0">
      <alignment vertical="center"/>
    </xf>
    <xf numFmtId="0" fontId="78" fillId="0" borderId="0"/>
    <xf numFmtId="0" fontId="74" fillId="0" borderId="0">
      <alignment vertical="center"/>
    </xf>
    <xf numFmtId="0" fontId="74" fillId="0" borderId="0">
      <alignment vertical="center"/>
    </xf>
    <xf numFmtId="0" fontId="94" fillId="16"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1" fillId="0" borderId="25" applyNumberFormat="0" applyFill="0" applyAlignment="0" applyProtection="0">
      <alignment vertical="center"/>
    </xf>
    <xf numFmtId="0" fontId="14" fillId="15"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77" fillId="45"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79" fillId="0" borderId="17" applyNumberFormat="0" applyFill="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1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74" fillId="0" borderId="0">
      <alignment vertical="center"/>
    </xf>
    <xf numFmtId="0" fontId="74" fillId="0" borderId="0">
      <alignment vertical="center"/>
    </xf>
    <xf numFmtId="0" fontId="77" fillId="45" borderId="0" applyNumberFormat="0" applyBorder="0" applyAlignment="0" applyProtection="0">
      <alignment vertical="center"/>
    </xf>
    <xf numFmtId="0" fontId="14" fillId="15" borderId="0" applyNumberFormat="0" applyBorder="0" applyAlignment="0" applyProtection="0">
      <alignment vertical="center"/>
    </xf>
    <xf numFmtId="0" fontId="74" fillId="0" borderId="0">
      <alignment vertical="center"/>
    </xf>
    <xf numFmtId="0" fontId="74" fillId="0" borderId="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9" fillId="0" borderId="17" applyNumberFormat="0" applyFill="0" applyAlignment="0" applyProtection="0">
      <alignment vertical="center"/>
    </xf>
    <xf numFmtId="0" fontId="77" fillId="12"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77" fillId="20" borderId="0" applyNumberFormat="0" applyBorder="0" applyAlignment="0" applyProtection="0">
      <alignment vertical="center"/>
    </xf>
    <xf numFmtId="0" fontId="14" fillId="15" borderId="0" applyNumberFormat="0" applyBorder="0" applyAlignment="0" applyProtection="0">
      <alignment vertical="center"/>
    </xf>
    <xf numFmtId="0" fontId="83" fillId="0" borderId="0" applyNumberFormat="0" applyFill="0" applyBorder="0" applyAlignment="0" applyProtection="0">
      <alignment vertical="center"/>
    </xf>
    <xf numFmtId="0" fontId="87" fillId="23" borderId="20" applyNumberFormat="0" applyAlignment="0" applyProtection="0">
      <alignment vertical="center"/>
    </xf>
    <xf numFmtId="0" fontId="14" fillId="15"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77" fillId="17"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77" fillId="17"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101" fillId="0" borderId="0">
      <alignment vertical="center"/>
    </xf>
    <xf numFmtId="0" fontId="78" fillId="0" borderId="0"/>
    <xf numFmtId="0" fontId="77" fillId="17"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113" fillId="0" borderId="0" applyNumberFormat="0" applyFill="0" applyBorder="0" applyAlignment="0" applyProtection="0">
      <alignment vertical="center"/>
    </xf>
    <xf numFmtId="0" fontId="14" fillId="22" borderId="0" applyNumberFormat="0" applyBorder="0" applyAlignment="0" applyProtection="0">
      <alignment vertical="center"/>
    </xf>
    <xf numFmtId="0" fontId="14" fillId="15"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15" borderId="0" applyNumberFormat="0" applyBorder="0" applyAlignment="0" applyProtection="0">
      <alignment vertical="center"/>
    </xf>
    <xf numFmtId="0" fontId="77" fillId="45" borderId="0" applyNumberFormat="0" applyBorder="0" applyAlignment="0" applyProtection="0">
      <alignment vertical="center"/>
    </xf>
    <xf numFmtId="0" fontId="0"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11" borderId="0" applyNumberFormat="0" applyBorder="0" applyAlignment="0" applyProtection="0">
      <alignment vertical="center"/>
    </xf>
    <xf numFmtId="0" fontId="94" fillId="16" borderId="0" applyNumberFormat="0" applyBorder="0" applyAlignment="0" applyProtection="0">
      <alignment vertical="center"/>
    </xf>
    <xf numFmtId="0" fontId="14" fillId="19" borderId="19" applyNumberFormat="0" applyFont="0" applyAlignment="0" applyProtection="0">
      <alignment vertical="center"/>
    </xf>
    <xf numFmtId="0" fontId="0" fillId="0" borderId="0">
      <alignment vertical="center"/>
    </xf>
    <xf numFmtId="0" fontId="0" fillId="0" borderId="0" applyProtection="0"/>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94" fillId="16" borderId="0" applyNumberFormat="0" applyBorder="0" applyAlignment="0" applyProtection="0">
      <alignment vertical="center"/>
    </xf>
    <xf numFmtId="0" fontId="14" fillId="11" borderId="0" applyNumberFormat="0" applyBorder="0" applyAlignment="0" applyProtection="0">
      <alignment vertical="center"/>
    </xf>
    <xf numFmtId="0" fontId="78" fillId="0" borderId="0"/>
    <xf numFmtId="0" fontId="14" fillId="19" borderId="19" applyNumberFormat="0" applyFont="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1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7" fillId="4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0" fillId="0" borderId="0" applyProtection="0"/>
    <xf numFmtId="0" fontId="14" fillId="0" borderId="0">
      <alignment vertical="center"/>
    </xf>
    <xf numFmtId="0" fontId="94" fillId="16"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77" fillId="12" borderId="0" applyNumberFormat="0" applyBorder="0" applyAlignment="0" applyProtection="0">
      <alignment vertical="center"/>
    </xf>
    <xf numFmtId="0" fontId="14" fillId="15"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77" fillId="24" borderId="0" applyNumberFormat="0" applyBorder="0" applyAlignment="0" applyProtection="0">
      <alignment vertical="center"/>
    </xf>
    <xf numFmtId="0" fontId="78" fillId="0" borderId="0"/>
    <xf numFmtId="0" fontId="14" fillId="1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77" fillId="17"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0" fillId="0" borderId="0"/>
    <xf numFmtId="0" fontId="0" fillId="0" borderId="0"/>
    <xf numFmtId="0" fontId="74" fillId="0" borderId="0">
      <alignment vertical="center"/>
    </xf>
    <xf numFmtId="0" fontId="74" fillId="0" borderId="0">
      <alignment vertical="center"/>
    </xf>
    <xf numFmtId="0" fontId="88" fillId="0" borderId="0" applyNumberFormat="0" applyFill="0" applyBorder="0" applyAlignment="0" applyProtection="0">
      <alignment vertical="center"/>
    </xf>
    <xf numFmtId="0" fontId="78" fillId="0" borderId="0"/>
    <xf numFmtId="0" fontId="77" fillId="43" borderId="0" applyNumberFormat="0" applyBorder="0" applyAlignment="0" applyProtection="0">
      <alignment vertical="center"/>
    </xf>
    <xf numFmtId="0" fontId="14"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4" fillId="0" borderId="0">
      <alignment vertical="center"/>
    </xf>
    <xf numFmtId="0" fontId="74" fillId="0" borderId="0">
      <alignment vertical="center"/>
    </xf>
    <xf numFmtId="0" fontId="14" fillId="0" borderId="0">
      <alignment vertical="center"/>
    </xf>
    <xf numFmtId="0" fontId="88" fillId="0" borderId="0" applyNumberFormat="0" applyFill="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77" fillId="20" borderId="0" applyNumberFormat="0" applyBorder="0" applyAlignment="0" applyProtection="0">
      <alignment vertical="center"/>
    </xf>
    <xf numFmtId="0" fontId="14" fillId="11" borderId="0" applyNumberFormat="0" applyBorder="0" applyAlignment="0" applyProtection="0">
      <alignment vertical="center"/>
    </xf>
    <xf numFmtId="0" fontId="77" fillId="12" borderId="0" applyNumberFormat="0" applyBorder="0" applyAlignment="0" applyProtection="0">
      <alignment vertical="center"/>
    </xf>
    <xf numFmtId="0" fontId="14" fillId="11" borderId="0" applyNumberFormat="0" applyBorder="0" applyAlignment="0" applyProtection="0">
      <alignment vertical="center"/>
    </xf>
    <xf numFmtId="0" fontId="77" fillId="20" borderId="0" applyNumberFormat="0" applyBorder="0" applyAlignment="0" applyProtection="0">
      <alignment vertical="center"/>
    </xf>
    <xf numFmtId="0" fontId="14" fillId="11" borderId="0" applyNumberFormat="0" applyBorder="0" applyAlignment="0" applyProtection="0">
      <alignment vertical="center"/>
    </xf>
    <xf numFmtId="0" fontId="77" fillId="12" borderId="0" applyNumberFormat="0" applyBorder="0" applyAlignment="0" applyProtection="0">
      <alignment vertical="center"/>
    </xf>
    <xf numFmtId="0" fontId="14" fillId="11" borderId="0" applyNumberFormat="0" applyBorder="0" applyAlignment="0" applyProtection="0">
      <alignment vertical="center"/>
    </xf>
    <xf numFmtId="0" fontId="78" fillId="0" borderId="0"/>
    <xf numFmtId="0" fontId="77" fillId="17"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78" fillId="0" borderId="0"/>
    <xf numFmtId="0" fontId="14" fillId="11" borderId="0" applyNumberFormat="0" applyBorder="0" applyAlignment="0" applyProtection="0">
      <alignment vertical="center"/>
    </xf>
    <xf numFmtId="0" fontId="78" fillId="0" borderId="0"/>
    <xf numFmtId="0" fontId="14" fillId="11" borderId="0" applyNumberFormat="0" applyBorder="0" applyAlignment="0" applyProtection="0">
      <alignment vertical="center"/>
    </xf>
    <xf numFmtId="0" fontId="78" fillId="0" borderId="0"/>
    <xf numFmtId="0" fontId="78" fillId="0" borderId="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9" borderId="19" applyNumberFormat="0" applyFont="0" applyAlignment="0" applyProtection="0">
      <alignment vertical="center"/>
    </xf>
    <xf numFmtId="0" fontId="14" fillId="11" borderId="0" applyNumberFormat="0" applyBorder="0" applyAlignment="0" applyProtection="0">
      <alignment vertical="center"/>
    </xf>
    <xf numFmtId="0" fontId="14" fillId="19" borderId="19" applyNumberFormat="0" applyFont="0" applyAlignment="0" applyProtection="0">
      <alignment vertical="center"/>
    </xf>
    <xf numFmtId="0" fontId="77" fillId="17"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77" fillId="17"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77" fillId="17"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77" fillId="17"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77" fillId="17"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80" fillId="0" borderId="18" applyNumberFormat="0" applyFill="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78" fillId="0" borderId="0"/>
    <xf numFmtId="0" fontId="14" fillId="11" borderId="0" applyNumberFormat="0" applyBorder="0" applyAlignment="0" applyProtection="0">
      <alignment vertical="center"/>
    </xf>
    <xf numFmtId="0" fontId="14" fillId="0" borderId="0">
      <alignment vertical="center"/>
    </xf>
    <xf numFmtId="0" fontId="74" fillId="0" borderId="0">
      <alignment vertical="center"/>
    </xf>
    <xf numFmtId="0" fontId="7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9" borderId="19" applyNumberFormat="0" applyFont="0" applyAlignment="0" applyProtection="0">
      <alignment vertical="center"/>
    </xf>
    <xf numFmtId="0" fontId="0" fillId="0" borderId="0">
      <alignment vertical="center"/>
    </xf>
    <xf numFmtId="0" fontId="14" fillId="11" borderId="0" applyNumberFormat="0" applyBorder="0" applyAlignment="0" applyProtection="0">
      <alignment vertical="center"/>
    </xf>
    <xf numFmtId="0" fontId="14" fillId="19" borderId="19" applyNumberFormat="0" applyFont="0" applyAlignment="0" applyProtection="0">
      <alignment vertical="center"/>
    </xf>
    <xf numFmtId="0" fontId="74" fillId="0" borderId="0">
      <alignment vertical="center"/>
    </xf>
    <xf numFmtId="0" fontId="7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0" fillId="0" borderId="0" applyProtection="0"/>
    <xf numFmtId="0" fontId="78" fillId="0" borderId="0"/>
    <xf numFmtId="0" fontId="14" fillId="11" borderId="0" applyNumberFormat="0" applyBorder="0" applyAlignment="0" applyProtection="0">
      <alignment vertical="center"/>
    </xf>
    <xf numFmtId="0" fontId="78" fillId="0" borderId="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78" fillId="0" borderId="0"/>
    <xf numFmtId="0" fontId="78" fillId="0" borderId="0"/>
    <xf numFmtId="0" fontId="14" fillId="0" borderId="0">
      <alignment vertical="center"/>
    </xf>
    <xf numFmtId="0" fontId="0" fillId="0" borderId="0"/>
    <xf numFmtId="0" fontId="14" fillId="11" borderId="0" applyNumberFormat="0" applyBorder="0" applyAlignment="0" applyProtection="0">
      <alignment vertical="center"/>
    </xf>
    <xf numFmtId="0" fontId="78" fillId="0" borderId="0"/>
    <xf numFmtId="0" fontId="78" fillId="0" borderId="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78" fillId="0" borderId="0"/>
    <xf numFmtId="0" fontId="77" fillId="20" borderId="0" applyNumberFormat="0" applyBorder="0" applyAlignment="0" applyProtection="0">
      <alignment vertical="center"/>
    </xf>
    <xf numFmtId="0" fontId="77" fillId="12"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11" borderId="0" applyNumberFormat="0" applyBorder="0" applyAlignment="0" applyProtection="0">
      <alignment vertical="center"/>
    </xf>
    <xf numFmtId="0" fontId="110" fillId="0" borderId="24" applyNumberFormat="0" applyFill="0" applyAlignment="0" applyProtection="0">
      <alignment vertical="center"/>
    </xf>
    <xf numFmtId="0" fontId="94" fillId="16" borderId="0" applyNumberFormat="0" applyBorder="0" applyAlignment="0" applyProtection="0">
      <alignment vertical="center"/>
    </xf>
    <xf numFmtId="0" fontId="14" fillId="11" borderId="0" applyNumberFormat="0" applyBorder="0" applyAlignment="0" applyProtection="0">
      <alignment vertical="center"/>
    </xf>
    <xf numFmtId="0" fontId="101" fillId="0" borderId="0">
      <alignment vertical="center"/>
    </xf>
    <xf numFmtId="0" fontId="14" fillId="11" borderId="0" applyNumberFormat="0" applyBorder="0" applyAlignment="0" applyProtection="0">
      <alignment vertical="center"/>
    </xf>
    <xf numFmtId="0" fontId="74" fillId="0" borderId="0">
      <alignment vertical="center"/>
    </xf>
    <xf numFmtId="0" fontId="0" fillId="0" borderId="0"/>
    <xf numFmtId="0" fontId="0" fillId="0" borderId="0"/>
    <xf numFmtId="0" fontId="0" fillId="0" borderId="0"/>
    <xf numFmtId="0" fontId="14" fillId="11" borderId="0" applyNumberFormat="0" applyBorder="0" applyAlignment="0" applyProtection="0">
      <alignment vertical="center"/>
    </xf>
    <xf numFmtId="0" fontId="14" fillId="0" borderId="0">
      <alignment vertical="center"/>
    </xf>
    <xf numFmtId="0" fontId="101" fillId="0" borderId="0">
      <alignment vertical="center"/>
    </xf>
    <xf numFmtId="0" fontId="14" fillId="11"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14" fillId="11" borderId="0" applyNumberFormat="0" applyBorder="0" applyAlignment="0" applyProtection="0">
      <alignment vertical="center"/>
    </xf>
    <xf numFmtId="0" fontId="101" fillId="0" borderId="0">
      <alignment vertical="center"/>
    </xf>
    <xf numFmtId="0" fontId="14" fillId="11" borderId="0" applyNumberFormat="0" applyBorder="0" applyAlignment="0" applyProtection="0">
      <alignment vertical="center"/>
    </xf>
    <xf numFmtId="0" fontId="94" fillId="16" borderId="0" applyNumberFormat="0" applyBorder="0" applyAlignment="0" applyProtection="0">
      <alignment vertical="center"/>
    </xf>
    <xf numFmtId="0" fontId="14" fillId="0" borderId="0">
      <alignment vertical="center"/>
    </xf>
    <xf numFmtId="0" fontId="78" fillId="0" borderId="0"/>
    <xf numFmtId="0" fontId="14" fillId="11" borderId="0" applyNumberFormat="0" applyBorder="0" applyAlignment="0" applyProtection="0">
      <alignment vertical="center"/>
    </xf>
    <xf numFmtId="0" fontId="14" fillId="0" borderId="0">
      <alignment vertical="center"/>
    </xf>
    <xf numFmtId="0" fontId="14" fillId="0" borderId="0">
      <alignment vertical="center"/>
    </xf>
    <xf numFmtId="0" fontId="80" fillId="0" borderId="18" applyNumberFormat="0" applyFill="0" applyAlignment="0" applyProtection="0">
      <alignment vertical="center"/>
    </xf>
    <xf numFmtId="0" fontId="14" fillId="7" borderId="0" applyNumberFormat="0" applyBorder="0" applyAlignment="0" applyProtection="0">
      <alignment vertical="center"/>
    </xf>
    <xf numFmtId="0" fontId="14" fillId="11" borderId="0" applyNumberFormat="0" applyBorder="0" applyAlignment="0" applyProtection="0">
      <alignment vertical="center"/>
    </xf>
    <xf numFmtId="0" fontId="103" fillId="33"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77" fillId="12" borderId="0" applyNumberFormat="0" applyBorder="0" applyAlignment="0" applyProtection="0">
      <alignment vertical="center"/>
    </xf>
    <xf numFmtId="0" fontId="78" fillId="0" borderId="0"/>
    <xf numFmtId="0" fontId="14" fillId="11" borderId="0" applyNumberFormat="0" applyBorder="0" applyAlignment="0" applyProtection="0">
      <alignment vertical="center"/>
    </xf>
    <xf numFmtId="0" fontId="77" fillId="12" borderId="0" applyNumberFormat="0" applyBorder="0" applyAlignment="0" applyProtection="0">
      <alignment vertical="center"/>
    </xf>
    <xf numFmtId="0" fontId="78" fillId="0" borderId="0"/>
    <xf numFmtId="0" fontId="14" fillId="0" borderId="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14" fillId="0" borderId="0">
      <alignment vertical="center"/>
    </xf>
    <xf numFmtId="0" fontId="77" fillId="12" borderId="0" applyNumberFormat="0" applyBorder="0" applyAlignment="0" applyProtection="0">
      <alignment vertical="center"/>
    </xf>
    <xf numFmtId="0" fontId="78" fillId="0" borderId="0"/>
    <xf numFmtId="0" fontId="14" fillId="11" borderId="0" applyNumberFormat="0" applyBorder="0" applyAlignment="0" applyProtection="0">
      <alignment vertical="center"/>
    </xf>
    <xf numFmtId="0" fontId="14" fillId="7"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77" fillId="12" borderId="0" applyNumberFormat="0" applyBorder="0" applyAlignment="0" applyProtection="0">
      <alignment vertical="center"/>
    </xf>
    <xf numFmtId="0" fontId="78" fillId="0" borderId="0"/>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78" fillId="0" borderId="0"/>
    <xf numFmtId="0" fontId="14" fillId="11" borderId="0" applyNumberFormat="0" applyBorder="0" applyAlignment="0" applyProtection="0">
      <alignment vertical="center"/>
    </xf>
    <xf numFmtId="0" fontId="77" fillId="12" borderId="0" applyNumberFormat="0" applyBorder="0" applyAlignment="0" applyProtection="0">
      <alignment vertical="center"/>
    </xf>
    <xf numFmtId="0" fontId="78" fillId="0" borderId="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77" fillId="12" borderId="0" applyNumberFormat="0" applyBorder="0" applyAlignment="0" applyProtection="0">
      <alignment vertical="center"/>
    </xf>
    <xf numFmtId="0" fontId="14" fillId="11" borderId="0" applyNumberFormat="0" applyBorder="0" applyAlignment="0" applyProtection="0">
      <alignment vertical="center"/>
    </xf>
    <xf numFmtId="0" fontId="78" fillId="0" borderId="0"/>
    <xf numFmtId="0" fontId="77" fillId="43"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77" fillId="43"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11" borderId="0" applyNumberFormat="0" applyBorder="0" applyAlignment="0" applyProtection="0">
      <alignment vertical="center"/>
    </xf>
    <xf numFmtId="0" fontId="77" fillId="43"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9" borderId="19" applyNumberFormat="0" applyFont="0" applyAlignment="0" applyProtection="0">
      <alignment vertical="center"/>
    </xf>
    <xf numFmtId="0" fontId="14" fillId="11" borderId="0" applyNumberFormat="0" applyBorder="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0" borderId="0">
      <alignment vertical="center"/>
    </xf>
    <xf numFmtId="0" fontId="77" fillId="24" borderId="0" applyNumberFormat="0" applyBorder="0" applyAlignment="0" applyProtection="0">
      <alignment vertical="center"/>
    </xf>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14" fillId="0" borderId="0">
      <alignment vertical="center"/>
    </xf>
    <xf numFmtId="0" fontId="14" fillId="0" borderId="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8" fillId="0" borderId="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78" fillId="0" borderId="0"/>
    <xf numFmtId="0" fontId="77" fillId="24"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7" borderId="0" applyNumberFormat="0" applyBorder="0" applyAlignment="0" applyProtection="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78" fillId="0" borderId="0"/>
    <xf numFmtId="0" fontId="14" fillId="11" borderId="0" applyNumberFormat="0" applyBorder="0" applyAlignment="0" applyProtection="0">
      <alignment vertical="center"/>
    </xf>
    <xf numFmtId="0" fontId="14" fillId="0" borderId="0">
      <alignment vertical="center"/>
    </xf>
    <xf numFmtId="0" fontId="78" fillId="0" borderId="0"/>
    <xf numFmtId="0" fontId="0" fillId="0" borderId="0"/>
    <xf numFmtId="0" fontId="0" fillId="0" borderId="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9" borderId="19" applyNumberFormat="0" applyFont="0" applyAlignment="0" applyProtection="0">
      <alignment vertical="center"/>
    </xf>
    <xf numFmtId="0" fontId="14" fillId="11" borderId="0" applyNumberFormat="0" applyBorder="0" applyAlignment="0" applyProtection="0">
      <alignment vertical="center"/>
    </xf>
    <xf numFmtId="0" fontId="14" fillId="19" borderId="19" applyNumberFormat="0" applyFont="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78" fillId="0" borderId="0"/>
    <xf numFmtId="0" fontId="78" fillId="0" borderId="0"/>
    <xf numFmtId="0" fontId="94" fillId="16" borderId="0" applyNumberFormat="0" applyBorder="0" applyAlignment="0" applyProtection="0">
      <alignment vertical="center"/>
    </xf>
    <xf numFmtId="0" fontId="14" fillId="11" borderId="0" applyNumberFormat="0" applyBorder="0" applyAlignment="0" applyProtection="0">
      <alignment vertical="center"/>
    </xf>
    <xf numFmtId="0" fontId="78" fillId="0" borderId="0"/>
    <xf numFmtId="0" fontId="14" fillId="0" borderId="0">
      <alignment vertical="center"/>
    </xf>
    <xf numFmtId="0" fontId="14" fillId="11" borderId="0" applyNumberFormat="0" applyBorder="0" applyAlignment="0" applyProtection="0">
      <alignment vertical="center"/>
    </xf>
    <xf numFmtId="0" fontId="47"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0" borderId="0">
      <alignment vertical="center"/>
    </xf>
    <xf numFmtId="0" fontId="14" fillId="11" borderId="0" applyNumberFormat="0" applyBorder="0" applyAlignment="0" applyProtection="0">
      <alignment vertical="center"/>
    </xf>
    <xf numFmtId="0" fontId="78" fillId="0" borderId="0"/>
    <xf numFmtId="0" fontId="78" fillId="0" borderId="0"/>
    <xf numFmtId="0" fontId="79" fillId="0" borderId="17" applyNumberFormat="0" applyFill="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77" fillId="20" borderId="0" applyNumberFormat="0" applyBorder="0" applyAlignment="0" applyProtection="0">
      <alignment vertical="center"/>
    </xf>
    <xf numFmtId="0" fontId="77" fillId="12"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77" fillId="24"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00" fillId="27" borderId="23" applyNumberFormat="0" applyAlignment="0" applyProtection="0">
      <alignment vertical="center"/>
    </xf>
    <xf numFmtId="0" fontId="77" fillId="24" borderId="0" applyNumberFormat="0" applyBorder="0" applyAlignment="0" applyProtection="0">
      <alignment vertical="center"/>
    </xf>
    <xf numFmtId="0" fontId="14" fillId="11"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10" fillId="0" borderId="24" applyNumberFormat="0" applyFill="0" applyAlignment="0" applyProtection="0">
      <alignment vertical="center"/>
    </xf>
    <xf numFmtId="0" fontId="77" fillId="24" borderId="0" applyNumberFormat="0" applyBorder="0" applyAlignment="0" applyProtection="0">
      <alignment vertical="center"/>
    </xf>
    <xf numFmtId="0" fontId="14" fillId="11" borderId="0" applyNumberFormat="0" applyBorder="0" applyAlignment="0" applyProtection="0">
      <alignment vertical="center"/>
    </xf>
    <xf numFmtId="0" fontId="14" fillId="7" borderId="0" applyNumberFormat="0" applyBorder="0" applyAlignment="0" applyProtection="0">
      <alignment vertical="center"/>
    </xf>
    <xf numFmtId="0" fontId="101" fillId="0" borderId="0">
      <alignment vertical="center"/>
    </xf>
    <xf numFmtId="0" fontId="14" fillId="7" borderId="0" applyNumberFormat="0" applyBorder="0" applyAlignment="0" applyProtection="0">
      <alignment vertical="center"/>
    </xf>
    <xf numFmtId="0" fontId="14" fillId="11" borderId="0" applyNumberFormat="0" applyBorder="0" applyAlignment="0" applyProtection="0">
      <alignment vertical="center"/>
    </xf>
    <xf numFmtId="0" fontId="77" fillId="17" borderId="0" applyNumberFormat="0" applyBorder="0" applyAlignment="0" applyProtection="0">
      <alignment vertical="center"/>
    </xf>
    <xf numFmtId="0" fontId="78" fillId="0" borderId="0"/>
    <xf numFmtId="0" fontId="0" fillId="0" borderId="0" applyProtection="0"/>
    <xf numFmtId="0" fontId="78" fillId="0" borderId="0"/>
    <xf numFmtId="0" fontId="78" fillId="0" borderId="0"/>
    <xf numFmtId="0" fontId="14" fillId="7" borderId="0" applyNumberFormat="0" applyBorder="0" applyAlignment="0" applyProtection="0">
      <alignment vertical="center"/>
    </xf>
    <xf numFmtId="0" fontId="14" fillId="11" borderId="0" applyNumberFormat="0" applyBorder="0" applyAlignment="0" applyProtection="0">
      <alignment vertical="center"/>
    </xf>
    <xf numFmtId="0" fontId="100" fillId="27" borderId="23" applyNumberFormat="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77" fillId="17" borderId="0" applyNumberFormat="0" applyBorder="0" applyAlignment="0" applyProtection="0">
      <alignment vertical="center"/>
    </xf>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80" fillId="0" borderId="18" applyNumberFormat="0" applyFill="0" applyAlignment="0" applyProtection="0">
      <alignment vertical="center"/>
    </xf>
    <xf numFmtId="0" fontId="74" fillId="0" borderId="0">
      <alignment vertical="center"/>
    </xf>
    <xf numFmtId="0" fontId="7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14" fillId="11" borderId="0" applyNumberFormat="0" applyBorder="0" applyAlignment="0" applyProtection="0">
      <alignment vertical="center"/>
    </xf>
    <xf numFmtId="0" fontId="14" fillId="0" borderId="0">
      <alignment vertical="center"/>
    </xf>
    <xf numFmtId="0" fontId="14" fillId="0" borderId="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77" fillId="24" borderId="0" applyNumberFormat="0" applyBorder="0" applyAlignment="0" applyProtection="0">
      <alignment vertical="center"/>
    </xf>
    <xf numFmtId="0" fontId="77" fillId="12" borderId="0" applyNumberFormat="0" applyBorder="0" applyAlignment="0" applyProtection="0">
      <alignment vertical="center"/>
    </xf>
    <xf numFmtId="0" fontId="14" fillId="11" borderId="0" applyNumberFormat="0" applyBorder="0" applyAlignment="0" applyProtection="0">
      <alignment vertical="center"/>
    </xf>
    <xf numFmtId="0" fontId="0" fillId="0" borderId="0"/>
    <xf numFmtId="0" fontId="110" fillId="0" borderId="24" applyNumberFormat="0" applyFill="0" applyAlignment="0" applyProtection="0">
      <alignment vertical="center"/>
    </xf>
    <xf numFmtId="0" fontId="77" fillId="24"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78" fillId="0" borderId="0"/>
    <xf numFmtId="0" fontId="14" fillId="11"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14" fillId="0" borderId="0">
      <alignment vertical="center"/>
    </xf>
    <xf numFmtId="0" fontId="47" fillId="60" borderId="0" applyNumberFormat="0" applyBorder="0" applyAlignment="0" applyProtection="0">
      <alignment vertical="center"/>
    </xf>
    <xf numFmtId="0" fontId="14" fillId="11" borderId="0" applyNumberFormat="0" applyBorder="0" applyAlignment="0" applyProtection="0">
      <alignment vertical="center"/>
    </xf>
    <xf numFmtId="0" fontId="14" fillId="0" borderId="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43" borderId="0" applyNumberFormat="0" applyBorder="0" applyAlignment="0" applyProtection="0">
      <alignment vertical="center"/>
    </xf>
    <xf numFmtId="0" fontId="14" fillId="11" borderId="0" applyNumberFormat="0" applyBorder="0" applyAlignment="0" applyProtection="0">
      <alignment vertical="center"/>
    </xf>
    <xf numFmtId="0" fontId="88" fillId="0" borderId="0" applyNumberFormat="0" applyFill="0" applyBorder="0" applyAlignment="0" applyProtection="0">
      <alignment vertical="center"/>
    </xf>
    <xf numFmtId="0" fontId="14" fillId="0" borderId="0">
      <alignment vertical="center"/>
    </xf>
    <xf numFmtId="0" fontId="74" fillId="0" borderId="0">
      <alignment vertical="center"/>
    </xf>
    <xf numFmtId="0" fontId="78" fillId="0" borderId="0"/>
    <xf numFmtId="0" fontId="14" fillId="11" borderId="0" applyNumberFormat="0" applyBorder="0" applyAlignment="0" applyProtection="0">
      <alignment vertical="center"/>
    </xf>
    <xf numFmtId="0" fontId="88" fillId="0" borderId="0" applyNumberFormat="0" applyFill="0" applyBorder="0" applyAlignment="0" applyProtection="0">
      <alignment vertical="center"/>
    </xf>
    <xf numFmtId="0" fontId="14" fillId="10" borderId="0" applyNumberFormat="0" applyBorder="0" applyAlignment="0" applyProtection="0">
      <alignment vertical="center"/>
    </xf>
    <xf numFmtId="0" fontId="78" fillId="0" borderId="0"/>
    <xf numFmtId="0" fontId="74" fillId="0" borderId="0">
      <alignment vertical="center"/>
    </xf>
    <xf numFmtId="0" fontId="0" fillId="0" borderId="0"/>
    <xf numFmtId="0" fontId="14" fillId="10" borderId="0" applyNumberFormat="0" applyBorder="0" applyAlignment="0" applyProtection="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10" borderId="0" applyNumberFormat="0" applyBorder="0" applyAlignment="0" applyProtection="0">
      <alignment vertical="center"/>
    </xf>
    <xf numFmtId="0" fontId="0" fillId="0" borderId="0" applyProtection="0"/>
    <xf numFmtId="0" fontId="74" fillId="0" borderId="0">
      <alignment vertical="center"/>
    </xf>
    <xf numFmtId="0" fontId="74" fillId="0" borderId="0">
      <alignment vertical="center"/>
    </xf>
    <xf numFmtId="0" fontId="14" fillId="10" borderId="0" applyNumberFormat="0" applyBorder="0" applyAlignment="0" applyProtection="0">
      <alignment vertical="center"/>
    </xf>
    <xf numFmtId="0" fontId="74" fillId="0" borderId="0">
      <alignment vertical="center"/>
    </xf>
    <xf numFmtId="0" fontId="7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9" borderId="19" applyNumberFormat="0" applyFont="0" applyAlignment="0" applyProtection="0">
      <alignment vertical="center"/>
    </xf>
    <xf numFmtId="0" fontId="14" fillId="10" borderId="0" applyNumberFormat="0" applyBorder="0" applyAlignment="0" applyProtection="0">
      <alignment vertical="center"/>
    </xf>
    <xf numFmtId="0" fontId="14" fillId="19" borderId="19" applyNumberFormat="0" applyFont="0" applyAlignment="0" applyProtection="0">
      <alignment vertical="center"/>
    </xf>
    <xf numFmtId="0" fontId="74" fillId="0" borderId="0">
      <alignment vertical="center"/>
    </xf>
    <xf numFmtId="0" fontId="77" fillId="12"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77" fillId="17"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74" fillId="0" borderId="0">
      <alignment vertical="center"/>
    </xf>
    <xf numFmtId="0" fontId="77" fillId="12"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80" fillId="0" borderId="18" applyNumberFormat="0" applyFill="0" applyAlignment="0" applyProtection="0">
      <alignment vertical="center"/>
    </xf>
    <xf numFmtId="0" fontId="14" fillId="10" borderId="0" applyNumberFormat="0" applyBorder="0" applyAlignment="0" applyProtection="0">
      <alignment vertical="center"/>
    </xf>
    <xf numFmtId="0" fontId="80" fillId="0" borderId="18" applyNumberFormat="0" applyFill="0" applyAlignment="0" applyProtection="0">
      <alignment vertical="center"/>
    </xf>
    <xf numFmtId="0" fontId="14" fillId="10" borderId="0" applyNumberFormat="0" applyBorder="0" applyAlignment="0" applyProtection="0">
      <alignment vertical="center"/>
    </xf>
    <xf numFmtId="0" fontId="80" fillId="0" borderId="18" applyNumberFormat="0" applyFill="0" applyAlignment="0" applyProtection="0">
      <alignment vertical="center"/>
    </xf>
    <xf numFmtId="0" fontId="14" fillId="10" borderId="0" applyNumberFormat="0" applyBorder="0" applyAlignment="0" applyProtection="0">
      <alignment vertical="center"/>
    </xf>
    <xf numFmtId="0" fontId="79" fillId="0" borderId="17" applyNumberFormat="0" applyFill="0" applyAlignment="0" applyProtection="0">
      <alignment vertical="center"/>
    </xf>
    <xf numFmtId="0" fontId="14" fillId="10" borderId="0" applyNumberFormat="0" applyBorder="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14" fillId="10" borderId="0" applyNumberFormat="0" applyBorder="0" applyAlignment="0" applyProtection="0">
      <alignment vertical="center"/>
    </xf>
    <xf numFmtId="0" fontId="14" fillId="7"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78" fillId="0" borderId="0"/>
    <xf numFmtId="0" fontId="14" fillId="10"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10" borderId="0" applyNumberFormat="0" applyBorder="0" applyAlignment="0" applyProtection="0">
      <alignment vertical="center"/>
    </xf>
    <xf numFmtId="0" fontId="14" fillId="0" borderId="0">
      <alignment vertical="center"/>
    </xf>
    <xf numFmtId="0" fontId="14" fillId="0" borderId="0">
      <alignment vertical="center"/>
    </xf>
    <xf numFmtId="0" fontId="14" fillId="10" borderId="0" applyNumberFormat="0" applyBorder="0" applyAlignment="0" applyProtection="0">
      <alignment vertical="center"/>
    </xf>
    <xf numFmtId="0" fontId="14" fillId="19" borderId="19" applyNumberFormat="0" applyFont="0" applyAlignment="0" applyProtection="0">
      <alignment vertical="center"/>
    </xf>
    <xf numFmtId="0" fontId="77" fillId="25" borderId="0" applyNumberFormat="0" applyBorder="0" applyAlignment="0" applyProtection="0">
      <alignment vertical="center"/>
    </xf>
    <xf numFmtId="0" fontId="14" fillId="10" borderId="0" applyNumberFormat="0" applyBorder="0" applyAlignment="0" applyProtection="0">
      <alignment vertical="center"/>
    </xf>
    <xf numFmtId="0" fontId="14" fillId="19" borderId="19" applyNumberFormat="0" applyFon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9" borderId="19" applyNumberFormat="0" applyFont="0" applyAlignment="0" applyProtection="0">
      <alignment vertical="center"/>
    </xf>
    <xf numFmtId="0" fontId="14" fillId="10" borderId="0" applyNumberFormat="0" applyBorder="0" applyAlignment="0" applyProtection="0">
      <alignment vertical="center"/>
    </xf>
    <xf numFmtId="0" fontId="14" fillId="19" borderId="19" applyNumberFormat="0" applyFont="0" applyAlignment="0" applyProtection="0">
      <alignment vertical="center"/>
    </xf>
    <xf numFmtId="0" fontId="78" fillId="0" borderId="0"/>
    <xf numFmtId="0" fontId="78" fillId="0" borderId="0"/>
    <xf numFmtId="0" fontId="78" fillId="0" borderId="0"/>
    <xf numFmtId="0" fontId="78" fillId="0" borderId="0"/>
    <xf numFmtId="0" fontId="14" fillId="10"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10"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10" fillId="0" borderId="24" applyNumberFormat="0" applyFill="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10" borderId="0" applyNumberFormat="0" applyBorder="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78" fillId="0" borderId="0"/>
    <xf numFmtId="0" fontId="77" fillId="24"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74" fillId="0" borderId="0">
      <alignment vertical="center"/>
    </xf>
    <xf numFmtId="0" fontId="14" fillId="1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0" borderId="0" applyNumberFormat="0" applyBorder="0" applyAlignment="0" applyProtection="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10" borderId="0" applyNumberFormat="0" applyBorder="0" applyAlignment="0" applyProtection="0">
      <alignment vertical="center"/>
    </xf>
    <xf numFmtId="0" fontId="101" fillId="0" borderId="0">
      <alignment vertical="center"/>
    </xf>
    <xf numFmtId="0" fontId="78" fillId="0" borderId="0"/>
    <xf numFmtId="0" fontId="78" fillId="0" borderId="0"/>
    <xf numFmtId="0" fontId="14" fillId="10" borderId="0" applyNumberFormat="0" applyBorder="0" applyAlignment="0" applyProtection="0">
      <alignment vertical="center"/>
    </xf>
    <xf numFmtId="0" fontId="78" fillId="0" borderId="0"/>
    <xf numFmtId="0" fontId="78" fillId="0" borderId="0"/>
    <xf numFmtId="0" fontId="14" fillId="10" borderId="0" applyNumberFormat="0" applyBorder="0" applyAlignment="0" applyProtection="0">
      <alignment vertical="center"/>
    </xf>
    <xf numFmtId="0" fontId="29" fillId="0" borderId="0" applyProtection="0"/>
    <xf numFmtId="0" fontId="101" fillId="0" borderId="0">
      <alignment vertical="center"/>
    </xf>
    <xf numFmtId="0" fontId="78" fillId="0" borderId="0"/>
    <xf numFmtId="0" fontId="14" fillId="10" borderId="0" applyNumberFormat="0" applyBorder="0" applyAlignment="0" applyProtection="0">
      <alignment vertical="center"/>
    </xf>
    <xf numFmtId="0" fontId="78" fillId="0" borderId="0"/>
    <xf numFmtId="0" fontId="14" fillId="0" borderId="0">
      <alignment vertical="center"/>
    </xf>
    <xf numFmtId="0" fontId="78" fillId="0" borderId="0"/>
    <xf numFmtId="0" fontId="14" fillId="1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78" fillId="0" borderId="0"/>
    <xf numFmtId="0" fontId="14" fillId="10" borderId="0" applyNumberFormat="0" applyBorder="0" applyAlignment="0" applyProtection="0">
      <alignment vertical="center"/>
    </xf>
    <xf numFmtId="0" fontId="101" fillId="0" borderId="0">
      <alignment vertical="center"/>
    </xf>
    <xf numFmtId="0" fontId="78" fillId="0" borderId="0"/>
    <xf numFmtId="0" fontId="14" fillId="10" borderId="0" applyNumberFormat="0" applyBorder="0" applyAlignment="0" applyProtection="0">
      <alignment vertical="center"/>
    </xf>
    <xf numFmtId="0" fontId="94" fillId="16" borderId="0" applyNumberFormat="0" applyBorder="0" applyAlignment="0" applyProtection="0">
      <alignment vertical="center"/>
    </xf>
    <xf numFmtId="0" fontId="78" fillId="0" borderId="0"/>
    <xf numFmtId="0" fontId="78" fillId="0" borderId="0"/>
    <xf numFmtId="0" fontId="14" fillId="7" borderId="0" applyNumberFormat="0" applyBorder="0" applyAlignment="0" applyProtection="0">
      <alignment vertical="center"/>
    </xf>
    <xf numFmtId="0" fontId="74" fillId="0" borderId="0">
      <alignment vertical="center"/>
    </xf>
    <xf numFmtId="0" fontId="7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03" fillId="33"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0" fillId="0" borderId="0"/>
    <xf numFmtId="0" fontId="78" fillId="0" borderId="0"/>
    <xf numFmtId="0" fontId="14" fillId="0" borderId="0">
      <alignment vertical="center"/>
    </xf>
    <xf numFmtId="0" fontId="14" fillId="10"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0" borderId="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82" fillId="0" borderId="0" applyNumberFormat="0" applyFill="0" applyBorder="0" applyAlignment="0" applyProtection="0">
      <alignment vertical="center"/>
    </xf>
    <xf numFmtId="0" fontId="77" fillId="43" borderId="0" applyNumberFormat="0" applyBorder="0" applyAlignment="0" applyProtection="0">
      <alignment vertical="center"/>
    </xf>
    <xf numFmtId="0" fontId="14" fillId="10" borderId="0" applyNumberFormat="0" applyBorder="0" applyAlignment="0" applyProtection="0">
      <alignment vertical="center"/>
    </xf>
    <xf numFmtId="0" fontId="78" fillId="0" borderId="0"/>
    <xf numFmtId="0" fontId="78" fillId="0" borderId="0"/>
    <xf numFmtId="0" fontId="14" fillId="0" borderId="0">
      <alignment vertical="center"/>
    </xf>
    <xf numFmtId="0" fontId="77" fillId="43"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78" fillId="0" borderId="0"/>
    <xf numFmtId="0" fontId="78" fillId="0" borderId="0"/>
    <xf numFmtId="0" fontId="14" fillId="1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10"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10" borderId="0" applyNumberFormat="0" applyBorder="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74" fillId="0" borderId="0">
      <alignment vertical="center"/>
    </xf>
    <xf numFmtId="0" fontId="14" fillId="10" borderId="0" applyNumberFormat="0" applyBorder="0" applyAlignment="0" applyProtection="0">
      <alignment vertical="center"/>
    </xf>
    <xf numFmtId="0" fontId="104" fillId="32" borderId="0" applyNumberFormat="0" applyBorder="0" applyAlignment="0" applyProtection="0">
      <alignment vertical="center"/>
    </xf>
    <xf numFmtId="0" fontId="74" fillId="0" borderId="0">
      <alignment vertical="center"/>
    </xf>
    <xf numFmtId="0" fontId="14" fillId="10" borderId="0" applyNumberFormat="0" applyBorder="0" applyAlignment="0" applyProtection="0">
      <alignment vertical="center"/>
    </xf>
    <xf numFmtId="0" fontId="14" fillId="0" borderId="0">
      <alignment vertical="center"/>
    </xf>
    <xf numFmtId="0" fontId="0" fillId="0" borderId="0"/>
    <xf numFmtId="0" fontId="0" fillId="0" borderId="0"/>
    <xf numFmtId="0" fontId="0" fillId="0" borderId="0"/>
    <xf numFmtId="0" fontId="0" fillId="0" borderId="0"/>
    <xf numFmtId="0" fontId="7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74" fillId="0" borderId="0">
      <alignment vertical="center"/>
    </xf>
    <xf numFmtId="0" fontId="14" fillId="10" borderId="0" applyNumberFormat="0" applyBorder="0" applyAlignment="0" applyProtection="0">
      <alignment vertical="center"/>
    </xf>
    <xf numFmtId="0" fontId="14" fillId="22" borderId="0" applyNumberFormat="0" applyBorder="0" applyAlignment="0" applyProtection="0">
      <alignment vertical="center"/>
    </xf>
    <xf numFmtId="0" fontId="74" fillId="0" borderId="0">
      <alignment vertical="center"/>
    </xf>
    <xf numFmtId="0" fontId="78" fillId="0" borderId="0"/>
    <xf numFmtId="0" fontId="78" fillId="0" borderId="0"/>
    <xf numFmtId="0" fontId="14" fillId="0" borderId="0">
      <alignment vertical="center"/>
    </xf>
    <xf numFmtId="0" fontId="14" fillId="10" borderId="0" applyNumberFormat="0" applyBorder="0" applyAlignment="0" applyProtection="0">
      <alignment vertical="center"/>
    </xf>
    <xf numFmtId="0" fontId="0" fillId="0" borderId="0" applyProtection="0"/>
    <xf numFmtId="0" fontId="14" fillId="22" borderId="0" applyNumberFormat="0" applyBorder="0" applyAlignment="0" applyProtection="0">
      <alignment vertical="center"/>
    </xf>
    <xf numFmtId="0" fontId="14" fillId="10"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0" fillId="0" borderId="0"/>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77" fillId="12" borderId="0" applyNumberFormat="0" applyBorder="0" applyAlignment="0" applyProtection="0">
      <alignment vertical="center"/>
    </xf>
    <xf numFmtId="0" fontId="78" fillId="0" borderId="0"/>
    <xf numFmtId="0" fontId="14" fillId="0" borderId="0">
      <alignment vertical="center"/>
    </xf>
    <xf numFmtId="0" fontId="14" fillId="10" borderId="0" applyNumberFormat="0" applyBorder="0" applyAlignment="0" applyProtection="0">
      <alignment vertical="center"/>
    </xf>
    <xf numFmtId="0" fontId="14" fillId="0" borderId="0">
      <alignment vertical="center"/>
    </xf>
    <xf numFmtId="0" fontId="0" fillId="0" borderId="0"/>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78" fillId="0" borderId="0"/>
    <xf numFmtId="0" fontId="14" fillId="0" borderId="0">
      <alignment vertical="center"/>
    </xf>
    <xf numFmtId="0" fontId="14" fillId="10" borderId="0" applyNumberFormat="0" applyBorder="0" applyAlignment="0" applyProtection="0">
      <alignment vertical="center"/>
    </xf>
    <xf numFmtId="0" fontId="79" fillId="0" borderId="17" applyNumberFormat="0" applyFill="0" applyAlignment="0" applyProtection="0">
      <alignment vertical="center"/>
    </xf>
    <xf numFmtId="0" fontId="14" fillId="10" borderId="0" applyNumberFormat="0" applyBorder="0" applyAlignment="0" applyProtection="0">
      <alignment vertical="center"/>
    </xf>
    <xf numFmtId="0" fontId="94" fillId="16" borderId="0" applyNumberFormat="0" applyBorder="0" applyAlignment="0" applyProtection="0">
      <alignment vertical="center"/>
    </xf>
    <xf numFmtId="0" fontId="78" fillId="0" borderId="0"/>
    <xf numFmtId="0" fontId="78" fillId="0" borderId="0"/>
    <xf numFmtId="0" fontId="78" fillId="0" borderId="0"/>
    <xf numFmtId="0" fontId="14" fillId="0" borderId="0">
      <alignment vertical="center"/>
    </xf>
    <xf numFmtId="0" fontId="14" fillId="7" borderId="0" applyNumberFormat="0" applyBorder="0" applyAlignment="0" applyProtection="0">
      <alignment vertical="center"/>
    </xf>
    <xf numFmtId="0" fontId="79" fillId="0" borderId="17" applyNumberFormat="0" applyFill="0" applyAlignment="0" applyProtection="0">
      <alignment vertical="center"/>
    </xf>
    <xf numFmtId="0" fontId="14" fillId="10" borderId="0" applyNumberFormat="0" applyBorder="0" applyAlignment="0" applyProtection="0">
      <alignment vertical="center"/>
    </xf>
    <xf numFmtId="0" fontId="78" fillId="0" borderId="0"/>
    <xf numFmtId="0" fontId="101" fillId="0" borderId="0">
      <alignment vertical="center"/>
    </xf>
    <xf numFmtId="0" fontId="78" fillId="0" borderId="0"/>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78" fillId="0" borderId="0"/>
    <xf numFmtId="0" fontId="79" fillId="0" borderId="17" applyNumberFormat="0" applyFill="0" applyAlignment="0" applyProtection="0">
      <alignment vertical="center"/>
    </xf>
    <xf numFmtId="0" fontId="14" fillId="10" borderId="0" applyNumberFormat="0" applyBorder="0" applyAlignment="0" applyProtection="0">
      <alignment vertical="center"/>
    </xf>
    <xf numFmtId="0" fontId="78" fillId="0" borderId="0"/>
    <xf numFmtId="0" fontId="14" fillId="7" borderId="0" applyNumberFormat="0" applyBorder="0" applyAlignment="0" applyProtection="0">
      <alignment vertical="center"/>
    </xf>
    <xf numFmtId="0" fontId="78" fillId="0" borderId="0"/>
    <xf numFmtId="0" fontId="79" fillId="0" borderId="17" applyNumberFormat="0" applyFill="0" applyAlignment="0" applyProtection="0">
      <alignment vertical="center"/>
    </xf>
    <xf numFmtId="0" fontId="14" fillId="10" borderId="0" applyNumberFormat="0" applyBorder="0" applyAlignment="0" applyProtection="0">
      <alignment vertical="center"/>
    </xf>
    <xf numFmtId="0" fontId="101"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7" borderId="0" applyNumberFormat="0" applyBorder="0" applyAlignment="0" applyProtection="0">
      <alignment vertical="center"/>
    </xf>
    <xf numFmtId="0" fontId="79" fillId="0" borderId="17" applyNumberFormat="0" applyFill="0" applyAlignment="0" applyProtection="0">
      <alignment vertical="center"/>
    </xf>
    <xf numFmtId="0" fontId="14" fillId="10" borderId="0" applyNumberFormat="0" applyBorder="0" applyAlignment="0" applyProtection="0">
      <alignment vertical="center"/>
    </xf>
    <xf numFmtId="0" fontId="78" fillId="0" borderId="0"/>
    <xf numFmtId="0" fontId="14" fillId="7"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0" borderId="0" applyNumberFormat="0" applyBorder="0" applyAlignment="0" applyProtection="0">
      <alignment vertical="center"/>
    </xf>
    <xf numFmtId="0" fontId="14" fillId="0" borderId="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78" fillId="0" borderId="0"/>
    <xf numFmtId="0" fontId="14" fillId="10" borderId="0" applyNumberFormat="0" applyBorder="0" applyAlignment="0" applyProtection="0">
      <alignment vertical="center"/>
    </xf>
    <xf numFmtId="0" fontId="74" fillId="0" borderId="0">
      <alignment vertical="center"/>
    </xf>
    <xf numFmtId="0" fontId="78" fillId="0" borderId="0"/>
    <xf numFmtId="0" fontId="78" fillId="0" borderId="0"/>
    <xf numFmtId="0" fontId="78" fillId="0" borderId="0"/>
    <xf numFmtId="0" fontId="14" fillId="10"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0" fillId="0" borderId="0"/>
    <xf numFmtId="0" fontId="14" fillId="10" borderId="0" applyNumberFormat="0" applyBorder="0" applyAlignment="0" applyProtection="0">
      <alignment vertical="center"/>
    </xf>
    <xf numFmtId="0" fontId="0" fillId="0" borderId="0"/>
    <xf numFmtId="0" fontId="14" fillId="10" borderId="0" applyNumberFormat="0" applyBorder="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77" fillId="20" borderId="0" applyNumberFormat="0" applyBorder="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0" fillId="0" borderId="0"/>
    <xf numFmtId="0" fontId="0" fillId="0" borderId="0"/>
    <xf numFmtId="0" fontId="14" fillId="1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101"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94" fillId="16" borderId="0" applyNumberFormat="0" applyBorder="0" applyAlignment="0" applyProtection="0">
      <alignment vertical="center"/>
    </xf>
    <xf numFmtId="0" fontId="78" fillId="0" borderId="0"/>
    <xf numFmtId="0" fontId="78" fillId="0" borderId="0"/>
    <xf numFmtId="0" fontId="78" fillId="0" borderId="0"/>
    <xf numFmtId="0" fontId="14" fillId="10"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77" fillId="35" borderId="0" applyNumberFormat="0" applyBorder="0" applyAlignment="0" applyProtection="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10" borderId="0" applyNumberFormat="0" applyBorder="0" applyAlignment="0" applyProtection="0">
      <alignment vertical="center"/>
    </xf>
    <xf numFmtId="0" fontId="74" fillId="0" borderId="0">
      <alignment vertical="center"/>
    </xf>
    <xf numFmtId="0" fontId="74"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14" fillId="10" borderId="0" applyNumberFormat="0" applyBorder="0" applyAlignment="0" applyProtection="0">
      <alignment vertical="center"/>
    </xf>
    <xf numFmtId="0" fontId="77" fillId="43"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77" fillId="43" borderId="0" applyNumberFormat="0" applyBorder="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47" fillId="54" borderId="0" applyNumberFormat="0" applyBorder="0" applyAlignment="0" applyProtection="0">
      <alignment vertical="center"/>
    </xf>
    <xf numFmtId="0" fontId="14" fillId="10" borderId="0" applyNumberFormat="0" applyBorder="0" applyAlignment="0" applyProtection="0">
      <alignment vertical="center"/>
    </xf>
    <xf numFmtId="0" fontId="14" fillId="0" borderId="0">
      <alignment vertical="center"/>
    </xf>
    <xf numFmtId="0" fontId="88" fillId="0" borderId="0" applyNumberFormat="0" applyFill="0" applyBorder="0" applyAlignment="0" applyProtection="0">
      <alignment vertical="center"/>
    </xf>
    <xf numFmtId="0" fontId="14" fillId="10" borderId="0" applyNumberFormat="0" applyBorder="0" applyAlignment="0" applyProtection="0">
      <alignment vertical="center"/>
    </xf>
    <xf numFmtId="0" fontId="88" fillId="0" borderId="0" applyNumberFormat="0" applyFill="0" applyBorder="0" applyAlignment="0" applyProtection="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14" fillId="10" borderId="0" applyNumberFormat="0" applyBorder="0" applyAlignment="0" applyProtection="0">
      <alignment vertical="center"/>
    </xf>
    <xf numFmtId="0" fontId="88" fillId="0" borderId="0" applyNumberFormat="0" applyFill="0" applyBorder="0" applyAlignment="0" applyProtection="0">
      <alignment vertical="center"/>
    </xf>
    <xf numFmtId="0" fontId="74" fillId="0" borderId="0">
      <alignment vertical="center"/>
    </xf>
    <xf numFmtId="0" fontId="78" fillId="0" borderId="0"/>
    <xf numFmtId="0" fontId="14" fillId="10" borderId="0" applyNumberFormat="0" applyBorder="0" applyAlignment="0" applyProtection="0">
      <alignment vertical="center"/>
    </xf>
    <xf numFmtId="0" fontId="14" fillId="0" borderId="0">
      <alignment vertical="center"/>
    </xf>
    <xf numFmtId="0" fontId="0" fillId="0" borderId="0" applyProtection="0"/>
    <xf numFmtId="0" fontId="0" fillId="0" borderId="0" applyProtection="0"/>
    <xf numFmtId="0" fontId="94" fillId="16"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78" fillId="0" borderId="0"/>
    <xf numFmtId="0" fontId="78" fillId="0" borderId="0"/>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applyProtection="0"/>
    <xf numFmtId="0" fontId="0" fillId="0" borderId="0">
      <alignment vertical="center"/>
    </xf>
    <xf numFmtId="0" fontId="14" fillId="7" borderId="0" applyNumberFormat="0" applyBorder="0" applyAlignment="0" applyProtection="0">
      <alignment vertical="center"/>
    </xf>
    <xf numFmtId="0" fontId="94" fillId="16"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01" fillId="0" borderId="0">
      <alignment vertical="center"/>
    </xf>
    <xf numFmtId="0" fontId="14" fillId="0" borderId="0">
      <alignment vertical="center"/>
    </xf>
    <xf numFmtId="0" fontId="14" fillId="7" borderId="0" applyNumberFormat="0" applyBorder="0" applyAlignment="0" applyProtection="0">
      <alignment vertical="center"/>
    </xf>
    <xf numFmtId="0" fontId="101" fillId="0" borderId="0">
      <alignment vertical="center"/>
    </xf>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78" fillId="0" borderId="0"/>
    <xf numFmtId="0" fontId="78" fillId="0" borderId="0"/>
    <xf numFmtId="0" fontId="78" fillId="0" borderId="0"/>
    <xf numFmtId="0" fontId="82"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94" fillId="16" borderId="0" applyNumberFormat="0" applyBorder="0" applyAlignment="0" applyProtection="0">
      <alignment vertical="center"/>
    </xf>
    <xf numFmtId="0" fontId="78" fillId="0" borderId="0"/>
    <xf numFmtId="0" fontId="78" fillId="0" borderId="0"/>
    <xf numFmtId="0" fontId="78" fillId="0" borderId="0"/>
    <xf numFmtId="0" fontId="14" fillId="0" borderId="0">
      <alignment vertical="center"/>
    </xf>
    <xf numFmtId="0" fontId="14" fillId="7" borderId="0" applyNumberFormat="0" applyBorder="0" applyAlignment="0" applyProtection="0">
      <alignment vertical="center"/>
    </xf>
    <xf numFmtId="0" fontId="79" fillId="0" borderId="17" applyNumberFormat="0" applyFill="0" applyAlignment="0" applyProtection="0">
      <alignment vertical="center"/>
    </xf>
    <xf numFmtId="0" fontId="101" fillId="0" borderId="0">
      <alignment vertical="center"/>
    </xf>
    <xf numFmtId="0" fontId="78" fillId="0" borderId="0"/>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79" fillId="0" borderId="17" applyNumberFormat="0" applyFill="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77" fillId="43" borderId="0" applyNumberFormat="0" applyBorder="0" applyAlignment="0" applyProtection="0">
      <alignment vertical="center"/>
    </xf>
    <xf numFmtId="0" fontId="79" fillId="0" borderId="17" applyNumberFormat="0" applyFill="0" applyAlignment="0" applyProtection="0">
      <alignment vertical="center"/>
    </xf>
    <xf numFmtId="0" fontId="14" fillId="7" borderId="0" applyNumberFormat="0" applyBorder="0" applyAlignment="0" applyProtection="0">
      <alignment vertical="center"/>
    </xf>
    <xf numFmtId="0" fontId="77" fillId="43" borderId="0" applyNumberFormat="0" applyBorder="0" applyAlignment="0" applyProtection="0">
      <alignment vertical="center"/>
    </xf>
    <xf numFmtId="0" fontId="79" fillId="0" borderId="17" applyNumberFormat="0" applyFill="0" applyAlignment="0" applyProtection="0">
      <alignment vertical="center"/>
    </xf>
    <xf numFmtId="0" fontId="14" fillId="7" borderId="0" applyNumberFormat="0" applyBorder="0" applyAlignment="0" applyProtection="0">
      <alignment vertical="center"/>
    </xf>
    <xf numFmtId="0" fontId="79" fillId="0" borderId="17" applyNumberFormat="0" applyFill="0" applyAlignment="0" applyProtection="0">
      <alignment vertical="center"/>
    </xf>
    <xf numFmtId="0" fontId="78" fillId="0" borderId="0"/>
    <xf numFmtId="0" fontId="78" fillId="0" borderId="0"/>
    <xf numFmtId="0" fontId="14" fillId="7" borderId="0" applyNumberFormat="0" applyBorder="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9" fillId="0" borderId="17" applyNumberFormat="0" applyFill="0" applyAlignment="0" applyProtection="0">
      <alignment vertical="center"/>
    </xf>
    <xf numFmtId="0" fontId="14" fillId="0" borderId="0">
      <alignment vertical="center"/>
    </xf>
    <xf numFmtId="0" fontId="14" fillId="7" borderId="0" applyNumberFormat="0" applyBorder="0" applyAlignment="0" applyProtection="0">
      <alignment vertical="center"/>
    </xf>
    <xf numFmtId="0" fontId="78" fillId="0" borderId="0"/>
    <xf numFmtId="0" fontId="79" fillId="0" borderId="17" applyNumberFormat="0" applyFill="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77" fillId="20" borderId="0" applyNumberFormat="0" applyBorder="0" applyAlignment="0" applyProtection="0">
      <alignment vertical="center"/>
    </xf>
    <xf numFmtId="0" fontId="14" fillId="0" borderId="0">
      <alignment vertical="center"/>
    </xf>
    <xf numFmtId="0" fontId="78" fillId="0" borderId="0"/>
    <xf numFmtId="0" fontId="79" fillId="0" borderId="17" applyNumberFormat="0" applyFill="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14" fillId="7" borderId="0" applyNumberFormat="0" applyBorder="0" applyAlignment="0" applyProtection="0">
      <alignment vertical="center"/>
    </xf>
    <xf numFmtId="0" fontId="78" fillId="0" borderId="0"/>
    <xf numFmtId="0" fontId="78" fillId="0" borderId="0"/>
    <xf numFmtId="0" fontId="78" fillId="0" borderId="0"/>
    <xf numFmtId="0" fontId="14" fillId="7" borderId="0" applyNumberFormat="0" applyBorder="0" applyAlignment="0" applyProtection="0">
      <alignment vertical="center"/>
    </xf>
    <xf numFmtId="0" fontId="78" fillId="0" borderId="0"/>
    <xf numFmtId="0" fontId="78" fillId="0" borderId="0"/>
    <xf numFmtId="0" fontId="14" fillId="0" borderId="0">
      <alignment vertical="center"/>
    </xf>
    <xf numFmtId="0" fontId="77" fillId="12" borderId="0" applyNumberFormat="0" applyBorder="0" applyAlignment="0" applyProtection="0">
      <alignment vertical="center"/>
    </xf>
    <xf numFmtId="0" fontId="0" fillId="0" borderId="0" applyProtection="0">
      <alignment vertical="center"/>
    </xf>
    <xf numFmtId="0" fontId="14" fillId="0" borderId="0">
      <alignment vertical="center"/>
    </xf>
    <xf numFmtId="0" fontId="14" fillId="0" borderId="0">
      <alignment vertical="center"/>
    </xf>
    <xf numFmtId="0" fontId="101"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0" fillId="0" borderId="0"/>
    <xf numFmtId="0" fontId="14" fillId="7" borderId="0" applyNumberFormat="0" applyBorder="0" applyAlignment="0" applyProtection="0">
      <alignment vertical="center"/>
    </xf>
    <xf numFmtId="0" fontId="78" fillId="0" borderId="0"/>
    <xf numFmtId="0" fontId="77" fillId="20" borderId="0" applyNumberFormat="0" applyBorder="0" applyAlignment="0" applyProtection="0">
      <alignment vertical="center"/>
    </xf>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74" fillId="0" borderId="0">
      <alignment vertical="center"/>
    </xf>
    <xf numFmtId="0" fontId="74" fillId="0" borderId="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101"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77" fillId="12" borderId="0" applyNumberFormat="0" applyBorder="0" applyAlignment="0" applyProtection="0">
      <alignment vertical="center"/>
    </xf>
    <xf numFmtId="0" fontId="78" fillId="0" borderId="0"/>
    <xf numFmtId="0" fontId="77" fillId="20"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0" fillId="0" borderId="0" applyProtection="0"/>
    <xf numFmtId="0" fontId="0" fillId="0" borderId="0" applyProtection="0"/>
    <xf numFmtId="0" fontId="101" fillId="0" borderId="0">
      <alignment vertical="center"/>
    </xf>
    <xf numFmtId="0" fontId="78" fillId="0" borderId="0"/>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7" fillId="12" borderId="0" applyNumberFormat="0" applyBorder="0" applyAlignment="0" applyProtection="0">
      <alignment vertical="center"/>
    </xf>
    <xf numFmtId="0" fontId="78" fillId="0" borderId="0"/>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9" fontId="0" fillId="0" borderId="0" applyFont="0" applyFill="0" applyBorder="0" applyAlignment="0" applyProtection="0"/>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78" fillId="0" borderId="0"/>
    <xf numFmtId="0" fontId="77" fillId="17"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14" fillId="50" borderId="0" applyNumberFormat="0" applyBorder="0" applyAlignment="0" applyProtection="0">
      <alignment vertical="center"/>
    </xf>
    <xf numFmtId="0" fontId="14" fillId="0" borderId="0">
      <alignment vertical="center"/>
    </xf>
    <xf numFmtId="0" fontId="14" fillId="0" borderId="0">
      <alignment vertical="center"/>
    </xf>
    <xf numFmtId="0" fontId="0" fillId="0" borderId="0"/>
    <xf numFmtId="0" fontId="78" fillId="0" borderId="0"/>
    <xf numFmtId="0" fontId="115" fillId="9" borderId="16" applyNumberFormat="0" applyAlignment="0" applyProtection="0">
      <alignment vertical="center"/>
    </xf>
    <xf numFmtId="0" fontId="101" fillId="0" borderId="0">
      <alignment vertical="center"/>
    </xf>
    <xf numFmtId="0" fontId="14" fillId="7" borderId="0" applyNumberFormat="0" applyBorder="0" applyAlignment="0" applyProtection="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7" borderId="0" applyNumberFormat="0" applyBorder="0" applyAlignment="0" applyProtection="0">
      <alignment vertical="center"/>
    </xf>
    <xf numFmtId="0" fontId="74" fillId="0" borderId="0">
      <alignment vertical="center"/>
    </xf>
    <xf numFmtId="0" fontId="7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01" fillId="0" borderId="0">
      <alignment vertical="center"/>
    </xf>
    <xf numFmtId="0" fontId="14" fillId="7" borderId="0" applyNumberFormat="0" applyBorder="0" applyAlignment="0" applyProtection="0">
      <alignment vertical="center"/>
    </xf>
    <xf numFmtId="0" fontId="78" fillId="0" borderId="0"/>
    <xf numFmtId="0" fontId="78" fillId="0" borderId="0"/>
    <xf numFmtId="0" fontId="14" fillId="7" borderId="0" applyNumberFormat="0" applyBorder="0" applyAlignment="0" applyProtection="0">
      <alignment vertical="center"/>
    </xf>
    <xf numFmtId="0" fontId="78" fillId="0" borderId="0"/>
    <xf numFmtId="0" fontId="78" fillId="0" borderId="0"/>
    <xf numFmtId="0" fontId="14" fillId="7" borderId="0" applyNumberFormat="0" applyBorder="0" applyAlignment="0" applyProtection="0">
      <alignment vertical="center"/>
    </xf>
    <xf numFmtId="0" fontId="14" fillId="0" borderId="0">
      <alignment vertical="center"/>
    </xf>
    <xf numFmtId="0" fontId="88" fillId="0" borderId="0" applyNumberFormat="0" applyFill="0" applyBorder="0" applyAlignment="0" applyProtection="0">
      <alignment vertical="center"/>
    </xf>
    <xf numFmtId="0" fontId="101" fillId="0" borderId="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14" fillId="7" borderId="0" applyNumberFormat="0" applyBorder="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8" fillId="0" borderId="0"/>
    <xf numFmtId="0" fontId="88" fillId="0" borderId="0" applyNumberFormat="0" applyFill="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78" fillId="0" borderId="0"/>
    <xf numFmtId="0" fontId="77" fillId="24"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03" fillId="33"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7" borderId="0" applyNumberFormat="0" applyBorder="0" applyAlignment="0" applyProtection="0">
      <alignment vertical="center"/>
    </xf>
    <xf numFmtId="0" fontId="74" fillId="0" borderId="0">
      <alignment vertical="center"/>
    </xf>
    <xf numFmtId="0" fontId="7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43" borderId="0" applyNumberFormat="0" applyBorder="0" applyAlignment="0" applyProtection="0">
      <alignment vertical="center"/>
    </xf>
    <xf numFmtId="0" fontId="14" fillId="7" borderId="0" applyNumberFormat="0" applyBorder="0" applyAlignment="0" applyProtection="0">
      <alignment vertical="center"/>
    </xf>
    <xf numFmtId="0" fontId="77" fillId="43" borderId="0" applyNumberFormat="0" applyBorder="0" applyAlignment="0" applyProtection="0">
      <alignment vertical="center"/>
    </xf>
    <xf numFmtId="0" fontId="14" fillId="7" borderId="0" applyNumberFormat="0" applyBorder="0" applyAlignment="0" applyProtection="0">
      <alignment vertical="center"/>
    </xf>
    <xf numFmtId="0" fontId="100" fillId="27" borderId="23" applyNumberFormat="0" applyAlignment="0" applyProtection="0">
      <alignment vertical="center"/>
    </xf>
    <xf numFmtId="0" fontId="14" fillId="0" borderId="0">
      <alignment vertical="center"/>
    </xf>
    <xf numFmtId="0" fontId="0" fillId="0" borderId="0"/>
    <xf numFmtId="0" fontId="14" fillId="7" borderId="0" applyNumberFormat="0" applyBorder="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82" fillId="0" borderId="0" applyNumberFormat="0" applyFill="0" applyBorder="0" applyAlignment="0" applyProtection="0">
      <alignment vertical="center"/>
    </xf>
    <xf numFmtId="0" fontId="77" fillId="43" borderId="0" applyNumberFormat="0" applyBorder="0" applyAlignment="0" applyProtection="0">
      <alignment vertical="center"/>
    </xf>
    <xf numFmtId="0" fontId="14" fillId="7" borderId="0" applyNumberFormat="0" applyBorder="0" applyAlignment="0" applyProtection="0">
      <alignment vertical="center"/>
    </xf>
    <xf numFmtId="0" fontId="78" fillId="0" borderId="0"/>
    <xf numFmtId="0" fontId="78" fillId="0" borderId="0"/>
    <xf numFmtId="0" fontId="77" fillId="17" borderId="0" applyNumberFormat="0" applyBorder="0" applyAlignment="0" applyProtection="0">
      <alignment vertical="center"/>
    </xf>
    <xf numFmtId="0" fontId="78" fillId="0" borderId="0"/>
    <xf numFmtId="0" fontId="0" fillId="0" borderId="0" applyProtection="0"/>
    <xf numFmtId="0" fontId="0" fillId="0" borderId="0" applyProtection="0"/>
    <xf numFmtId="0" fontId="94" fillId="16"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7" borderId="0" applyNumberFormat="0" applyBorder="0" applyAlignment="0" applyProtection="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78" fillId="0" borderId="0"/>
    <xf numFmtId="0" fontId="14" fillId="0" borderId="0">
      <alignment vertical="center"/>
    </xf>
    <xf numFmtId="0" fontId="14" fillId="7" borderId="0" applyNumberFormat="0" applyBorder="0" applyAlignment="0" applyProtection="0">
      <alignment vertical="center"/>
    </xf>
    <xf numFmtId="0" fontId="78" fillId="0" borderId="0"/>
    <xf numFmtId="0" fontId="78" fillId="0" borderId="0"/>
    <xf numFmtId="0" fontId="94" fillId="16" borderId="0" applyNumberFormat="0" applyBorder="0" applyAlignment="0" applyProtection="0">
      <alignment vertical="center"/>
    </xf>
    <xf numFmtId="0" fontId="110" fillId="0" borderId="24" applyNumberFormat="0" applyFill="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78" fillId="0" borderId="0"/>
    <xf numFmtId="0" fontId="78" fillId="0" borderId="0"/>
    <xf numFmtId="0" fontId="14" fillId="0" borderId="0">
      <alignment vertical="center"/>
    </xf>
    <xf numFmtId="0" fontId="0" fillId="0" borderId="0" applyProtection="0"/>
    <xf numFmtId="0" fontId="14" fillId="0" borderId="0">
      <alignment vertical="center"/>
    </xf>
    <xf numFmtId="0" fontId="101"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1"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78" fillId="0" borderId="0"/>
    <xf numFmtId="0" fontId="82" fillId="0" borderId="0" applyNumberFormat="0" applyFill="0" applyBorder="0" applyAlignment="0" applyProtection="0">
      <alignment vertical="center"/>
    </xf>
    <xf numFmtId="0" fontId="14" fillId="7" borderId="0" applyNumberFormat="0" applyBorder="0" applyAlignment="0" applyProtection="0">
      <alignment vertical="center"/>
    </xf>
    <xf numFmtId="0" fontId="78" fillId="0" borderId="0"/>
    <xf numFmtId="0" fontId="78" fillId="0" borderId="0"/>
    <xf numFmtId="0" fontId="101" fillId="0" borderId="0">
      <alignment vertical="center"/>
    </xf>
    <xf numFmtId="0" fontId="78" fillId="0" borderId="0"/>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78" fillId="0" borderId="0"/>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01" fillId="0" borderId="0">
      <alignment vertical="center"/>
    </xf>
    <xf numFmtId="0" fontId="110" fillId="0" borderId="24" applyNumberFormat="0" applyFill="0" applyAlignment="0" applyProtection="0">
      <alignment vertical="center"/>
    </xf>
    <xf numFmtId="0" fontId="78" fillId="0" borderId="0"/>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78" fillId="0" borderId="0"/>
    <xf numFmtId="0" fontId="78" fillId="0" borderId="0"/>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01" fillId="0" borderId="0">
      <alignment vertical="center"/>
    </xf>
    <xf numFmtId="0" fontId="78" fillId="0" borderId="0"/>
    <xf numFmtId="0" fontId="78" fillId="0" borderId="0"/>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7" borderId="0" applyNumberFormat="0" applyBorder="0" applyAlignment="0" applyProtection="0">
      <alignment vertical="center"/>
    </xf>
    <xf numFmtId="0" fontId="94" fillId="16" borderId="0" applyNumberFormat="0" applyBorder="0" applyAlignment="0" applyProtection="0">
      <alignment vertical="center"/>
    </xf>
    <xf numFmtId="0" fontId="78" fillId="0" borderId="0"/>
    <xf numFmtId="0" fontId="14" fillId="0" borderId="0">
      <alignment vertical="center"/>
    </xf>
    <xf numFmtId="0" fontId="14" fillId="7" borderId="0" applyNumberFormat="0" applyBorder="0" applyAlignment="0" applyProtection="0">
      <alignment vertical="center"/>
    </xf>
    <xf numFmtId="0" fontId="74" fillId="0" borderId="0">
      <alignment vertical="center"/>
    </xf>
    <xf numFmtId="0" fontId="74" fillId="0" borderId="0">
      <alignment vertical="center"/>
    </xf>
    <xf numFmtId="0" fontId="101" fillId="0" borderId="0">
      <alignment vertical="center"/>
    </xf>
    <xf numFmtId="0" fontId="78" fillId="0" borderId="0"/>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01" fillId="0" borderId="0">
      <alignment vertical="center"/>
    </xf>
    <xf numFmtId="0" fontId="78" fillId="0" borderId="0"/>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7"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77" fillId="45"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74" fillId="0" borderId="0">
      <alignment vertical="center"/>
    </xf>
    <xf numFmtId="0" fontId="74" fillId="0" borderId="0">
      <alignment vertical="center"/>
    </xf>
    <xf numFmtId="0" fontId="78" fillId="0" borderId="0"/>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101" fillId="0" borderId="0">
      <alignment vertical="center"/>
    </xf>
    <xf numFmtId="0" fontId="78" fillId="0" borderId="0"/>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78" fillId="0" borderId="0"/>
    <xf numFmtId="0" fontId="77" fillId="45" borderId="0" applyNumberFormat="0" applyBorder="0" applyAlignment="0" applyProtection="0">
      <alignment vertical="center"/>
    </xf>
    <xf numFmtId="0" fontId="14" fillId="0" borderId="0">
      <alignment vertical="center"/>
    </xf>
    <xf numFmtId="0" fontId="14" fillId="7" borderId="0" applyNumberFormat="0" applyBorder="0" applyAlignment="0" applyProtection="0">
      <alignment vertical="center"/>
    </xf>
    <xf numFmtId="0" fontId="74" fillId="0" borderId="0">
      <alignment vertical="center"/>
    </xf>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01" fillId="0" borderId="0">
      <alignment vertical="center"/>
    </xf>
    <xf numFmtId="0" fontId="78" fillId="0" borderId="0"/>
    <xf numFmtId="0" fontId="14" fillId="7" borderId="0" applyNumberFormat="0" applyBorder="0" applyAlignment="0" applyProtection="0">
      <alignment vertical="center"/>
    </xf>
    <xf numFmtId="0" fontId="74" fillId="0" borderId="0">
      <alignment vertical="center"/>
    </xf>
    <xf numFmtId="0" fontId="14" fillId="7" borderId="0" applyNumberFormat="0" applyBorder="0" applyAlignment="0" applyProtection="0">
      <alignment vertical="center"/>
    </xf>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77" fillId="20" borderId="0" applyNumberFormat="0" applyBorder="0" applyAlignment="0" applyProtection="0">
      <alignment vertical="center"/>
    </xf>
    <xf numFmtId="0" fontId="77" fillId="17" borderId="0" applyNumberFormat="0" applyBorder="0" applyAlignment="0" applyProtection="0">
      <alignment vertical="center"/>
    </xf>
    <xf numFmtId="0" fontId="14" fillId="7" borderId="0" applyNumberFormat="0" applyBorder="0" applyAlignment="0" applyProtection="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01" fillId="0" borderId="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01"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0" fillId="0" borderId="0"/>
    <xf numFmtId="0" fontId="88" fillId="0" borderId="0" applyNumberFormat="0" applyFill="0" applyBorder="0" applyAlignment="0" applyProtection="0">
      <alignment vertical="center"/>
    </xf>
    <xf numFmtId="0" fontId="14" fillId="0" borderId="0">
      <alignment vertical="center"/>
    </xf>
    <xf numFmtId="0" fontId="88" fillId="0" borderId="0" applyNumberFormat="0" applyFill="0" applyBorder="0" applyAlignment="0" applyProtection="0">
      <alignment vertical="center"/>
    </xf>
    <xf numFmtId="0" fontId="101"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78" fillId="0" borderId="0"/>
    <xf numFmtId="0" fontId="14" fillId="7" borderId="0" applyNumberFormat="0" applyBorder="0" applyAlignment="0" applyProtection="0">
      <alignment vertical="center"/>
    </xf>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8" fillId="0" borderId="0"/>
    <xf numFmtId="0" fontId="74" fillId="0" borderId="0">
      <alignment vertical="center"/>
    </xf>
    <xf numFmtId="0" fontId="88" fillId="0" borderId="0" applyNumberFormat="0" applyFill="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77" fillId="24"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74" fillId="0" borderId="0">
      <alignment vertical="center"/>
    </xf>
    <xf numFmtId="0" fontId="74" fillId="0" borderId="0">
      <alignment vertical="center"/>
    </xf>
    <xf numFmtId="0" fontId="14" fillId="7" borderId="0" applyNumberFormat="0" applyBorder="0" applyAlignment="0" applyProtection="0">
      <alignment vertical="center"/>
    </xf>
    <xf numFmtId="0" fontId="14" fillId="0" borderId="0">
      <alignment vertical="center"/>
    </xf>
    <xf numFmtId="0" fontId="14"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47" fillId="52" borderId="0" applyNumberFormat="0" applyBorder="0" applyAlignment="0" applyProtection="0">
      <alignment vertical="center"/>
    </xf>
    <xf numFmtId="0" fontId="14" fillId="7" borderId="0" applyNumberFormat="0" applyBorder="0" applyAlignment="0" applyProtection="0">
      <alignment vertical="center"/>
    </xf>
    <xf numFmtId="0" fontId="14" fillId="0" borderId="0">
      <alignment vertical="center"/>
    </xf>
    <xf numFmtId="0" fontId="77" fillId="20"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8" fillId="0" borderId="0"/>
    <xf numFmtId="0" fontId="14" fillId="7" borderId="0" applyNumberFormat="0" applyBorder="0" applyAlignment="0" applyProtection="0">
      <alignment vertical="center"/>
    </xf>
    <xf numFmtId="0" fontId="77" fillId="20" borderId="0" applyNumberFormat="0" applyBorder="0" applyAlignment="0" applyProtection="0">
      <alignment vertical="center"/>
    </xf>
    <xf numFmtId="0" fontId="74" fillId="0" borderId="0">
      <alignment vertical="center"/>
    </xf>
    <xf numFmtId="0" fontId="78" fillId="0" borderId="0"/>
    <xf numFmtId="0" fontId="14" fillId="7" borderId="0" applyNumberFormat="0" applyBorder="0" applyAlignment="0" applyProtection="0">
      <alignment vertical="center"/>
    </xf>
    <xf numFmtId="0" fontId="78" fillId="0" borderId="0"/>
    <xf numFmtId="0" fontId="78" fillId="0" borderId="0"/>
    <xf numFmtId="0" fontId="0" fillId="0" borderId="0" applyProtection="0"/>
    <xf numFmtId="0" fontId="14" fillId="22" borderId="0" applyNumberFormat="0" applyBorder="0" applyAlignment="0" applyProtection="0">
      <alignment vertical="center"/>
    </xf>
    <xf numFmtId="0" fontId="77" fillId="43" borderId="0" applyNumberFormat="0" applyBorder="0" applyAlignment="0" applyProtection="0">
      <alignment vertical="center"/>
    </xf>
    <xf numFmtId="0" fontId="78" fillId="0" borderId="0"/>
    <xf numFmtId="0" fontId="78" fillId="0" borderId="0"/>
    <xf numFmtId="0" fontId="18" fillId="0" borderId="0"/>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02" fillId="27" borderId="16" applyNumberFormat="0" applyAlignment="0" applyProtection="0">
      <alignment vertical="center"/>
    </xf>
    <xf numFmtId="0" fontId="14" fillId="22" borderId="0" applyNumberFormat="0" applyBorder="0" applyAlignment="0" applyProtection="0">
      <alignment vertical="center"/>
    </xf>
    <xf numFmtId="0" fontId="80" fillId="0" borderId="18" applyNumberFormat="0" applyFill="0" applyAlignment="0" applyProtection="0">
      <alignment vertical="center"/>
    </xf>
    <xf numFmtId="0" fontId="14" fillId="22"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applyProtection="0"/>
    <xf numFmtId="0" fontId="78" fillId="0" borderId="0"/>
    <xf numFmtId="0" fontId="78" fillId="0" borderId="0"/>
    <xf numFmtId="0" fontId="78" fillId="0" borderId="0"/>
    <xf numFmtId="0" fontId="80" fillId="0" borderId="18" applyNumberFormat="0" applyFill="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14" fillId="22" borderId="0" applyNumberFormat="0" applyBorder="0" applyAlignment="0" applyProtection="0">
      <alignment vertical="center"/>
    </xf>
    <xf numFmtId="0" fontId="79" fillId="0" borderId="17" applyNumberFormat="0" applyFill="0" applyAlignment="0" applyProtection="0">
      <alignment vertical="center"/>
    </xf>
    <xf numFmtId="0" fontId="78" fillId="0" borderId="0"/>
    <xf numFmtId="0" fontId="78" fillId="0" borderId="0"/>
    <xf numFmtId="0" fontId="14" fillId="0" borderId="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78" fillId="0" borderId="0"/>
    <xf numFmtId="0" fontId="80" fillId="0" borderId="18" applyNumberFormat="0" applyFill="0" applyAlignment="0" applyProtection="0">
      <alignment vertical="center"/>
    </xf>
    <xf numFmtId="0" fontId="14" fillId="22" borderId="0" applyNumberFormat="0" applyBorder="0" applyAlignment="0" applyProtection="0">
      <alignment vertical="center"/>
    </xf>
    <xf numFmtId="0" fontId="77" fillId="41"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88" fillId="0" borderId="26" applyNumberFormat="0" applyFill="0" applyAlignment="0" applyProtection="0">
      <alignment vertical="center"/>
    </xf>
    <xf numFmtId="0" fontId="78" fillId="0" borderId="0"/>
    <xf numFmtId="0" fontId="78" fillId="0" borderId="0"/>
    <xf numFmtId="0" fontId="78" fillId="0" borderId="0"/>
    <xf numFmtId="0" fontId="78" fillId="0" borderId="0"/>
    <xf numFmtId="0" fontId="14" fillId="0" borderId="0">
      <alignment vertical="center"/>
    </xf>
    <xf numFmtId="0" fontId="80" fillId="0" borderId="18" applyNumberFormat="0" applyFill="0" applyAlignment="0" applyProtection="0">
      <alignment vertical="center"/>
    </xf>
    <xf numFmtId="0" fontId="14" fillId="22" borderId="0" applyNumberFormat="0" applyBorder="0" applyAlignment="0" applyProtection="0">
      <alignment vertical="center"/>
    </xf>
    <xf numFmtId="0" fontId="74" fillId="0" borderId="0">
      <alignment vertical="center"/>
    </xf>
    <xf numFmtId="0" fontId="7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74" fillId="0" borderId="0">
      <alignment vertical="center"/>
    </xf>
    <xf numFmtId="0" fontId="14" fillId="22" borderId="0" applyNumberFormat="0" applyBorder="0" applyAlignment="0" applyProtection="0">
      <alignment vertical="center"/>
    </xf>
    <xf numFmtId="0" fontId="77" fillId="17"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78" fillId="0" borderId="0"/>
    <xf numFmtId="0" fontId="78" fillId="0" borderId="0"/>
    <xf numFmtId="0" fontId="78" fillId="0" borderId="0"/>
    <xf numFmtId="0" fontId="14" fillId="22" borderId="0" applyNumberFormat="0" applyBorder="0" applyAlignment="0" applyProtection="0">
      <alignment vertical="center"/>
    </xf>
    <xf numFmtId="0" fontId="83" fillId="0" borderId="0" applyNumberFormat="0" applyFill="0" applyBorder="0" applyAlignment="0" applyProtection="0">
      <alignment vertical="center"/>
    </xf>
    <xf numFmtId="0" fontId="78" fillId="0" borderId="0"/>
    <xf numFmtId="0" fontId="78" fillId="0" borderId="0"/>
    <xf numFmtId="0" fontId="0" fillId="0" borderId="0" applyProtection="0"/>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77" fillId="4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78" fillId="0" borderId="0"/>
    <xf numFmtId="0" fontId="78" fillId="0" borderId="0"/>
    <xf numFmtId="0" fontId="0" fillId="0" borderId="0" applyProtection="0"/>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78" fillId="0" borderId="0"/>
    <xf numFmtId="0" fontId="78" fillId="0" borderId="0"/>
    <xf numFmtId="0" fontId="0" fillId="0" borderId="0"/>
    <xf numFmtId="0" fontId="78" fillId="0" borderId="0"/>
    <xf numFmtId="0" fontId="1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88" fillId="0" borderId="0" applyNumberFormat="0" applyFill="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78" fillId="0" borderId="0"/>
    <xf numFmtId="0" fontId="77" fillId="4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78" fillId="0" borderId="0"/>
    <xf numFmtId="0" fontId="78" fillId="0" borderId="0"/>
    <xf numFmtId="0" fontId="0" fillId="0" borderId="0" applyProtection="0"/>
    <xf numFmtId="0" fontId="77" fillId="35"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78" fillId="0" borderId="0"/>
    <xf numFmtId="0" fontId="14" fillId="0" borderId="0">
      <alignment vertical="center"/>
    </xf>
    <xf numFmtId="0" fontId="0" fillId="0" borderId="0"/>
    <xf numFmtId="0" fontId="0" fillId="0" borderId="0"/>
    <xf numFmtId="0" fontId="0" fillId="0" borderId="0"/>
    <xf numFmtId="0" fontId="88" fillId="0" borderId="0" applyNumberFormat="0" applyFill="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77" fillId="31"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78" fillId="0" borderId="0"/>
    <xf numFmtId="0" fontId="78" fillId="0" borderId="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0" fillId="0" borderId="0"/>
    <xf numFmtId="0" fontId="14" fillId="22" borderId="0" applyNumberFormat="0" applyBorder="0" applyAlignment="0" applyProtection="0">
      <alignment vertical="center"/>
    </xf>
    <xf numFmtId="0" fontId="18" fillId="0" borderId="0"/>
    <xf numFmtId="0" fontId="14" fillId="22" borderId="0" applyNumberFormat="0" applyBorder="0" applyAlignment="0" applyProtection="0">
      <alignment vertical="center"/>
    </xf>
    <xf numFmtId="0" fontId="101"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77" fillId="30" borderId="0" applyNumberFormat="0" applyBorder="0" applyAlignment="0" applyProtection="0">
      <alignment vertical="center"/>
    </xf>
    <xf numFmtId="0" fontId="14" fillId="22" borderId="0" applyNumberFormat="0" applyBorder="0" applyAlignment="0" applyProtection="0">
      <alignment vertical="center"/>
    </xf>
    <xf numFmtId="0" fontId="0" fillId="0" borderId="0"/>
    <xf numFmtId="0" fontId="14" fillId="22" borderId="0" applyNumberFormat="0" applyBorder="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83" fillId="0" borderId="0" applyNumberFormat="0" applyFill="0" applyBorder="0" applyAlignment="0" applyProtection="0">
      <alignment vertical="center"/>
    </xf>
    <xf numFmtId="0" fontId="0" fillId="0" borderId="0"/>
    <xf numFmtId="0" fontId="14" fillId="22" borderId="0" applyNumberFormat="0" applyBorder="0" applyAlignment="0" applyProtection="0">
      <alignment vertical="center"/>
    </xf>
    <xf numFmtId="0" fontId="0" fillId="0" borderId="0"/>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78" fillId="0" borderId="0"/>
    <xf numFmtId="0" fontId="78" fillId="0" borderId="0"/>
    <xf numFmtId="0" fontId="77" fillId="42" borderId="0" applyNumberFormat="0" applyBorder="0" applyAlignment="0" applyProtection="0">
      <alignment vertical="center"/>
    </xf>
    <xf numFmtId="0" fontId="14" fillId="22" borderId="0" applyNumberFormat="0" applyBorder="0" applyAlignment="0" applyProtection="0">
      <alignment vertical="center"/>
    </xf>
    <xf numFmtId="0" fontId="0" fillId="0" borderId="0"/>
    <xf numFmtId="0" fontId="14" fillId="0" borderId="0">
      <alignment vertical="center"/>
    </xf>
    <xf numFmtId="0" fontId="14" fillId="22" borderId="0" applyNumberFormat="0" applyBorder="0" applyAlignment="0" applyProtection="0">
      <alignment vertical="center"/>
    </xf>
    <xf numFmtId="0" fontId="0" fillId="0" borderId="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88" fillId="0" borderId="0" applyNumberFormat="0" applyFill="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88" fillId="0" borderId="0" applyNumberFormat="0" applyFill="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88" fillId="0" borderId="0" applyNumberFormat="0" applyFill="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83" fillId="0" borderId="0" applyNumberFormat="0" applyFill="0" applyBorder="0" applyAlignment="0" applyProtection="0">
      <alignment vertical="center"/>
    </xf>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0" fillId="0" borderId="0" applyProtection="0"/>
    <xf numFmtId="0" fontId="14" fillId="22" borderId="0" applyNumberFormat="0" applyBorder="0" applyAlignment="0" applyProtection="0">
      <alignment vertical="center"/>
    </xf>
    <xf numFmtId="0" fontId="18" fillId="0" borderId="0"/>
    <xf numFmtId="0" fontId="14" fillId="22"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74" fillId="0" borderId="0">
      <alignment vertical="center"/>
    </xf>
    <xf numFmtId="0" fontId="74" fillId="0" borderId="0">
      <alignment vertical="center"/>
    </xf>
    <xf numFmtId="0" fontId="0" fillId="0" borderId="0"/>
    <xf numFmtId="0" fontId="14" fillId="22"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77" fillId="43" borderId="0" applyNumberFormat="0" applyBorder="0" applyAlignment="0" applyProtection="0">
      <alignment vertical="center"/>
    </xf>
    <xf numFmtId="0" fontId="0" fillId="0" borderId="0"/>
    <xf numFmtId="0" fontId="14" fillId="22"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78" fillId="0" borderId="0"/>
    <xf numFmtId="0" fontId="0" fillId="0" borderId="0"/>
    <xf numFmtId="0" fontId="14" fillId="22" borderId="0" applyNumberFormat="0" applyBorder="0" applyAlignment="0" applyProtection="0">
      <alignment vertical="center"/>
    </xf>
    <xf numFmtId="0" fontId="78" fillId="0" borderId="0"/>
    <xf numFmtId="0" fontId="78" fillId="0" borderId="0"/>
    <xf numFmtId="0" fontId="78" fillId="0" borderId="0"/>
    <xf numFmtId="0" fontId="0" fillId="0" borderId="0"/>
    <xf numFmtId="9" fontId="0" fillId="0" borderId="0" applyFont="0" applyFill="0" applyBorder="0" applyAlignment="0" applyProtection="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78" fillId="0" borderId="0"/>
    <xf numFmtId="0" fontId="0" fillId="0" borderId="0" applyProtection="0"/>
    <xf numFmtId="0" fontId="14" fillId="22" borderId="0" applyNumberFormat="0" applyBorder="0" applyAlignment="0" applyProtection="0">
      <alignment vertical="center"/>
    </xf>
    <xf numFmtId="0" fontId="78" fillId="0" borderId="0"/>
    <xf numFmtId="0" fontId="78" fillId="0" borderId="0"/>
    <xf numFmtId="0" fontId="0" fillId="0" borderId="0" applyProtection="0"/>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77" fillId="39" borderId="0" applyNumberFormat="0" applyBorder="0" applyAlignment="0" applyProtection="0">
      <alignment vertical="center"/>
    </xf>
    <xf numFmtId="0" fontId="79" fillId="0" borderId="17" applyNumberFormat="0" applyFill="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7" fillId="24"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74" fillId="0" borderId="0">
      <alignment vertical="center"/>
    </xf>
    <xf numFmtId="0" fontId="77" fillId="39" borderId="0" applyNumberFormat="0" applyBorder="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77" fillId="24"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9" fillId="0" borderId="17" applyNumberFormat="0" applyFill="0" applyAlignment="0" applyProtection="0">
      <alignment vertical="center"/>
    </xf>
    <xf numFmtId="0" fontId="77" fillId="17"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83" fillId="0" borderId="0" applyNumberFormat="0" applyFill="0" applyBorder="0" applyAlignment="0" applyProtection="0">
      <alignment vertical="center"/>
    </xf>
    <xf numFmtId="0" fontId="78" fillId="0" borderId="0"/>
    <xf numFmtId="0" fontId="78" fillId="0" borderId="0"/>
    <xf numFmtId="0" fontId="14" fillId="0" borderId="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78" fillId="0" borderId="0"/>
    <xf numFmtId="0" fontId="0" fillId="0" borderId="0" applyProtection="0"/>
    <xf numFmtId="0" fontId="78" fillId="0" borderId="0"/>
    <xf numFmtId="0" fontId="14" fillId="22" borderId="0" applyNumberFormat="0" applyBorder="0" applyAlignment="0" applyProtection="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0" fillId="0" borderId="0"/>
    <xf numFmtId="0" fontId="0" fillId="0" borderId="0"/>
    <xf numFmtId="0" fontId="78" fillId="0" borderId="0"/>
    <xf numFmtId="0" fontId="78" fillId="0" borderId="0"/>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88" fillId="0" borderId="0" applyNumberFormat="0" applyFill="0" applyBorder="0" applyAlignment="0" applyProtection="0">
      <alignment vertical="center"/>
    </xf>
    <xf numFmtId="0" fontId="78" fillId="0" borderId="0"/>
    <xf numFmtId="0" fontId="78" fillId="0" borderId="0"/>
    <xf numFmtId="0" fontId="78" fillId="0" borderId="0"/>
    <xf numFmtId="0" fontId="78" fillId="0" borderId="0"/>
    <xf numFmtId="0" fontId="14" fillId="0" borderId="0">
      <alignment vertical="center"/>
    </xf>
    <xf numFmtId="0" fontId="77" fillId="35"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78" fillId="0" borderId="0"/>
    <xf numFmtId="0" fontId="88" fillId="0" borderId="0" applyNumberFormat="0" applyFill="0" applyBorder="0" applyAlignment="0" applyProtection="0">
      <alignment vertical="center"/>
    </xf>
    <xf numFmtId="0" fontId="0" fillId="0" borderId="0"/>
    <xf numFmtId="0" fontId="0" fillId="0" borderId="0"/>
    <xf numFmtId="0" fontId="78" fillId="0" borderId="0"/>
    <xf numFmtId="0" fontId="78" fillId="0" borderId="0"/>
    <xf numFmtId="0" fontId="0" fillId="0" borderId="0"/>
    <xf numFmtId="0" fontId="0" fillId="0" borderId="0"/>
    <xf numFmtId="0" fontId="14" fillId="0" borderId="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83" fillId="0" borderId="0" applyNumberFormat="0" applyFill="0" applyBorder="0" applyAlignment="0" applyProtection="0">
      <alignment vertical="center"/>
    </xf>
    <xf numFmtId="0" fontId="78" fillId="0" borderId="0"/>
    <xf numFmtId="0" fontId="78" fillId="0" borderId="0"/>
    <xf numFmtId="0" fontId="0" fillId="0" borderId="0" applyProtection="0"/>
    <xf numFmtId="0" fontId="14" fillId="0" borderId="0">
      <alignment vertical="center"/>
    </xf>
    <xf numFmtId="0" fontId="14" fillId="22" borderId="0" applyNumberFormat="0" applyBorder="0" applyAlignment="0" applyProtection="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78" fillId="0" borderId="0"/>
    <xf numFmtId="0" fontId="78" fillId="0" borderId="0"/>
    <xf numFmtId="0" fontId="0" fillId="0" borderId="0"/>
    <xf numFmtId="0" fontId="0" fillId="0" borderId="0"/>
    <xf numFmtId="0" fontId="0" fillId="0" borderId="0"/>
    <xf numFmtId="0" fontId="0" fillId="0" borderId="0"/>
    <xf numFmtId="0" fontId="14" fillId="22" borderId="0" applyNumberFormat="0" applyBorder="0" applyAlignment="0" applyProtection="0">
      <alignment vertical="center"/>
    </xf>
    <xf numFmtId="0" fontId="14" fillId="0" borderId="0">
      <alignment vertical="center"/>
    </xf>
    <xf numFmtId="0" fontId="0" fillId="0" borderId="0" applyProtection="0"/>
    <xf numFmtId="0" fontId="14" fillId="22" borderId="0" applyNumberFormat="0" applyBorder="0" applyAlignment="0" applyProtection="0">
      <alignment vertical="center"/>
    </xf>
    <xf numFmtId="0" fontId="0" fillId="0" borderId="0" applyProtection="0"/>
    <xf numFmtId="0" fontId="14" fillId="22" borderId="0" applyNumberFormat="0" applyBorder="0" applyAlignment="0" applyProtection="0">
      <alignment vertical="center"/>
    </xf>
    <xf numFmtId="0" fontId="101" fillId="0" borderId="0">
      <alignment vertical="center"/>
    </xf>
    <xf numFmtId="0" fontId="77" fillId="39"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83" fillId="0" borderId="0" applyNumberFormat="0" applyFill="0" applyBorder="0" applyAlignment="0" applyProtection="0">
      <alignment vertical="center"/>
    </xf>
    <xf numFmtId="0" fontId="78" fillId="0" borderId="0"/>
    <xf numFmtId="0" fontId="14" fillId="22"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0" fillId="0" borderId="0" applyProtection="0"/>
    <xf numFmtId="0" fontId="14" fillId="0" borderId="0">
      <alignment vertical="center"/>
    </xf>
    <xf numFmtId="0" fontId="14" fillId="22" borderId="0" applyNumberFormat="0" applyBorder="0" applyAlignment="0" applyProtection="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22" borderId="0" applyNumberFormat="0" applyBorder="0" applyAlignment="0" applyProtection="0">
      <alignment vertical="center"/>
    </xf>
    <xf numFmtId="0" fontId="78" fillId="0" borderId="0"/>
    <xf numFmtId="0" fontId="78" fillId="0" borderId="0"/>
    <xf numFmtId="0" fontId="14" fillId="0" borderId="0">
      <alignment vertical="center"/>
    </xf>
    <xf numFmtId="0" fontId="88" fillId="0" borderId="0" applyNumberFormat="0" applyFill="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78" fillId="0" borderId="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14" fillId="22" borderId="0" applyNumberFormat="0" applyBorder="0" applyAlignment="0" applyProtection="0">
      <alignment vertical="center"/>
    </xf>
    <xf numFmtId="0" fontId="77" fillId="17"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0" fillId="0" borderId="0" applyProtection="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0" fillId="0" borderId="0"/>
    <xf numFmtId="0" fontId="14" fillId="22"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80" fillId="0" borderId="18" applyNumberFormat="0" applyFill="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77" fillId="12" borderId="0" applyNumberFormat="0" applyBorder="0" applyAlignment="0" applyProtection="0">
      <alignment vertical="center"/>
    </xf>
    <xf numFmtId="0" fontId="14" fillId="0" borderId="0">
      <alignment vertical="center"/>
    </xf>
    <xf numFmtId="0" fontId="14" fillId="0" borderId="0">
      <alignment vertical="center"/>
    </xf>
    <xf numFmtId="0" fontId="47" fillId="61" borderId="0" applyNumberFormat="0" applyBorder="0" applyAlignment="0" applyProtection="0">
      <alignment vertical="center"/>
    </xf>
    <xf numFmtId="0" fontId="77" fillId="12" borderId="0" applyNumberFormat="0" applyBorder="0" applyAlignment="0" applyProtection="0">
      <alignment vertical="center"/>
    </xf>
    <xf numFmtId="0" fontId="14" fillId="22" borderId="0" applyNumberFormat="0" applyBorder="0" applyAlignment="0" applyProtection="0">
      <alignment vertical="center"/>
    </xf>
    <xf numFmtId="0" fontId="78" fillId="0" borderId="0"/>
    <xf numFmtId="0" fontId="77" fillId="12" borderId="0" applyNumberFormat="0" applyBorder="0" applyAlignment="0" applyProtection="0">
      <alignment vertical="center"/>
    </xf>
    <xf numFmtId="0" fontId="14" fillId="22" borderId="0" applyNumberFormat="0" applyBorder="0" applyAlignment="0" applyProtection="0">
      <alignment vertical="center"/>
    </xf>
    <xf numFmtId="0" fontId="14" fillId="0" borderId="0">
      <alignment vertical="center"/>
    </xf>
    <xf numFmtId="0" fontId="77" fillId="12" borderId="0" applyNumberFormat="0" applyBorder="0" applyAlignment="0" applyProtection="0">
      <alignment vertical="center"/>
    </xf>
    <xf numFmtId="0" fontId="14" fillId="0" borderId="0">
      <alignment vertical="center"/>
    </xf>
    <xf numFmtId="0" fontId="77" fillId="20" borderId="0" applyNumberFormat="0" applyBorder="0" applyAlignment="0" applyProtection="0">
      <alignment vertical="center"/>
    </xf>
    <xf numFmtId="0" fontId="74" fillId="0" borderId="0">
      <alignment vertical="center"/>
    </xf>
    <xf numFmtId="0" fontId="78" fillId="0" borderId="0"/>
    <xf numFmtId="0" fontId="14" fillId="22" borderId="0" applyNumberFormat="0" applyBorder="0" applyAlignment="0" applyProtection="0">
      <alignment vertical="center"/>
    </xf>
    <xf numFmtId="0" fontId="14" fillId="0" borderId="0">
      <alignment vertical="center"/>
    </xf>
    <xf numFmtId="0" fontId="77" fillId="20" borderId="0" applyNumberFormat="0" applyBorder="0" applyAlignment="0" applyProtection="0">
      <alignment vertical="center"/>
    </xf>
    <xf numFmtId="0" fontId="77" fillId="12" borderId="0" applyNumberFormat="0" applyBorder="0" applyAlignment="0" applyProtection="0">
      <alignment vertical="center"/>
    </xf>
    <xf numFmtId="0" fontId="74" fillId="0" borderId="0">
      <alignment vertical="center"/>
    </xf>
    <xf numFmtId="0" fontId="78" fillId="0" borderId="0"/>
    <xf numFmtId="0" fontId="14" fillId="22" borderId="0" applyNumberFormat="0" applyBorder="0" applyAlignment="0" applyProtection="0">
      <alignment vertical="center"/>
    </xf>
    <xf numFmtId="0" fontId="77" fillId="31" borderId="0" applyNumberFormat="0" applyBorder="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77" fillId="42" borderId="0" applyNumberFormat="0" applyBorder="0" applyAlignment="0" applyProtection="0">
      <alignment vertical="center"/>
    </xf>
    <xf numFmtId="0" fontId="80" fillId="0" borderId="18" applyNumberFormat="0" applyFill="0" applyAlignment="0" applyProtection="0">
      <alignment vertical="center"/>
    </xf>
    <xf numFmtId="0" fontId="115" fillId="9" borderId="16" applyNumberFormat="0" applyAlignment="0" applyProtection="0">
      <alignment vertical="center"/>
    </xf>
    <xf numFmtId="0" fontId="77" fillId="43"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14" fillId="0" borderId="0">
      <alignment vertical="center"/>
    </xf>
    <xf numFmtId="0" fontId="80" fillId="0" borderId="18" applyNumberFormat="0" applyFill="0" applyAlignment="0" applyProtection="0">
      <alignment vertical="center"/>
    </xf>
    <xf numFmtId="0" fontId="74" fillId="0" borderId="0">
      <alignment vertical="center"/>
    </xf>
    <xf numFmtId="0" fontId="74" fillId="0" borderId="0">
      <alignment vertical="center"/>
    </xf>
    <xf numFmtId="0" fontId="0" fillId="0" borderId="0"/>
    <xf numFmtId="0" fontId="88" fillId="0" borderId="26" applyNumberFormat="0" applyFill="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0" fillId="0" borderId="0"/>
    <xf numFmtId="0" fontId="14" fillId="0" borderId="0">
      <alignment vertical="center"/>
    </xf>
    <xf numFmtId="0" fontId="88" fillId="0" borderId="26" applyNumberFormat="0" applyFill="0" applyAlignment="0" applyProtection="0">
      <alignment vertical="center"/>
    </xf>
    <xf numFmtId="0" fontId="14" fillId="0" borderId="0">
      <alignment vertical="center"/>
    </xf>
    <xf numFmtId="0" fontId="78" fillId="0" borderId="0"/>
    <xf numFmtId="0" fontId="77" fillId="43" borderId="0" applyNumberFormat="0" applyBorder="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77" fillId="43" borderId="0" applyNumberFormat="0" applyBorder="0" applyAlignment="0" applyProtection="0">
      <alignment vertical="center"/>
    </xf>
    <xf numFmtId="0" fontId="78" fillId="0" borderId="0"/>
    <xf numFmtId="0" fontId="77" fillId="43" borderId="0" applyNumberFormat="0" applyBorder="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14" fillId="19" borderId="19" applyNumberFormat="0" applyFont="0" applyAlignment="0" applyProtection="0">
      <alignment vertical="center"/>
    </xf>
    <xf numFmtId="0" fontId="77" fillId="43" borderId="0" applyNumberFormat="0" applyBorder="0" applyAlignment="0" applyProtection="0">
      <alignment vertical="center"/>
    </xf>
    <xf numFmtId="0" fontId="14" fillId="19" borderId="19" applyNumberFormat="0" applyFont="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14" fillId="0" borderId="0">
      <alignment vertical="center"/>
    </xf>
    <xf numFmtId="0" fontId="77" fillId="4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8" fillId="0" borderId="0"/>
    <xf numFmtId="0" fontId="77" fillId="43" borderId="0" applyNumberFormat="0" applyBorder="0" applyAlignment="0" applyProtection="0">
      <alignment vertical="center"/>
    </xf>
    <xf numFmtId="0" fontId="14" fillId="0" borderId="0">
      <alignment vertical="center"/>
    </xf>
    <xf numFmtId="0" fontId="14" fillId="0" borderId="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77" fillId="31" borderId="0" applyNumberFormat="0" applyBorder="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9" fillId="0" borderId="17" applyNumberFormat="0" applyFill="0" applyAlignment="0" applyProtection="0">
      <alignment vertical="center"/>
    </xf>
    <xf numFmtId="0" fontId="88" fillId="0" borderId="26" applyNumberFormat="0" applyFill="0" applyAlignment="0" applyProtection="0">
      <alignment vertical="center"/>
    </xf>
    <xf numFmtId="0" fontId="77" fillId="43" borderId="0" applyNumberFormat="0" applyBorder="0" applyAlignment="0" applyProtection="0">
      <alignment vertical="center"/>
    </xf>
    <xf numFmtId="0" fontId="79" fillId="0" borderId="17" applyNumberFormat="0" applyFill="0" applyAlignment="0" applyProtection="0">
      <alignment vertical="center"/>
    </xf>
    <xf numFmtId="0" fontId="77" fillId="43" borderId="0" applyNumberFormat="0" applyBorder="0" applyAlignment="0" applyProtection="0">
      <alignment vertical="center"/>
    </xf>
    <xf numFmtId="0" fontId="79" fillId="0" borderId="17" applyNumberFormat="0" applyFill="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9" fillId="0" borderId="17" applyNumberFormat="0" applyFill="0" applyAlignment="0" applyProtection="0">
      <alignment vertical="center"/>
    </xf>
    <xf numFmtId="0" fontId="77" fillId="43" borderId="0" applyNumberFormat="0" applyBorder="0" applyAlignment="0" applyProtection="0">
      <alignment vertical="center"/>
    </xf>
    <xf numFmtId="0" fontId="79" fillId="0" borderId="17" applyNumberFormat="0" applyFill="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8" fillId="0" borderId="0"/>
    <xf numFmtId="0" fontId="78" fillId="0" borderId="0"/>
    <xf numFmtId="0" fontId="77" fillId="43" borderId="0" applyNumberFormat="0" applyBorder="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14" fillId="19" borderId="19" applyNumberFormat="0" applyFont="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77" fillId="43" borderId="0" applyNumberFormat="0" applyBorder="0" applyAlignment="0" applyProtection="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9" fillId="0" borderId="17" applyNumberFormat="0" applyFill="0" applyAlignment="0" applyProtection="0">
      <alignment vertical="center"/>
    </xf>
    <xf numFmtId="0" fontId="77" fillId="43" borderId="0" applyNumberFormat="0" applyBorder="0" applyAlignment="0" applyProtection="0">
      <alignment vertical="center"/>
    </xf>
    <xf numFmtId="0" fontId="79" fillId="0" borderId="17" applyNumberFormat="0" applyFill="0" applyAlignment="0" applyProtection="0">
      <alignment vertical="center"/>
    </xf>
    <xf numFmtId="0" fontId="77" fillId="43" borderId="0" applyNumberFormat="0" applyBorder="0" applyAlignment="0" applyProtection="0">
      <alignment vertical="center"/>
    </xf>
    <xf numFmtId="0" fontId="79" fillId="0" borderId="17" applyNumberFormat="0" applyFill="0" applyAlignment="0" applyProtection="0">
      <alignment vertical="center"/>
    </xf>
    <xf numFmtId="0" fontId="77" fillId="43" borderId="0" applyNumberFormat="0" applyBorder="0" applyAlignment="0" applyProtection="0">
      <alignment vertical="center"/>
    </xf>
    <xf numFmtId="0" fontId="78" fillId="0" borderId="0"/>
    <xf numFmtId="0" fontId="79" fillId="0" borderId="17" applyNumberFormat="0" applyFill="0" applyAlignment="0" applyProtection="0">
      <alignment vertical="center"/>
    </xf>
    <xf numFmtId="0" fontId="88" fillId="0" borderId="26" applyNumberFormat="0" applyFill="0" applyAlignment="0" applyProtection="0">
      <alignment vertical="center"/>
    </xf>
    <xf numFmtId="0" fontId="77" fillId="43" borderId="0" applyNumberFormat="0" applyBorder="0" applyAlignment="0" applyProtection="0">
      <alignment vertical="center"/>
    </xf>
    <xf numFmtId="0" fontId="79" fillId="0" borderId="17" applyNumberFormat="0" applyFill="0" applyAlignment="0" applyProtection="0">
      <alignment vertical="center"/>
    </xf>
    <xf numFmtId="0" fontId="77" fillId="43" borderId="0" applyNumberFormat="0" applyBorder="0" applyAlignment="0" applyProtection="0">
      <alignment vertical="center"/>
    </xf>
    <xf numFmtId="0" fontId="79" fillId="0" borderId="17" applyNumberFormat="0" applyFill="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116" fillId="62" borderId="0" applyNumberFormat="0" applyBorder="0" applyAlignment="0" applyProtection="0">
      <alignment vertical="center"/>
    </xf>
    <xf numFmtId="0" fontId="77" fillId="20" borderId="0" applyNumberFormat="0" applyBorder="0" applyAlignment="0" applyProtection="0">
      <alignment vertical="center"/>
    </xf>
    <xf numFmtId="0" fontId="14" fillId="0" borderId="0">
      <alignment vertical="center"/>
    </xf>
    <xf numFmtId="0" fontId="77" fillId="20" borderId="0" applyNumberFormat="0" applyBorder="0" applyAlignment="0" applyProtection="0">
      <alignment vertical="center"/>
    </xf>
    <xf numFmtId="0" fontId="47" fillId="19" borderId="19" applyNumberFormat="0" applyFont="0" applyAlignment="0" applyProtection="0">
      <alignment vertical="center"/>
    </xf>
    <xf numFmtId="0" fontId="79" fillId="0" borderId="17" applyNumberFormat="0" applyFill="0" applyAlignment="0" applyProtection="0">
      <alignment vertical="center"/>
    </xf>
    <xf numFmtId="0" fontId="77" fillId="20" borderId="0" applyNumberFormat="0" applyBorder="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8" fillId="0" borderId="0"/>
    <xf numFmtId="0" fontId="77" fillId="20" borderId="0" applyNumberFormat="0" applyBorder="0" applyAlignment="0" applyProtection="0">
      <alignment vertical="center"/>
    </xf>
    <xf numFmtId="0" fontId="78" fillId="0" borderId="0"/>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14" fillId="0" borderId="0">
      <alignment vertical="center"/>
    </xf>
    <xf numFmtId="0" fontId="78" fillId="0" borderId="0"/>
    <xf numFmtId="0" fontId="78" fillId="0" borderId="0"/>
    <xf numFmtId="0" fontId="77" fillId="20" borderId="0" applyNumberFormat="0" applyBorder="0" applyAlignment="0" applyProtection="0">
      <alignment vertical="center"/>
    </xf>
    <xf numFmtId="0" fontId="14" fillId="0" borderId="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8" fillId="0" borderId="0"/>
    <xf numFmtId="0" fontId="77" fillId="20" borderId="0" applyNumberFormat="0" applyBorder="0" applyAlignment="0" applyProtection="0">
      <alignment vertical="center"/>
    </xf>
    <xf numFmtId="0" fontId="74" fillId="0" borderId="0">
      <alignment vertical="center"/>
    </xf>
    <xf numFmtId="0" fontId="74" fillId="0" borderId="0">
      <alignment vertical="center"/>
    </xf>
    <xf numFmtId="0" fontId="77" fillId="20" borderId="0" applyNumberFormat="0" applyBorder="0" applyAlignment="0" applyProtection="0">
      <alignment vertical="center"/>
    </xf>
    <xf numFmtId="0" fontId="14" fillId="0" borderId="0">
      <alignment vertical="center"/>
    </xf>
    <xf numFmtId="0" fontId="74" fillId="0" borderId="0">
      <alignment vertical="center"/>
    </xf>
    <xf numFmtId="0" fontId="74" fillId="0" borderId="0">
      <alignment vertical="center"/>
    </xf>
    <xf numFmtId="0" fontId="77" fillId="20" borderId="0" applyNumberFormat="0" applyBorder="0" applyAlignment="0" applyProtection="0">
      <alignment vertical="center"/>
    </xf>
    <xf numFmtId="0" fontId="14" fillId="0" borderId="0">
      <alignment vertical="center"/>
    </xf>
    <xf numFmtId="0" fontId="14" fillId="0" borderId="0">
      <alignment vertical="center"/>
    </xf>
    <xf numFmtId="0" fontId="77" fillId="20" borderId="0" applyNumberFormat="0" applyBorder="0" applyAlignment="0" applyProtection="0">
      <alignment vertical="center"/>
    </xf>
    <xf numFmtId="0" fontId="74" fillId="0" borderId="0">
      <alignment vertical="center"/>
    </xf>
    <xf numFmtId="0" fontId="74" fillId="0" borderId="0">
      <alignment vertical="center"/>
    </xf>
    <xf numFmtId="0" fontId="78" fillId="0" borderId="0"/>
    <xf numFmtId="0" fontId="78" fillId="0" borderId="0"/>
    <xf numFmtId="0" fontId="77" fillId="20" borderId="0" applyNumberFormat="0" applyBorder="0" applyAlignment="0" applyProtection="0">
      <alignment vertical="center"/>
    </xf>
    <xf numFmtId="0" fontId="74" fillId="0" borderId="0">
      <alignment vertical="center"/>
    </xf>
    <xf numFmtId="0" fontId="74" fillId="0" borderId="0">
      <alignment vertical="center"/>
    </xf>
    <xf numFmtId="0" fontId="78" fillId="0" borderId="0"/>
    <xf numFmtId="0" fontId="78" fillId="0" borderId="0"/>
    <xf numFmtId="0" fontId="77" fillId="2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7" fillId="20" borderId="0" applyNumberFormat="0" applyBorder="0" applyAlignment="0" applyProtection="0">
      <alignment vertical="center"/>
    </xf>
    <xf numFmtId="0" fontId="14" fillId="0" borderId="0">
      <alignment vertical="center"/>
    </xf>
    <xf numFmtId="0" fontId="78" fillId="0" borderId="0"/>
    <xf numFmtId="0" fontId="78" fillId="0" borderId="0"/>
    <xf numFmtId="0" fontId="77" fillId="20" borderId="0" applyNumberFormat="0" applyBorder="0" applyAlignment="0" applyProtection="0">
      <alignment vertical="center"/>
    </xf>
    <xf numFmtId="0" fontId="78" fillId="0" borderId="0"/>
    <xf numFmtId="0" fontId="74" fillId="0" borderId="0">
      <alignment vertical="center"/>
    </xf>
    <xf numFmtId="0" fontId="77" fillId="20"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78" fillId="0" borderId="0"/>
    <xf numFmtId="0" fontId="0" fillId="0" borderId="0" applyProtection="0"/>
    <xf numFmtId="0" fontId="77" fillId="20" borderId="0" applyNumberFormat="0" applyBorder="0" applyAlignment="0" applyProtection="0">
      <alignment vertical="center"/>
    </xf>
    <xf numFmtId="0" fontId="0" fillId="0" borderId="0"/>
    <xf numFmtId="0" fontId="88" fillId="0" borderId="26" applyNumberFormat="0" applyFill="0" applyAlignment="0" applyProtection="0">
      <alignment vertical="center"/>
    </xf>
    <xf numFmtId="0" fontId="77" fillId="45" borderId="0" applyNumberFormat="0" applyBorder="0" applyAlignment="0" applyProtection="0">
      <alignment vertical="center"/>
    </xf>
    <xf numFmtId="0" fontId="78" fillId="0" borderId="0"/>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45" borderId="0" applyNumberFormat="0" applyBorder="0" applyAlignment="0" applyProtection="0">
      <alignment vertical="center"/>
    </xf>
    <xf numFmtId="0" fontId="77" fillId="20" borderId="0" applyNumberFormat="0" applyBorder="0" applyAlignment="0" applyProtection="0">
      <alignment vertical="center"/>
    </xf>
    <xf numFmtId="0" fontId="77" fillId="45" borderId="0" applyNumberFormat="0" applyBorder="0" applyAlignment="0" applyProtection="0">
      <alignment vertical="center"/>
    </xf>
    <xf numFmtId="0" fontId="77" fillId="20" borderId="0" applyNumberFormat="0" applyBorder="0" applyAlignment="0" applyProtection="0">
      <alignment vertical="center"/>
    </xf>
    <xf numFmtId="0" fontId="77" fillId="45" borderId="0" applyNumberFormat="0" applyBorder="0" applyAlignment="0" applyProtection="0">
      <alignment vertical="center"/>
    </xf>
    <xf numFmtId="0" fontId="77" fillId="20" borderId="0" applyNumberFormat="0" applyBorder="0" applyAlignment="0" applyProtection="0">
      <alignment vertical="center"/>
    </xf>
    <xf numFmtId="0" fontId="77" fillId="45" borderId="0" applyNumberFormat="0" applyBorder="0" applyAlignment="0" applyProtection="0">
      <alignment vertical="center"/>
    </xf>
    <xf numFmtId="0" fontId="77" fillId="20" borderId="0" applyNumberFormat="0" applyBorder="0" applyAlignment="0" applyProtection="0">
      <alignment vertical="center"/>
    </xf>
    <xf numFmtId="0" fontId="77" fillId="45" borderId="0" applyNumberFormat="0" applyBorder="0" applyAlignment="0" applyProtection="0">
      <alignment vertical="center"/>
    </xf>
    <xf numFmtId="0" fontId="83" fillId="0" borderId="0" applyNumberFormat="0" applyFill="0" applyBorder="0" applyAlignment="0" applyProtection="0">
      <alignment vertical="center"/>
    </xf>
    <xf numFmtId="0" fontId="79" fillId="0" borderId="17" applyNumberFormat="0" applyFill="0" applyAlignment="0" applyProtection="0">
      <alignment vertical="center"/>
    </xf>
    <xf numFmtId="0" fontId="77" fillId="20" borderId="0" applyNumberFormat="0" applyBorder="0" applyAlignment="0" applyProtection="0">
      <alignment vertical="center"/>
    </xf>
    <xf numFmtId="0" fontId="77" fillId="45" borderId="0" applyNumberFormat="0" applyBorder="0" applyAlignment="0" applyProtection="0">
      <alignment vertical="center"/>
    </xf>
    <xf numFmtId="0" fontId="79" fillId="0" borderId="17" applyNumberFormat="0" applyFill="0" applyAlignment="0" applyProtection="0">
      <alignment vertical="center"/>
    </xf>
    <xf numFmtId="0" fontId="77" fillId="20" borderId="0" applyNumberFormat="0" applyBorder="0" applyAlignment="0" applyProtection="0">
      <alignment vertical="center"/>
    </xf>
    <xf numFmtId="0" fontId="77" fillId="45" borderId="0" applyNumberFormat="0" applyBorder="0" applyAlignment="0" applyProtection="0">
      <alignment vertical="center"/>
    </xf>
    <xf numFmtId="0" fontId="77" fillId="20" borderId="0" applyNumberFormat="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88" fillId="0" borderId="0" applyNumberFormat="0" applyFill="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78" fillId="0" borderId="0"/>
    <xf numFmtId="0" fontId="77" fillId="20" borderId="0" applyNumberFormat="0" applyBorder="0" applyAlignment="0" applyProtection="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77" fillId="20" borderId="0" applyNumberFormat="0" applyBorder="0" applyAlignment="0" applyProtection="0">
      <alignment vertical="center"/>
    </xf>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78" fillId="0" borderId="0"/>
    <xf numFmtId="0" fontId="77" fillId="20"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14" fillId="0" borderId="0">
      <alignment vertical="center"/>
    </xf>
    <xf numFmtId="0" fontId="77" fillId="20" borderId="0" applyNumberFormat="0" applyBorder="0" applyAlignment="0" applyProtection="0">
      <alignment vertical="center"/>
    </xf>
    <xf numFmtId="0" fontId="77" fillId="45" borderId="0" applyNumberFormat="0" applyBorder="0" applyAlignment="0" applyProtection="0">
      <alignment vertical="center"/>
    </xf>
    <xf numFmtId="0" fontId="77" fillId="20" borderId="0" applyNumberFormat="0" applyBorder="0" applyAlignment="0" applyProtection="0">
      <alignment vertical="center"/>
    </xf>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83" fillId="0" borderId="0" applyNumberFormat="0" applyFill="0" applyBorder="0" applyAlignment="0" applyProtection="0">
      <alignment vertical="center"/>
    </xf>
    <xf numFmtId="0" fontId="79" fillId="0" borderId="17" applyNumberFormat="0" applyFill="0" applyAlignment="0" applyProtection="0">
      <alignment vertical="center"/>
    </xf>
    <xf numFmtId="0" fontId="77" fillId="20" borderId="0" applyNumberFormat="0" applyBorder="0" applyAlignment="0" applyProtection="0">
      <alignment vertical="center"/>
    </xf>
    <xf numFmtId="0" fontId="88" fillId="0" borderId="0" applyNumberFormat="0" applyFill="0" applyBorder="0" applyAlignment="0" applyProtection="0">
      <alignment vertical="center"/>
    </xf>
    <xf numFmtId="0" fontId="77" fillId="20" borderId="0" applyNumberFormat="0" applyBorder="0" applyAlignment="0" applyProtection="0">
      <alignment vertical="center"/>
    </xf>
    <xf numFmtId="0" fontId="78" fillId="0" borderId="0"/>
    <xf numFmtId="0" fontId="77" fillId="20" borderId="0" applyNumberFormat="0" applyBorder="0" applyAlignment="0" applyProtection="0">
      <alignment vertical="center"/>
    </xf>
    <xf numFmtId="0" fontId="83" fillId="0" borderId="0" applyNumberFormat="0" applyFill="0" applyBorder="0" applyAlignment="0" applyProtection="0">
      <alignment vertical="center"/>
    </xf>
    <xf numFmtId="0" fontId="78" fillId="0" borderId="0"/>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94" fillId="16" borderId="0" applyNumberFormat="0" applyBorder="0" applyAlignment="0" applyProtection="0">
      <alignment vertical="center"/>
    </xf>
    <xf numFmtId="0" fontId="77" fillId="20" borderId="0" applyNumberFormat="0" applyBorder="0" applyAlignment="0" applyProtection="0">
      <alignment vertical="center"/>
    </xf>
    <xf numFmtId="0" fontId="101" fillId="0" borderId="0">
      <alignment vertical="center"/>
    </xf>
    <xf numFmtId="0" fontId="77" fillId="20" borderId="0" applyNumberFormat="0" applyBorder="0" applyAlignment="0" applyProtection="0">
      <alignment vertical="center"/>
    </xf>
    <xf numFmtId="0" fontId="101" fillId="0" borderId="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14" fillId="0" borderId="0">
      <alignment vertical="center"/>
    </xf>
    <xf numFmtId="0" fontId="14" fillId="0" borderId="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14" fillId="0" borderId="0">
      <alignment vertical="center"/>
    </xf>
    <xf numFmtId="0" fontId="14" fillId="0" borderId="0">
      <alignment vertical="center"/>
    </xf>
    <xf numFmtId="0" fontId="77" fillId="20" borderId="0" applyNumberFormat="0" applyBorder="0" applyAlignment="0" applyProtection="0">
      <alignment vertical="center"/>
    </xf>
    <xf numFmtId="0" fontId="14" fillId="0" borderId="0">
      <alignment vertical="center"/>
    </xf>
    <xf numFmtId="0" fontId="74" fillId="0" borderId="0">
      <alignment vertical="center"/>
    </xf>
    <xf numFmtId="0" fontId="77" fillId="20" borderId="0" applyNumberFormat="0" applyBorder="0" applyAlignment="0" applyProtection="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94" fillId="16" borderId="0" applyNumberFormat="0" applyBorder="0" applyAlignment="0" applyProtection="0">
      <alignment vertical="center"/>
    </xf>
    <xf numFmtId="0" fontId="77" fillId="20" borderId="0" applyNumberFormat="0" applyBorder="0" applyAlignment="0" applyProtection="0">
      <alignment vertical="center"/>
    </xf>
    <xf numFmtId="0" fontId="14" fillId="0" borderId="0">
      <alignment vertical="center"/>
    </xf>
    <xf numFmtId="0" fontId="14" fillId="0" borderId="0">
      <alignment vertical="center"/>
    </xf>
    <xf numFmtId="0" fontId="77" fillId="20" borderId="0" applyNumberFormat="0" applyBorder="0" applyAlignment="0" applyProtection="0">
      <alignment vertical="center"/>
    </xf>
    <xf numFmtId="0" fontId="14" fillId="0" borderId="0">
      <alignment vertical="center"/>
    </xf>
    <xf numFmtId="0" fontId="14" fillId="0" borderId="0">
      <alignment vertical="center"/>
    </xf>
    <xf numFmtId="0" fontId="77" fillId="12" borderId="0" applyNumberFormat="0" applyBorder="0" applyAlignment="0" applyProtection="0">
      <alignment vertical="center"/>
    </xf>
    <xf numFmtId="0" fontId="101" fillId="0" borderId="0">
      <alignment vertical="center"/>
    </xf>
    <xf numFmtId="0" fontId="83" fillId="0" borderId="0" applyNumberFormat="0" applyFill="0" applyBorder="0" applyAlignment="0" applyProtection="0">
      <alignment vertical="center"/>
    </xf>
    <xf numFmtId="0" fontId="77" fillId="20" borderId="0" applyNumberFormat="0" applyBorder="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14" fillId="0" borderId="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77" fillId="12" borderId="0" applyNumberFormat="0" applyBorder="0" applyAlignment="0" applyProtection="0">
      <alignment vertical="center"/>
    </xf>
    <xf numFmtId="0" fontId="77" fillId="20" borderId="0" applyNumberFormat="0" applyBorder="0" applyAlignment="0" applyProtection="0">
      <alignment vertical="center"/>
    </xf>
    <xf numFmtId="0" fontId="88" fillId="0" borderId="26" applyNumberFormat="0" applyFill="0" applyAlignment="0" applyProtection="0">
      <alignment vertical="center"/>
    </xf>
    <xf numFmtId="0" fontId="77" fillId="20" borderId="0" applyNumberFormat="0" applyBorder="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7" fillId="20" borderId="0" applyNumberFormat="0" applyBorder="0" applyAlignment="0" applyProtection="0">
      <alignment vertical="center"/>
    </xf>
    <xf numFmtId="0" fontId="77" fillId="20" borderId="0" applyNumberFormat="0" applyBorder="0" applyAlignment="0" applyProtection="0">
      <alignment vertical="center"/>
    </xf>
    <xf numFmtId="0" fontId="0" fillId="0" borderId="0"/>
    <xf numFmtId="0" fontId="0" fillId="0" borderId="0"/>
    <xf numFmtId="0" fontId="78" fillId="0" borderId="0"/>
    <xf numFmtId="0" fontId="78" fillId="0" borderId="0"/>
    <xf numFmtId="0" fontId="88" fillId="0" borderId="0" applyNumberFormat="0" applyFill="0" applyBorder="0" applyAlignment="0" applyProtection="0">
      <alignment vertical="center"/>
    </xf>
    <xf numFmtId="0" fontId="77" fillId="20" borderId="0" applyNumberFormat="0" applyBorder="0" applyAlignment="0" applyProtection="0">
      <alignment vertical="center"/>
    </xf>
    <xf numFmtId="0" fontId="116" fillId="5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21" borderId="0" applyNumberFormat="0" applyBorder="0" applyAlignment="0" applyProtection="0">
      <alignment vertical="center"/>
    </xf>
    <xf numFmtId="0" fontId="77" fillId="45" borderId="0" applyNumberFormat="0" applyBorder="0" applyAlignment="0" applyProtection="0">
      <alignment vertical="center"/>
    </xf>
    <xf numFmtId="0" fontId="0" fillId="0" borderId="0" applyProtection="0"/>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77" fillId="45"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78" fillId="0" borderId="0"/>
    <xf numFmtId="0" fontId="78" fillId="0" borderId="0"/>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78" fillId="0" borderId="0"/>
    <xf numFmtId="0" fontId="78" fillId="0" borderId="0"/>
    <xf numFmtId="0" fontId="77" fillId="45" borderId="0" applyNumberFormat="0" applyBorder="0" applyAlignment="0" applyProtection="0">
      <alignment vertical="center"/>
    </xf>
    <xf numFmtId="0" fontId="78" fillId="0" borderId="0"/>
    <xf numFmtId="0" fontId="78" fillId="0" borderId="0"/>
    <xf numFmtId="0" fontId="77" fillId="45"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78" fillId="0" borderId="0"/>
    <xf numFmtId="0" fontId="77" fillId="45" borderId="0" applyNumberFormat="0" applyBorder="0" applyAlignment="0" applyProtection="0">
      <alignment vertical="center"/>
    </xf>
    <xf numFmtId="0" fontId="78" fillId="0" borderId="0"/>
    <xf numFmtId="0" fontId="78" fillId="0" borderId="0"/>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88" fillId="0" borderId="26" applyNumberFormat="0" applyFill="0" applyAlignment="0" applyProtection="0">
      <alignment vertical="center"/>
    </xf>
    <xf numFmtId="0" fontId="77" fillId="45" borderId="0" applyNumberFormat="0" applyBorder="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88" fillId="0" borderId="26" applyNumberFormat="0" applyFill="0" applyAlignment="0" applyProtection="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78" fillId="0" borderId="0"/>
    <xf numFmtId="0" fontId="78" fillId="0" borderId="0"/>
    <xf numFmtId="0" fontId="78" fillId="0" borderId="0"/>
    <xf numFmtId="0" fontId="88" fillId="0" borderId="26" applyNumberFormat="0" applyFill="0" applyAlignment="0" applyProtection="0">
      <alignment vertical="center"/>
    </xf>
    <xf numFmtId="0" fontId="77" fillId="45" borderId="0" applyNumberFormat="0" applyBorder="0" applyAlignment="0" applyProtection="0">
      <alignment vertical="center"/>
    </xf>
    <xf numFmtId="0" fontId="78" fillId="0" borderId="0"/>
    <xf numFmtId="0" fontId="14" fillId="0" borderId="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78" fillId="0" borderId="0"/>
    <xf numFmtId="0" fontId="78" fillId="0" borderId="0"/>
    <xf numFmtId="0" fontId="77" fillId="45" borderId="0" applyNumberFormat="0" applyBorder="0" applyAlignment="0" applyProtection="0">
      <alignment vertical="center"/>
    </xf>
    <xf numFmtId="0" fontId="78" fillId="0" borderId="0"/>
    <xf numFmtId="0" fontId="78" fillId="0" borderId="0"/>
    <xf numFmtId="0" fontId="14" fillId="0" borderId="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77" fillId="45" borderId="0" applyNumberFormat="0" applyBorder="0" applyAlignment="0" applyProtection="0">
      <alignment vertical="center"/>
    </xf>
    <xf numFmtId="0" fontId="78" fillId="0" borderId="0"/>
    <xf numFmtId="0" fontId="78" fillId="0" borderId="0"/>
    <xf numFmtId="0" fontId="74" fillId="0" borderId="0">
      <alignment vertical="center"/>
    </xf>
    <xf numFmtId="0" fontId="74" fillId="0" borderId="0">
      <alignment vertical="center"/>
    </xf>
    <xf numFmtId="0" fontId="79" fillId="0" borderId="17" applyNumberFormat="0" applyFill="0" applyAlignment="0" applyProtection="0">
      <alignment vertical="center"/>
    </xf>
    <xf numFmtId="0" fontId="77" fillId="45"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7" fillId="45" borderId="0" applyNumberFormat="0" applyBorder="0" applyAlignment="0" applyProtection="0">
      <alignment vertical="center"/>
    </xf>
    <xf numFmtId="0" fontId="78" fillId="0" borderId="0"/>
    <xf numFmtId="0" fontId="78" fillId="0" borderId="0"/>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3" fontId="74" fillId="0" borderId="0" applyFont="0" applyFill="0" applyBorder="0" applyAlignment="0" applyProtection="0">
      <alignment vertical="center"/>
    </xf>
    <xf numFmtId="0" fontId="88" fillId="0" borderId="0" applyNumberFormat="0" applyFill="0" applyBorder="0" applyAlignment="0" applyProtection="0">
      <alignment vertical="center"/>
    </xf>
    <xf numFmtId="0" fontId="77" fillId="45"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0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0" fillId="0" borderId="0"/>
    <xf numFmtId="0" fontId="14" fillId="0" borderId="0">
      <alignment vertical="center"/>
    </xf>
    <xf numFmtId="0" fontId="77" fillId="45" borderId="0" applyNumberFormat="0" applyBorder="0" applyAlignment="0" applyProtection="0">
      <alignment vertical="center"/>
    </xf>
    <xf numFmtId="0" fontId="0" fillId="0" borderId="0" applyProtection="0"/>
    <xf numFmtId="0" fontId="100" fillId="27" borderId="23" applyNumberFormat="0" applyAlignment="0" applyProtection="0">
      <alignment vertical="center"/>
    </xf>
    <xf numFmtId="0" fontId="94" fillId="16"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0" fillId="0" borderId="0"/>
    <xf numFmtId="0" fontId="101" fillId="0" borderId="0">
      <alignment vertical="center"/>
    </xf>
    <xf numFmtId="0" fontId="14" fillId="0" borderId="0">
      <alignment vertical="center"/>
    </xf>
    <xf numFmtId="0" fontId="77" fillId="45" borderId="0" applyNumberFormat="0" applyBorder="0" applyAlignment="0" applyProtection="0">
      <alignment vertical="center"/>
    </xf>
    <xf numFmtId="0" fontId="0" fillId="0" borderId="0" applyProtection="0"/>
    <xf numFmtId="0" fontId="100" fillId="27" borderId="23" applyNumberFormat="0" applyAlignment="0" applyProtection="0">
      <alignment vertical="center"/>
    </xf>
    <xf numFmtId="0" fontId="101" fillId="0" borderId="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0" fillId="0" borderId="0"/>
    <xf numFmtId="0" fontId="0" fillId="0" borderId="0"/>
    <xf numFmtId="0" fontId="14" fillId="0" borderId="0">
      <alignment vertical="center"/>
    </xf>
    <xf numFmtId="0" fontId="77" fillId="45" borderId="0" applyNumberFormat="0" applyBorder="0" applyAlignment="0" applyProtection="0">
      <alignment vertical="center"/>
    </xf>
    <xf numFmtId="0" fontId="0" fillId="0" borderId="0" applyProtection="0"/>
    <xf numFmtId="0" fontId="77" fillId="45" borderId="0" applyNumberFormat="0" applyBorder="0" applyAlignment="0" applyProtection="0">
      <alignment vertical="center"/>
    </xf>
    <xf numFmtId="0" fontId="0" fillId="0" borderId="0"/>
    <xf numFmtId="0" fontId="0" fillId="0" borderId="0" applyProtection="0"/>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45" borderId="0" applyNumberFormat="0" applyBorder="0" applyAlignment="0" applyProtection="0">
      <alignment vertical="center"/>
    </xf>
    <xf numFmtId="0" fontId="14" fillId="0" borderId="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79" fillId="0" borderId="17" applyNumberFormat="0" applyFill="0" applyAlignment="0" applyProtection="0">
      <alignment vertical="center"/>
    </xf>
    <xf numFmtId="0" fontId="77" fillId="45" borderId="0" applyNumberFormat="0" applyBorder="0" applyAlignment="0" applyProtection="0">
      <alignment vertical="center"/>
    </xf>
    <xf numFmtId="0" fontId="77" fillId="45" borderId="0" applyNumberFormat="0" applyBorder="0" applyAlignment="0" applyProtection="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77" fillId="45"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116" fillId="60" borderId="0" applyNumberFormat="0" applyBorder="0" applyAlignment="0" applyProtection="0">
      <alignment vertical="center"/>
    </xf>
    <xf numFmtId="0" fontId="80" fillId="0" borderId="18" applyNumberFormat="0" applyFill="0" applyAlignment="0" applyProtection="0">
      <alignment vertical="center"/>
    </xf>
    <xf numFmtId="0" fontId="77" fillId="18" borderId="0" applyNumberFormat="0" applyBorder="0" applyAlignment="0" applyProtection="0">
      <alignment vertical="center"/>
    </xf>
    <xf numFmtId="0" fontId="78" fillId="0" borderId="0"/>
    <xf numFmtId="0" fontId="78" fillId="0" borderId="0"/>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78" fillId="0" borderId="0"/>
    <xf numFmtId="0" fontId="77" fillId="12" borderId="0" applyNumberFormat="0" applyBorder="0" applyAlignment="0" applyProtection="0">
      <alignment vertical="center"/>
    </xf>
    <xf numFmtId="0" fontId="14" fillId="0" borderId="0">
      <alignment vertical="center"/>
    </xf>
    <xf numFmtId="0" fontId="77" fillId="12" borderId="0" applyNumberFormat="0" applyBorder="0" applyAlignment="0" applyProtection="0">
      <alignment vertical="center"/>
    </xf>
    <xf numFmtId="0" fontId="14" fillId="0" borderId="0">
      <alignment vertical="center"/>
    </xf>
    <xf numFmtId="0" fontId="77" fillId="12" borderId="0" applyNumberFormat="0" applyBorder="0" applyAlignment="0" applyProtection="0">
      <alignment vertical="center"/>
    </xf>
    <xf numFmtId="0" fontId="83" fillId="0" borderId="0" applyNumberFormat="0" applyFill="0" applyBorder="0" applyAlignment="0" applyProtection="0">
      <alignment vertical="center"/>
    </xf>
    <xf numFmtId="0" fontId="78" fillId="0" borderId="0"/>
    <xf numFmtId="0" fontId="77" fillId="12" borderId="0" applyNumberFormat="0" applyBorder="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78" fillId="0" borderId="0"/>
    <xf numFmtId="0" fontId="77" fillId="12" borderId="0" applyNumberFormat="0" applyBorder="0" applyAlignment="0" applyProtection="0">
      <alignment vertical="center"/>
    </xf>
    <xf numFmtId="0" fontId="14" fillId="0" borderId="0">
      <alignment vertical="center"/>
    </xf>
    <xf numFmtId="0" fontId="115" fillId="9" borderId="16" applyNumberFormat="0" applyAlignment="0" applyProtection="0">
      <alignment vertical="center"/>
    </xf>
    <xf numFmtId="0" fontId="77" fillId="12" borderId="0" applyNumberFormat="0" applyBorder="0" applyAlignment="0" applyProtection="0">
      <alignment vertical="center"/>
    </xf>
    <xf numFmtId="0" fontId="78" fillId="0" borderId="0"/>
    <xf numFmtId="0" fontId="78" fillId="0" borderId="0"/>
    <xf numFmtId="0" fontId="74" fillId="0" borderId="0">
      <alignment vertical="center"/>
    </xf>
    <xf numFmtId="0" fontId="88" fillId="0" borderId="26" applyNumberFormat="0" applyFill="0" applyAlignment="0" applyProtection="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94" fillId="16" borderId="0" applyNumberFormat="0" applyBorder="0" applyAlignment="0" applyProtection="0">
      <alignment vertical="center"/>
    </xf>
    <xf numFmtId="0" fontId="78" fillId="0" borderId="0"/>
    <xf numFmtId="0" fontId="77" fillId="12" borderId="0" applyNumberFormat="0" applyBorder="0" applyAlignment="0" applyProtection="0">
      <alignment vertical="center"/>
    </xf>
    <xf numFmtId="0" fontId="83" fillId="0" borderId="0" applyNumberFormat="0" applyFill="0" applyBorder="0" applyAlignment="0" applyProtection="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78" fillId="0" borderId="0"/>
    <xf numFmtId="0" fontId="0" fillId="0" borderId="0" applyProtection="0"/>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78" fillId="0" borderId="0"/>
    <xf numFmtId="0" fontId="77" fillId="12" borderId="0" applyNumberFormat="0" applyBorder="0" applyAlignment="0" applyProtection="0">
      <alignment vertical="center"/>
    </xf>
    <xf numFmtId="0" fontId="110" fillId="0" borderId="24" applyNumberFormat="0" applyFill="0" applyAlignment="0" applyProtection="0">
      <alignment vertical="center"/>
    </xf>
    <xf numFmtId="0" fontId="77" fillId="12" borderId="0" applyNumberFormat="0" applyBorder="0" applyAlignment="0" applyProtection="0">
      <alignment vertical="center"/>
    </xf>
    <xf numFmtId="0" fontId="78" fillId="0" borderId="0"/>
    <xf numFmtId="0" fontId="14" fillId="0" borderId="0">
      <alignment vertical="center"/>
    </xf>
    <xf numFmtId="0" fontId="79" fillId="0" borderId="17" applyNumberFormat="0" applyFill="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14" fillId="0" borderId="0">
      <alignment vertical="center"/>
    </xf>
    <xf numFmtId="0" fontId="77" fillId="12" borderId="0" applyNumberFormat="0" applyBorder="0" applyAlignment="0" applyProtection="0">
      <alignment vertical="center"/>
    </xf>
    <xf numFmtId="0" fontId="74" fillId="0" borderId="0">
      <alignment vertical="center"/>
    </xf>
    <xf numFmtId="0" fontId="77" fillId="12" borderId="0" applyNumberFormat="0" applyBorder="0" applyAlignment="0" applyProtection="0">
      <alignment vertical="center"/>
    </xf>
    <xf numFmtId="0" fontId="78" fillId="0" borderId="0"/>
    <xf numFmtId="0" fontId="110" fillId="0" borderId="24" applyNumberFormat="0" applyFill="0" applyAlignment="0" applyProtection="0">
      <alignment vertical="center"/>
    </xf>
    <xf numFmtId="0" fontId="0" fillId="0" borderId="0" applyProtection="0"/>
    <xf numFmtId="0" fontId="77"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12" borderId="0" applyNumberFormat="0" applyBorder="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77" fillId="12" borderId="0" applyNumberFormat="0" applyBorder="0" applyAlignment="0" applyProtection="0">
      <alignment vertical="center"/>
    </xf>
    <xf numFmtId="0" fontId="83" fillId="0" borderId="0" applyNumberFormat="0" applyFill="0" applyBorder="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78" fillId="0" borderId="0"/>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78" fillId="0" borderId="0"/>
    <xf numFmtId="0" fontId="78" fillId="0" borderId="0"/>
    <xf numFmtId="0" fontId="110" fillId="0" borderId="24" applyNumberFormat="0" applyFill="0" applyAlignment="0" applyProtection="0">
      <alignment vertical="center"/>
    </xf>
    <xf numFmtId="0" fontId="14" fillId="19" borderId="19" applyNumberFormat="0" applyFont="0" applyAlignment="0" applyProtection="0">
      <alignment vertical="center"/>
    </xf>
    <xf numFmtId="0" fontId="77" fillId="12"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03" fillId="33" borderId="0" applyNumberFormat="0" applyBorder="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77" fillId="12" borderId="0" applyNumberFormat="0" applyBorder="0" applyAlignment="0" applyProtection="0">
      <alignment vertical="center"/>
    </xf>
    <xf numFmtId="0" fontId="14" fillId="0" borderId="0">
      <alignment vertical="center"/>
    </xf>
    <xf numFmtId="0" fontId="14" fillId="0" borderId="0">
      <alignment vertical="center"/>
    </xf>
    <xf numFmtId="9" fontId="0" fillId="0" borderId="0" applyFont="0" applyFill="0" applyBorder="0" applyAlignment="0" applyProtection="0"/>
    <xf numFmtId="0" fontId="0" fillId="0" borderId="0"/>
    <xf numFmtId="0" fontId="0" fillId="0" borderId="0" applyProtection="0"/>
    <xf numFmtId="0" fontId="14" fillId="0" borderId="0">
      <alignment vertical="center"/>
    </xf>
    <xf numFmtId="0" fontId="77" fillId="12" borderId="0" applyNumberFormat="0" applyBorder="0" applyAlignment="0" applyProtection="0">
      <alignment vertical="center"/>
    </xf>
    <xf numFmtId="0" fontId="101" fillId="0" borderId="0">
      <alignment vertical="center"/>
    </xf>
    <xf numFmtId="0" fontId="77" fillId="12" borderId="0" applyNumberFormat="0" applyBorder="0" applyAlignment="0" applyProtection="0">
      <alignment vertical="center"/>
    </xf>
    <xf numFmtId="0" fontId="77" fillId="17" borderId="0" applyNumberFormat="0" applyBorder="0" applyAlignment="0" applyProtection="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77" fillId="12" borderId="0" applyNumberFormat="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77" fillId="17" borderId="0" applyNumberFormat="0" applyBorder="0" applyAlignment="0" applyProtection="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12" borderId="0" applyNumberFormat="0" applyBorder="0" applyAlignment="0" applyProtection="0">
      <alignment vertical="center"/>
    </xf>
    <xf numFmtId="0" fontId="14" fillId="0" borderId="0">
      <alignment vertical="center"/>
    </xf>
    <xf numFmtId="0" fontId="77" fillId="17" borderId="0" applyNumberFormat="0" applyBorder="0" applyAlignment="0" applyProtection="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88" fillId="0" borderId="0" applyNumberFormat="0" applyFill="0" applyBorder="0" applyAlignment="0" applyProtection="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9" fontId="0" fillId="0" borderId="0" applyFont="0" applyFill="0" applyBorder="0" applyAlignment="0" applyProtection="0"/>
    <xf numFmtId="0" fontId="0" fillId="0" borderId="0" applyProtection="0"/>
    <xf numFmtId="0" fontId="0" fillId="0" borderId="0" applyProtection="0"/>
    <xf numFmtId="0" fontId="14" fillId="0" borderId="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77" fillId="17" borderId="0" applyNumberFormat="0" applyBorder="0" applyAlignment="0" applyProtection="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78" fillId="0" borderId="0"/>
    <xf numFmtId="0" fontId="77" fillId="12" borderId="0" applyNumberFormat="0" applyBorder="0" applyAlignment="0" applyProtection="0">
      <alignment vertical="center"/>
    </xf>
    <xf numFmtId="0" fontId="110" fillId="0" borderId="24" applyNumberFormat="0" applyFill="0" applyAlignment="0" applyProtection="0">
      <alignment vertical="center"/>
    </xf>
    <xf numFmtId="0" fontId="77" fillId="12" borderId="0" applyNumberFormat="0" applyBorder="0" applyAlignment="0" applyProtection="0">
      <alignment vertical="center"/>
    </xf>
    <xf numFmtId="0" fontId="78" fillId="0" borderId="0"/>
    <xf numFmtId="0" fontId="77" fillId="24" borderId="0" applyNumberFormat="0" applyBorder="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110" fillId="0" borderId="24" applyNumberFormat="0" applyFill="0" applyAlignment="0" applyProtection="0">
      <alignment vertical="center"/>
    </xf>
    <xf numFmtId="0" fontId="77" fillId="24" borderId="0" applyNumberFormat="0" applyBorder="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77"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12" borderId="0" applyNumberFormat="0" applyBorder="0" applyAlignment="0" applyProtection="0">
      <alignment vertical="center"/>
    </xf>
    <xf numFmtId="0" fontId="14" fillId="0" borderId="0">
      <alignment vertical="center"/>
    </xf>
    <xf numFmtId="0" fontId="77" fillId="12" borderId="0" applyNumberFormat="0" applyBorder="0" applyAlignment="0" applyProtection="0">
      <alignment vertical="center"/>
    </xf>
    <xf numFmtId="0" fontId="101" fillId="0" borderId="0">
      <alignment vertical="center"/>
    </xf>
    <xf numFmtId="0" fontId="77" fillId="12" borderId="0" applyNumberFormat="0" applyBorder="0" applyAlignment="0" applyProtection="0">
      <alignment vertical="center"/>
    </xf>
    <xf numFmtId="0" fontId="0" fillId="0" borderId="0"/>
    <xf numFmtId="0" fontId="77" fillId="12" borderId="0" applyNumberFormat="0" applyBorder="0" applyAlignment="0" applyProtection="0">
      <alignment vertical="center"/>
    </xf>
    <xf numFmtId="0" fontId="78" fillId="0" borderId="0"/>
    <xf numFmtId="0" fontId="83" fillId="0" borderId="0" applyNumberFormat="0" applyFill="0" applyBorder="0" applyAlignment="0" applyProtection="0">
      <alignment vertical="center"/>
    </xf>
    <xf numFmtId="0" fontId="14" fillId="0" borderId="0">
      <alignment vertical="center"/>
    </xf>
    <xf numFmtId="0" fontId="77" fillId="12" borderId="0" applyNumberFormat="0" applyBorder="0" applyAlignment="0" applyProtection="0">
      <alignment vertical="center"/>
    </xf>
    <xf numFmtId="0" fontId="78" fillId="0" borderId="0"/>
    <xf numFmtId="0" fontId="77" fillId="12" borderId="0" applyNumberFormat="0" applyBorder="0" applyAlignment="0" applyProtection="0">
      <alignment vertical="center"/>
    </xf>
    <xf numFmtId="0" fontId="77" fillId="12" borderId="0" applyNumberFormat="0" applyBorder="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14" fillId="0" borderId="0">
      <alignment vertical="center"/>
    </xf>
    <xf numFmtId="0" fontId="78" fillId="0" borderId="0"/>
    <xf numFmtId="0" fontId="77" fillId="12" borderId="0" applyNumberFormat="0" applyBorder="0" applyAlignment="0" applyProtection="0">
      <alignment vertical="center"/>
    </xf>
    <xf numFmtId="0" fontId="94" fillId="16" borderId="0" applyNumberFormat="0" applyBorder="0" applyAlignment="0" applyProtection="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77" fillId="12" borderId="0" applyNumberFormat="0" applyBorder="0" applyAlignment="0" applyProtection="0">
      <alignment vertical="center"/>
    </xf>
    <xf numFmtId="0" fontId="101" fillId="0" borderId="0">
      <alignment vertical="center"/>
    </xf>
    <xf numFmtId="0" fontId="14" fillId="0" borderId="0">
      <alignment vertical="center"/>
    </xf>
    <xf numFmtId="0" fontId="116" fillId="63" borderId="0" applyNumberFormat="0" applyBorder="0" applyAlignment="0" applyProtection="0">
      <alignment vertical="center"/>
    </xf>
    <xf numFmtId="0" fontId="80" fillId="0" borderId="18" applyNumberFormat="0" applyFill="0" applyAlignment="0" applyProtection="0">
      <alignment vertical="center"/>
    </xf>
    <xf numFmtId="0" fontId="77" fillId="26" borderId="0" applyNumberFormat="0" applyBorder="0" applyAlignment="0" applyProtection="0">
      <alignment vertical="center"/>
    </xf>
    <xf numFmtId="0" fontId="14" fillId="0" borderId="0">
      <alignment vertical="center"/>
    </xf>
    <xf numFmtId="0" fontId="14" fillId="0" borderId="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101" fillId="0" borderId="0">
      <alignment vertical="center"/>
    </xf>
    <xf numFmtId="0" fontId="78" fillId="0" borderId="0"/>
    <xf numFmtId="0" fontId="77" fillId="24" borderId="0" applyNumberFormat="0" applyBorder="0" applyAlignment="0" applyProtection="0">
      <alignment vertical="center"/>
    </xf>
    <xf numFmtId="0" fontId="110" fillId="0" borderId="24" applyNumberFormat="0" applyFill="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0" fillId="0" borderId="0"/>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14" fillId="0" borderId="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101" fillId="0" borderId="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8" fillId="0" borderId="0"/>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94" fillId="16" borderId="0" applyNumberFormat="0" applyBorder="0" applyAlignment="0" applyProtection="0">
      <alignment vertical="center"/>
    </xf>
    <xf numFmtId="0" fontId="77" fillId="24" borderId="0" applyNumberFormat="0" applyBorder="0" applyAlignment="0" applyProtection="0">
      <alignment vertical="center"/>
    </xf>
    <xf numFmtId="0" fontId="101" fillId="0" borderId="0">
      <alignment vertical="center"/>
    </xf>
    <xf numFmtId="0" fontId="83" fillId="0" borderId="0" applyNumberFormat="0" applyFill="0" applyBorder="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78" fillId="0" borderId="0"/>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14" fillId="0" borderId="0">
      <alignment vertical="center"/>
    </xf>
    <xf numFmtId="0" fontId="77" fillId="24" borderId="0" applyNumberFormat="0" applyBorder="0" applyAlignment="0" applyProtection="0">
      <alignment vertical="center"/>
    </xf>
    <xf numFmtId="0" fontId="78" fillId="0" borderId="0"/>
    <xf numFmtId="0" fontId="77" fillId="24" borderId="0" applyNumberFormat="0" applyBorder="0" applyAlignment="0" applyProtection="0">
      <alignment vertical="center"/>
    </xf>
    <xf numFmtId="0" fontId="77" fillId="17"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8" fillId="0" borderId="0" applyNumberFormat="0" applyFill="0" applyBorder="0" applyAlignment="0" applyProtection="0">
      <alignment vertical="center"/>
    </xf>
    <xf numFmtId="0" fontId="78" fillId="0" borderId="0"/>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0" fillId="0" borderId="0" applyNumberFormat="0" applyFont="0" applyFill="0" applyBorder="0" applyAlignment="0" applyProtection="0"/>
    <xf numFmtId="0" fontId="78" fillId="0" borderId="0"/>
    <xf numFmtId="0" fontId="14" fillId="0" borderId="0">
      <alignment vertical="center"/>
    </xf>
    <xf numFmtId="0" fontId="77" fillId="17"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74" fillId="0" borderId="0">
      <alignment vertical="center"/>
    </xf>
    <xf numFmtId="0" fontId="77" fillId="24"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8" fillId="0" borderId="0"/>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77" fillId="24" borderId="0" applyNumberFormat="0" applyBorder="0" applyAlignment="0" applyProtection="0">
      <alignment vertical="center"/>
    </xf>
    <xf numFmtId="0" fontId="101" fillId="0" borderId="0">
      <alignment vertical="center"/>
    </xf>
    <xf numFmtId="0" fontId="78" fillId="0" borderId="0"/>
    <xf numFmtId="0" fontId="14" fillId="0" borderId="0">
      <alignment vertical="center"/>
    </xf>
    <xf numFmtId="0" fontId="14" fillId="0" borderId="0">
      <alignment vertical="center"/>
    </xf>
    <xf numFmtId="0" fontId="110" fillId="0" borderId="24" applyNumberFormat="0" applyFill="0" applyAlignment="0" applyProtection="0">
      <alignment vertical="center"/>
    </xf>
    <xf numFmtId="0" fontId="77" fillId="24" borderId="0" applyNumberFormat="0" applyBorder="0" applyAlignment="0" applyProtection="0">
      <alignment vertical="center"/>
    </xf>
    <xf numFmtId="0" fontId="78" fillId="0" borderId="0"/>
    <xf numFmtId="0" fontId="77" fillId="2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24" borderId="0" applyNumberFormat="0" applyBorder="0" applyAlignment="0" applyProtection="0">
      <alignment vertical="center"/>
    </xf>
    <xf numFmtId="0" fontId="116" fillId="64" borderId="0" applyNumberFormat="0" applyBorder="0" applyAlignment="0" applyProtection="0">
      <alignment vertical="center"/>
    </xf>
    <xf numFmtId="0" fontId="14" fillId="0" borderId="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88" fillId="0" borderId="0" applyNumberFormat="0" applyFill="0" applyBorder="0" applyAlignment="0" applyProtection="0">
      <alignment vertical="center"/>
    </xf>
    <xf numFmtId="0" fontId="77" fillId="17" borderId="0" applyNumberFormat="0" applyBorder="0" applyAlignment="0" applyProtection="0">
      <alignment vertical="center"/>
    </xf>
    <xf numFmtId="0" fontId="83" fillId="0" borderId="0" applyNumberFormat="0" applyFill="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8" fillId="0" borderId="0"/>
    <xf numFmtId="0" fontId="77" fillId="17" borderId="0" applyNumberFormat="0" applyBorder="0" applyAlignment="0" applyProtection="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77" fillId="17" borderId="0" applyNumberFormat="0" applyBorder="0" applyAlignment="0" applyProtection="0">
      <alignment vertical="center"/>
    </xf>
    <xf numFmtId="0" fontId="74" fillId="0" borderId="0">
      <alignment vertical="center"/>
    </xf>
    <xf numFmtId="0" fontId="74" fillId="0" borderId="0">
      <alignment vertical="center"/>
    </xf>
    <xf numFmtId="0" fontId="77" fillId="17" borderId="0" applyNumberFormat="0" applyBorder="0" applyAlignment="0" applyProtection="0">
      <alignment vertical="center"/>
    </xf>
    <xf numFmtId="0" fontId="74" fillId="0" borderId="0">
      <alignment vertical="center"/>
    </xf>
    <xf numFmtId="0" fontId="74" fillId="0" borderId="0">
      <alignment vertical="center"/>
    </xf>
    <xf numFmtId="0" fontId="77" fillId="17" borderId="0" applyNumberFormat="0" applyBorder="0" applyAlignment="0" applyProtection="0">
      <alignment vertical="center"/>
    </xf>
    <xf numFmtId="0" fontId="14" fillId="0" borderId="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100" fillId="27" borderId="23" applyNumberFormat="0" applyAlignment="0" applyProtection="0">
      <alignment vertical="center"/>
    </xf>
    <xf numFmtId="0" fontId="77" fillId="17" borderId="0" applyNumberFormat="0" applyBorder="0" applyAlignment="0" applyProtection="0">
      <alignment vertical="center"/>
    </xf>
    <xf numFmtId="0" fontId="78" fillId="0" borderId="0"/>
    <xf numFmtId="0" fontId="0" fillId="0" borderId="0">
      <alignment vertical="center"/>
    </xf>
    <xf numFmtId="0" fontId="78" fillId="0" borderId="0"/>
    <xf numFmtId="0" fontId="14" fillId="0" borderId="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74" fillId="0" borderId="0">
      <alignment vertical="center"/>
    </xf>
    <xf numFmtId="0" fontId="74" fillId="0" borderId="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74" fillId="0" borderId="0">
      <alignment vertical="center"/>
    </xf>
    <xf numFmtId="0" fontId="74" fillId="0" borderId="0">
      <alignment vertical="center"/>
    </xf>
    <xf numFmtId="0" fontId="77" fillId="17" borderId="0" applyNumberFormat="0" applyBorder="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78" fillId="0" borderId="0"/>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8" fillId="0" borderId="0"/>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8" fillId="0" borderId="0"/>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0" fillId="0" borderId="0"/>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77" fillId="17" borderId="0" applyNumberFormat="0" applyBorder="0" applyAlignment="0" applyProtection="0">
      <alignment vertical="center"/>
    </xf>
    <xf numFmtId="0" fontId="101" fillId="0" borderId="0">
      <alignment vertical="center"/>
    </xf>
    <xf numFmtId="0" fontId="14" fillId="0" borderId="0">
      <alignment vertical="center"/>
    </xf>
    <xf numFmtId="0" fontId="78" fillId="0" borderId="0"/>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110" fillId="0" borderId="24" applyNumberFormat="0" applyFill="0" applyAlignment="0" applyProtection="0">
      <alignment vertical="center"/>
    </xf>
    <xf numFmtId="0" fontId="77" fillId="17" borderId="0" applyNumberFormat="0" applyBorder="0" applyAlignment="0" applyProtection="0">
      <alignment vertical="center"/>
    </xf>
    <xf numFmtId="0" fontId="14" fillId="0" borderId="0">
      <alignment vertical="center"/>
    </xf>
    <xf numFmtId="0" fontId="14" fillId="0" borderId="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7" fillId="17" borderId="0" applyNumberFormat="0" applyBorder="0" applyAlignment="0" applyProtection="0">
      <alignment vertical="center"/>
    </xf>
    <xf numFmtId="0" fontId="78" fillId="0" borderId="0"/>
    <xf numFmtId="9" fontId="0" fillId="0" borderId="0" applyFont="0" applyFill="0" applyBorder="0" applyAlignment="0" applyProtection="0"/>
    <xf numFmtId="0" fontId="116" fillId="65" borderId="0" applyNumberFormat="0" applyBorder="0" applyAlignment="0" applyProtection="0">
      <alignment vertical="center"/>
    </xf>
    <xf numFmtId="9" fontId="105" fillId="0" borderId="0" applyFont="0" applyFill="0" applyBorder="0" applyAlignment="0" applyProtection="0"/>
    <xf numFmtId="9" fontId="0" fillId="0" borderId="0" applyFont="0" applyFill="0" applyBorder="0" applyAlignment="0" applyProtection="0"/>
    <xf numFmtId="0" fontId="78" fillId="0" borderId="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78" fillId="0" borderId="0"/>
    <xf numFmtId="0" fontId="14" fillId="0" borderId="0">
      <alignment vertical="center"/>
    </xf>
    <xf numFmtId="9" fontId="0" fillId="0" borderId="0" applyFont="0" applyFill="0" applyBorder="0" applyAlignment="0" applyProtection="0"/>
    <xf numFmtId="0" fontId="74" fillId="0" borderId="0">
      <alignment vertical="center"/>
    </xf>
    <xf numFmtId="9" fontId="0" fillId="0" borderId="0" applyFont="0" applyFill="0" applyBorder="0" applyAlignment="0" applyProtection="0"/>
    <xf numFmtId="0" fontId="14" fillId="0" borderId="0">
      <alignment vertical="center"/>
    </xf>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9" fontId="0" fillId="0" borderId="0" applyFont="0" applyFill="0" applyBorder="0" applyAlignment="0" applyProtection="0"/>
    <xf numFmtId="0" fontId="74" fillId="0" borderId="0">
      <alignment vertical="center"/>
    </xf>
    <xf numFmtId="0" fontId="14" fillId="0" borderId="0">
      <alignment vertical="center"/>
    </xf>
    <xf numFmtId="9" fontId="0" fillId="0" borderId="0" applyFont="0" applyFill="0" applyBorder="0" applyAlignment="0" applyProtection="0"/>
    <xf numFmtId="0" fontId="14" fillId="0" borderId="0">
      <alignment vertical="center"/>
    </xf>
    <xf numFmtId="9" fontId="0" fillId="0" borderId="0" applyFont="0" applyFill="0" applyBorder="0" applyAlignment="0" applyProtection="0"/>
    <xf numFmtId="0" fontId="83" fillId="0" borderId="0" applyNumberFormat="0" applyFill="0" applyBorder="0" applyAlignment="0" applyProtection="0">
      <alignment vertical="center"/>
    </xf>
    <xf numFmtId="9" fontId="0" fillId="0" borderId="0" applyFont="0" applyFill="0" applyBorder="0" applyAlignment="0" applyProtection="0"/>
    <xf numFmtId="0" fontId="78" fillId="0" borderId="0"/>
    <xf numFmtId="0" fontId="83" fillId="0" borderId="0" applyNumberFormat="0" applyFill="0" applyBorder="0" applyAlignment="0" applyProtection="0">
      <alignment vertical="center"/>
    </xf>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83" fillId="0" borderId="0" applyNumberFormat="0" applyFill="0" applyBorder="0" applyAlignment="0" applyProtection="0">
      <alignment vertical="center"/>
    </xf>
    <xf numFmtId="9" fontId="47" fillId="0" borderId="0" applyFont="0" applyFill="0" applyBorder="0" applyAlignment="0" applyProtection="0">
      <alignment vertical="center"/>
    </xf>
    <xf numFmtId="9" fontId="14" fillId="0" borderId="0" applyFont="0" applyFill="0" applyBorder="0" applyAlignment="0" applyProtection="0">
      <alignment vertical="center"/>
    </xf>
    <xf numFmtId="0" fontId="78" fillId="0" borderId="0"/>
    <xf numFmtId="0" fontId="78" fillId="0" borderId="0"/>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0" fillId="0" borderId="0"/>
    <xf numFmtId="0" fontId="0" fillId="0" borderId="0"/>
    <xf numFmtId="0" fontId="0" fillId="0" borderId="0"/>
    <xf numFmtId="0" fontId="0" fillId="0" borderId="0"/>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80" fillId="0" borderId="18"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78" fillId="0" borderId="0"/>
    <xf numFmtId="0" fontId="0" fillId="0" borderId="0" applyProtection="0"/>
    <xf numFmtId="0" fontId="80" fillId="0" borderId="18" applyNumberFormat="0" applyFill="0" applyAlignment="0" applyProtection="0">
      <alignment vertical="center"/>
    </xf>
    <xf numFmtId="0" fontId="78" fillId="0" borderId="0"/>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80" fillId="0" borderId="18" applyNumberFormat="0" applyFill="0" applyAlignment="0" applyProtection="0">
      <alignment vertical="center"/>
    </xf>
    <xf numFmtId="0" fontId="14" fillId="0" borderId="0">
      <alignment vertical="center"/>
    </xf>
    <xf numFmtId="0" fontId="78" fillId="0" borderId="0"/>
    <xf numFmtId="0" fontId="80" fillId="0" borderId="18"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80" fillId="0" borderId="18" applyNumberFormat="0" applyFill="0" applyAlignment="0" applyProtection="0">
      <alignment vertical="center"/>
    </xf>
    <xf numFmtId="0" fontId="78" fillId="0" borderId="0"/>
    <xf numFmtId="0" fontId="78" fillId="0" borderId="0"/>
    <xf numFmtId="0" fontId="80" fillId="0" borderId="18" applyNumberFormat="0" applyFill="0" applyAlignment="0" applyProtection="0">
      <alignment vertical="center"/>
    </xf>
    <xf numFmtId="0" fontId="14" fillId="0" borderId="0">
      <alignment vertical="center"/>
    </xf>
    <xf numFmtId="0" fontId="78" fillId="0" borderId="0"/>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79" fillId="0" borderId="17" applyNumberFormat="0" applyFill="0" applyAlignment="0" applyProtection="0">
      <alignment vertical="center"/>
    </xf>
    <xf numFmtId="0" fontId="80" fillId="0" borderId="18" applyNumberFormat="0" applyFill="0" applyAlignment="0" applyProtection="0">
      <alignment vertical="center"/>
    </xf>
    <xf numFmtId="0" fontId="79" fillId="0" borderId="17"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80" fillId="0" borderId="18" applyNumberFormat="0" applyFill="0" applyAlignment="0" applyProtection="0">
      <alignment vertical="center"/>
    </xf>
    <xf numFmtId="0" fontId="78" fillId="0" borderId="0"/>
    <xf numFmtId="0" fontId="78" fillId="0" borderId="0"/>
    <xf numFmtId="0" fontId="77" fillId="42" borderId="0" applyNumberFormat="0" applyBorder="0" applyAlignment="0" applyProtection="0">
      <alignment vertical="center"/>
    </xf>
    <xf numFmtId="0" fontId="80" fillId="0" borderId="18" applyNumberFormat="0" applyFill="0" applyAlignment="0" applyProtection="0">
      <alignment vertical="center"/>
    </xf>
    <xf numFmtId="0" fontId="78" fillId="0" borderId="0"/>
    <xf numFmtId="0" fontId="78" fillId="0" borderId="0"/>
    <xf numFmtId="0" fontId="14" fillId="0" borderId="0">
      <alignment vertical="center"/>
    </xf>
    <xf numFmtId="0" fontId="80" fillId="0" borderId="18" applyNumberFormat="0" applyFill="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80" fillId="0" borderId="18" applyNumberFormat="0" applyFill="0" applyAlignment="0" applyProtection="0">
      <alignment vertical="center"/>
    </xf>
    <xf numFmtId="0" fontId="88" fillId="0" borderId="26"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74" fillId="0" borderId="0">
      <alignment vertical="center"/>
    </xf>
    <xf numFmtId="0" fontId="74" fillId="0" borderId="0">
      <alignment vertical="center"/>
    </xf>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80" fillId="0" borderId="18" applyNumberFormat="0" applyFill="0" applyAlignment="0" applyProtection="0">
      <alignment vertical="center"/>
    </xf>
    <xf numFmtId="0" fontId="78" fillId="0" borderId="0"/>
    <xf numFmtId="0" fontId="80" fillId="0" borderId="18" applyNumberFormat="0" applyFill="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77" fillId="39" borderId="0" applyNumberFormat="0" applyBorder="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88" fillId="0" borderId="26" applyNumberFormat="0" applyFill="0" applyAlignment="0" applyProtection="0">
      <alignment vertical="center"/>
    </xf>
    <xf numFmtId="0" fontId="14" fillId="0" borderId="0">
      <alignment vertical="center"/>
    </xf>
    <xf numFmtId="0" fontId="78" fillId="0" borderId="0"/>
    <xf numFmtId="0" fontId="80" fillId="0" borderId="18" applyNumberFormat="0" applyFill="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77" fillId="35" borderId="0" applyNumberFormat="0" applyBorder="0" applyAlignment="0" applyProtection="0">
      <alignment vertical="center"/>
    </xf>
    <xf numFmtId="0" fontId="78" fillId="0" borderId="0"/>
    <xf numFmtId="0" fontId="78" fillId="0" borderId="0"/>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77" fillId="39" borderId="0" applyNumberFormat="0" applyBorder="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78" fillId="0" borderId="0"/>
    <xf numFmtId="0" fontId="80" fillId="0" borderId="18" applyNumberFormat="0" applyFill="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0" fillId="0" borderId="0"/>
    <xf numFmtId="0" fontId="0" fillId="0" borderId="0"/>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103" fillId="33" borderId="0" applyNumberFormat="0" applyBorder="0" applyAlignment="0" applyProtection="0">
      <alignment vertical="center"/>
    </xf>
    <xf numFmtId="0" fontId="80" fillId="0" borderId="18" applyNumberFormat="0" applyFill="0" applyAlignment="0" applyProtection="0">
      <alignment vertical="center"/>
    </xf>
    <xf numFmtId="0" fontId="88" fillId="0" borderId="0" applyNumberFormat="0" applyFill="0" applyBorder="0" applyAlignment="0" applyProtection="0">
      <alignment vertical="center"/>
    </xf>
    <xf numFmtId="0" fontId="80" fillId="0" borderId="18" applyNumberFormat="0" applyFill="0" applyAlignment="0" applyProtection="0">
      <alignment vertical="center"/>
    </xf>
    <xf numFmtId="0" fontId="88" fillId="0" borderId="0" applyNumberFormat="0" applyFill="0" applyBorder="0" applyAlignment="0" applyProtection="0">
      <alignment vertical="center"/>
    </xf>
    <xf numFmtId="0" fontId="80" fillId="0" borderId="18" applyNumberFormat="0" applyFill="0" applyAlignment="0" applyProtection="0">
      <alignment vertical="center"/>
    </xf>
    <xf numFmtId="0" fontId="78" fillId="0" borderId="0"/>
    <xf numFmtId="0" fontId="80" fillId="0" borderId="18" applyNumberFormat="0" applyFill="0" applyAlignment="0" applyProtection="0">
      <alignment vertical="center"/>
    </xf>
    <xf numFmtId="0" fontId="103" fillId="33" borderId="0" applyNumberFormat="0" applyBorder="0" applyAlignment="0" applyProtection="0">
      <alignment vertical="center"/>
    </xf>
    <xf numFmtId="0" fontId="80" fillId="0" borderId="18" applyNumberFormat="0" applyFill="0" applyAlignment="0" applyProtection="0">
      <alignment vertical="center"/>
    </xf>
    <xf numFmtId="0" fontId="88" fillId="0" borderId="0" applyNumberFormat="0" applyFill="0" applyBorder="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11" fillId="0" borderId="25" applyNumberFormat="0" applyFill="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74" fillId="0" borderId="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78" fillId="0" borderId="0"/>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78" fillId="0" borderId="0"/>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78" fillId="0" borderId="0"/>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78" fillId="0" borderId="0"/>
    <xf numFmtId="0" fontId="80" fillId="0" borderId="18" applyNumberFormat="0" applyFill="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77" fillId="39" borderId="0" applyNumberFormat="0" applyBorder="0" applyAlignment="0" applyProtection="0">
      <alignment vertical="center"/>
    </xf>
    <xf numFmtId="0" fontId="80" fillId="0" borderId="18" applyNumberFormat="0" applyFill="0" applyAlignment="0" applyProtection="0">
      <alignment vertical="center"/>
    </xf>
    <xf numFmtId="0" fontId="78" fillId="0" borderId="0"/>
    <xf numFmtId="0" fontId="80" fillId="0" borderId="18" applyNumberFormat="0" applyFill="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77" fillId="31" borderId="0" applyNumberFormat="0" applyBorder="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74" fillId="0" borderId="0">
      <alignment vertical="center"/>
    </xf>
    <xf numFmtId="0" fontId="77" fillId="39" borderId="0" applyNumberFormat="0" applyBorder="0" applyAlignment="0" applyProtection="0">
      <alignment vertical="center"/>
    </xf>
    <xf numFmtId="0" fontId="80" fillId="0" borderId="18"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0" fillId="0" borderId="18" applyNumberFormat="0" applyFill="0" applyAlignment="0" applyProtection="0">
      <alignment vertical="center"/>
    </xf>
    <xf numFmtId="0" fontId="106" fillId="0" borderId="0" applyNumberFormat="0" applyFill="0" applyBorder="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77" fillId="31" borderId="0" applyNumberFormat="0" applyBorder="0" applyAlignment="0" applyProtection="0">
      <alignment vertical="center"/>
    </xf>
    <xf numFmtId="0" fontId="14" fillId="0" borderId="0">
      <alignment vertical="center"/>
    </xf>
    <xf numFmtId="0" fontId="80" fillId="0" borderId="18" applyNumberFormat="0" applyFill="0" applyAlignment="0" applyProtection="0">
      <alignment vertical="center"/>
    </xf>
    <xf numFmtId="0" fontId="106" fillId="0" borderId="0" applyNumberFormat="0" applyFill="0" applyBorder="0" applyAlignment="0" applyProtection="0">
      <alignment vertical="center"/>
    </xf>
    <xf numFmtId="0" fontId="80" fillId="0" borderId="18" applyNumberFormat="0" applyFill="0" applyAlignment="0" applyProtection="0">
      <alignment vertical="center"/>
    </xf>
    <xf numFmtId="0" fontId="80" fillId="0" borderId="18" applyNumberFormat="0" applyFill="0" applyAlignment="0" applyProtection="0">
      <alignment vertical="center"/>
    </xf>
    <xf numFmtId="0" fontId="78" fillId="0" borderId="0"/>
    <xf numFmtId="0" fontId="78" fillId="0" borderId="0"/>
    <xf numFmtId="0" fontId="82" fillId="0" borderId="0" applyNumberFormat="0" applyFill="0" applyBorder="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5" fillId="9" borderId="16" applyNumberFormat="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14" fillId="0" borderId="0">
      <alignment vertical="center"/>
    </xf>
    <xf numFmtId="0" fontId="78" fillId="0" borderId="0"/>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0" fillId="0" borderId="0" applyProtection="0"/>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15" fillId="9" borderId="16" applyNumberFormat="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14" fillId="0" borderId="0">
      <alignment vertical="center"/>
    </xf>
    <xf numFmtId="0" fontId="78" fillId="0" borderId="0"/>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8" fillId="0" borderId="0"/>
    <xf numFmtId="0" fontId="101" fillId="0" borderId="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78" fillId="0" borderId="0"/>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78" fillId="0" borderId="0"/>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101" fillId="0" borderId="0">
      <alignment vertical="center"/>
    </xf>
    <xf numFmtId="0" fontId="74" fillId="0" borderId="0">
      <alignment vertical="center"/>
    </xf>
    <xf numFmtId="0" fontId="74" fillId="0" borderId="0">
      <alignment vertical="center"/>
    </xf>
    <xf numFmtId="0" fontId="79" fillId="0" borderId="17" applyNumberFormat="0" applyFill="0" applyAlignment="0" applyProtection="0">
      <alignment vertical="center"/>
    </xf>
    <xf numFmtId="0" fontId="14" fillId="0" borderId="0">
      <alignment vertical="center"/>
    </xf>
    <xf numFmtId="0" fontId="78" fillId="0" borderId="0"/>
    <xf numFmtId="0" fontId="78" fillId="0" borderId="0"/>
    <xf numFmtId="0" fontId="78" fillId="0" borderId="0"/>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14" fillId="0" borderId="0">
      <alignment vertical="center"/>
    </xf>
    <xf numFmtId="0" fontId="78" fillId="0" borderId="0"/>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7" fillId="39" borderId="0" applyNumberFormat="0" applyBorder="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8" fillId="0" borderId="0"/>
    <xf numFmtId="0" fontId="79" fillId="0" borderId="17" applyNumberFormat="0" applyFill="0" applyAlignment="0" applyProtection="0">
      <alignment vertical="center"/>
    </xf>
    <xf numFmtId="0" fontId="78" fillId="0" borderId="0"/>
    <xf numFmtId="0" fontId="79" fillId="0" borderId="17" applyNumberFormat="0" applyFill="0" applyAlignment="0" applyProtection="0">
      <alignment vertical="center"/>
    </xf>
    <xf numFmtId="0" fontId="0" fillId="0" borderId="0"/>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0" fillId="0" borderId="0"/>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8" fillId="0" borderId="0"/>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47" fillId="19" borderId="19" applyNumberFormat="0" applyFont="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14" fillId="0" borderId="0">
      <alignment vertical="center"/>
    </xf>
    <xf numFmtId="0" fontId="94" fillId="16" borderId="0" applyNumberFormat="0" applyBorder="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101" fillId="0" borderId="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8" fillId="0" borderId="0"/>
    <xf numFmtId="0" fontId="79" fillId="0" borderId="17" applyNumberFormat="0" applyFill="0" applyAlignment="0" applyProtection="0">
      <alignment vertical="center"/>
    </xf>
    <xf numFmtId="0" fontId="78" fillId="0" borderId="0"/>
    <xf numFmtId="0" fontId="79" fillId="0" borderId="17" applyNumberFormat="0" applyFill="0" applyAlignment="0" applyProtection="0">
      <alignment vertical="center"/>
    </xf>
    <xf numFmtId="0" fontId="78" fillId="0" borderId="0"/>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78" fillId="0" borderId="0"/>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8" fillId="0" borderId="0"/>
    <xf numFmtId="0" fontId="78" fillId="0" borderId="0"/>
    <xf numFmtId="0" fontId="78" fillId="0" borderId="0"/>
    <xf numFmtId="0" fontId="78" fillId="0" borderId="0"/>
    <xf numFmtId="0" fontId="77" fillId="42" borderId="0" applyNumberFormat="0" applyBorder="0" applyAlignment="0" applyProtection="0">
      <alignment vertical="center"/>
    </xf>
    <xf numFmtId="0" fontId="83" fillId="0" borderId="0" applyNumberFormat="0" applyFill="0" applyBorder="0" applyAlignment="0" applyProtection="0">
      <alignment vertical="center"/>
    </xf>
    <xf numFmtId="0" fontId="78" fillId="0" borderId="0"/>
    <xf numFmtId="0" fontId="79" fillId="0" borderId="17" applyNumberFormat="0" applyFill="0" applyAlignment="0" applyProtection="0">
      <alignment vertical="center"/>
    </xf>
    <xf numFmtId="0" fontId="78" fillId="0" borderId="0"/>
    <xf numFmtId="0" fontId="78" fillId="0" borderId="0"/>
    <xf numFmtId="0" fontId="78" fillId="0" borderId="0"/>
    <xf numFmtId="0" fontId="78" fillId="0" borderId="0"/>
    <xf numFmtId="0" fontId="14" fillId="0" borderId="0">
      <alignment vertical="center"/>
    </xf>
    <xf numFmtId="0" fontId="83" fillId="0" borderId="0" applyNumberFormat="0" applyFill="0" applyBorder="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8" fillId="0" borderId="0"/>
    <xf numFmtId="0" fontId="78" fillId="0" borderId="0"/>
    <xf numFmtId="0" fontId="78" fillId="0" borderId="0"/>
    <xf numFmtId="0" fontId="78" fillId="0" borderId="0"/>
    <xf numFmtId="0" fontId="14" fillId="0" borderId="0">
      <alignment vertical="center"/>
    </xf>
    <xf numFmtId="0" fontId="83" fillId="0" borderId="0" applyNumberFormat="0" applyFill="0" applyBorder="0" applyAlignment="0" applyProtection="0">
      <alignment vertical="center"/>
    </xf>
    <xf numFmtId="0" fontId="74" fillId="0" borderId="0">
      <alignment vertical="center"/>
    </xf>
    <xf numFmtId="0" fontId="47" fillId="19" borderId="19" applyNumberFormat="0" applyFont="0" applyAlignment="0" applyProtection="0">
      <alignment vertical="center"/>
    </xf>
    <xf numFmtId="0" fontId="79" fillId="0" borderId="17" applyNumberFormat="0" applyFill="0" applyAlignment="0" applyProtection="0">
      <alignment vertical="center"/>
    </xf>
    <xf numFmtId="0" fontId="78" fillId="0" borderId="0"/>
    <xf numFmtId="0" fontId="78" fillId="0" borderId="0"/>
    <xf numFmtId="0" fontId="78" fillId="0" borderId="0"/>
    <xf numFmtId="0" fontId="78" fillId="0" borderId="0"/>
    <xf numFmtId="0" fontId="83" fillId="0" borderId="0" applyNumberFormat="0" applyFill="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9" fillId="0" borderId="17" applyNumberFormat="0" applyFill="0" applyAlignment="0" applyProtection="0">
      <alignment vertical="center"/>
    </xf>
    <xf numFmtId="0" fontId="78" fillId="0" borderId="0"/>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78" fillId="0" borderId="0"/>
    <xf numFmtId="0" fontId="78" fillId="0" borderId="0"/>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8" fillId="0" borderId="0"/>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47" fillId="19" borderId="19" applyNumberFormat="0" applyFont="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79" fillId="0" borderId="17" applyNumberFormat="0" applyFill="0" applyAlignment="0" applyProtection="0">
      <alignment vertical="center"/>
    </xf>
    <xf numFmtId="0" fontId="79" fillId="0" borderId="17" applyNumberFormat="0" applyFill="0" applyAlignment="0" applyProtection="0">
      <alignment vertical="center"/>
    </xf>
    <xf numFmtId="0" fontId="77" fillId="39" borderId="0" applyNumberFormat="0" applyBorder="0" applyAlignment="0" applyProtection="0">
      <alignment vertical="center"/>
    </xf>
    <xf numFmtId="0" fontId="47" fillId="19" borderId="19" applyNumberFormat="0" applyFont="0" applyAlignment="0" applyProtection="0">
      <alignment vertical="center"/>
    </xf>
    <xf numFmtId="0" fontId="79" fillId="0" borderId="17" applyNumberFormat="0" applyFill="0" applyAlignment="0" applyProtection="0">
      <alignment vertical="center"/>
    </xf>
    <xf numFmtId="0" fontId="78" fillId="0" borderId="0"/>
    <xf numFmtId="0" fontId="79" fillId="0" borderId="17" applyNumberFormat="0" applyFill="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9" fillId="0" borderId="17" applyNumberFormat="0" applyFill="0" applyAlignment="0" applyProtection="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79" fillId="0" borderId="17" applyNumberFormat="0" applyFill="0" applyAlignment="0" applyProtection="0">
      <alignment vertical="center"/>
    </xf>
    <xf numFmtId="0" fontId="14" fillId="0" borderId="0">
      <alignment vertical="center"/>
    </xf>
    <xf numFmtId="0" fontId="79" fillId="0" borderId="17" applyNumberFormat="0" applyFill="0" applyAlignment="0" applyProtection="0">
      <alignment vertical="center"/>
    </xf>
    <xf numFmtId="0" fontId="78" fillId="0" borderId="0"/>
    <xf numFmtId="0" fontId="78" fillId="0" borderId="0"/>
    <xf numFmtId="0" fontId="78" fillId="0" borderId="0"/>
    <xf numFmtId="0" fontId="78" fillId="0" borderId="0"/>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115" fillId="9" borderId="16" applyNumberFormat="0" applyAlignment="0" applyProtection="0">
      <alignment vertical="center"/>
    </xf>
    <xf numFmtId="0" fontId="88" fillId="0" borderId="26" applyNumberFormat="0" applyFill="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115" fillId="9" borderId="16" applyNumberFormat="0" applyAlignment="0" applyProtection="0">
      <alignment vertical="center"/>
    </xf>
    <xf numFmtId="0" fontId="88" fillId="0" borderId="26" applyNumberFormat="0" applyFill="0" applyAlignment="0" applyProtection="0">
      <alignment vertical="center"/>
    </xf>
    <xf numFmtId="0" fontId="14" fillId="0" borderId="0">
      <alignment vertical="center"/>
    </xf>
    <xf numFmtId="0" fontId="88" fillId="0" borderId="26" applyNumberFormat="0" applyFill="0" applyAlignment="0" applyProtection="0">
      <alignment vertical="center"/>
    </xf>
    <xf numFmtId="0" fontId="74" fillId="0" borderId="0">
      <alignment vertical="center"/>
    </xf>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14" fillId="0" borderId="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88" fillId="0" borderId="26" applyNumberFormat="0" applyFill="0" applyAlignment="0" applyProtection="0">
      <alignment vertical="center"/>
    </xf>
    <xf numFmtId="0" fontId="94" fillId="16" borderId="0" applyNumberFormat="0" applyBorder="0" applyAlignment="0" applyProtection="0">
      <alignment vertical="center"/>
    </xf>
    <xf numFmtId="0" fontId="74" fillId="0" borderId="0">
      <alignment vertical="center"/>
    </xf>
    <xf numFmtId="0" fontId="115" fillId="9" borderId="16" applyNumberFormat="0" applyAlignment="0" applyProtection="0">
      <alignment vertical="center"/>
    </xf>
    <xf numFmtId="0" fontId="88" fillId="0" borderId="26" applyNumberFormat="0" applyFill="0" applyAlignment="0" applyProtection="0">
      <alignment vertical="center"/>
    </xf>
    <xf numFmtId="0" fontId="94" fillId="16" borderId="0" applyNumberFormat="0" applyBorder="0" applyAlignment="0" applyProtection="0">
      <alignment vertical="center"/>
    </xf>
    <xf numFmtId="0" fontId="14" fillId="0" borderId="0">
      <alignment vertical="center"/>
    </xf>
    <xf numFmtId="0" fontId="88" fillId="0" borderId="26" applyNumberFormat="0" applyFill="0" applyAlignment="0" applyProtection="0">
      <alignment vertical="center"/>
    </xf>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88" fillId="0" borderId="26" applyNumberFormat="0" applyFill="0" applyAlignment="0" applyProtection="0">
      <alignment vertical="center"/>
    </xf>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74" fillId="0" borderId="0">
      <alignment vertical="center"/>
    </xf>
    <xf numFmtId="0" fontId="74" fillId="0" borderId="0">
      <alignment vertical="center"/>
    </xf>
    <xf numFmtId="0" fontId="88" fillId="0" borderId="26"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15" fillId="9" borderId="16" applyNumberFormat="0" applyAlignment="0" applyProtection="0">
      <alignment vertical="center"/>
    </xf>
    <xf numFmtId="0" fontId="88" fillId="0" borderId="26" applyNumberFormat="0" applyFill="0" applyAlignment="0" applyProtection="0">
      <alignment vertical="center"/>
    </xf>
    <xf numFmtId="0" fontId="83" fillId="0" borderId="0" applyNumberFormat="0" applyFill="0" applyBorder="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115" fillId="9" borderId="16" applyNumberFormat="0" applyAlignment="0" applyProtection="0">
      <alignment vertical="center"/>
    </xf>
    <xf numFmtId="0" fontId="88" fillId="0" borderId="26" applyNumberFormat="0" applyFill="0" applyAlignment="0" applyProtection="0">
      <alignment vertical="center"/>
    </xf>
    <xf numFmtId="0" fontId="74" fillId="0" borderId="0">
      <alignment vertical="center"/>
    </xf>
    <xf numFmtId="0" fontId="74" fillId="0" borderId="0">
      <alignment vertical="center"/>
    </xf>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0" fillId="0" borderId="0"/>
    <xf numFmtId="0" fontId="78" fillId="0" borderId="0"/>
    <xf numFmtId="0" fontId="78" fillId="0" borderId="0"/>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14" fillId="0" borderId="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14" fillId="0" borderId="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78" fillId="0" borderId="0"/>
    <xf numFmtId="0" fontId="78" fillId="0" borderId="0"/>
    <xf numFmtId="0" fontId="14" fillId="0" borderId="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14" fillId="0" borderId="0">
      <alignment vertical="center"/>
    </xf>
    <xf numFmtId="0" fontId="88" fillId="0" borderId="26"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78" fillId="0" borderId="0"/>
    <xf numFmtId="0" fontId="78" fillId="0" borderId="0"/>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3" fillId="0" borderId="0" applyNumberFormat="0" applyFill="0" applyBorder="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74" fillId="0" borderId="0">
      <alignment vertical="center"/>
    </xf>
    <xf numFmtId="0" fontId="74" fillId="0" borderId="0">
      <alignment vertical="center"/>
    </xf>
    <xf numFmtId="0" fontId="88" fillId="0" borderId="26" applyNumberFormat="0" applyFill="0" applyAlignment="0" applyProtection="0">
      <alignment vertical="center"/>
    </xf>
    <xf numFmtId="0" fontId="14" fillId="0" borderId="0">
      <alignment vertical="center"/>
    </xf>
    <xf numFmtId="0" fontId="14" fillId="0" borderId="0">
      <alignment vertical="center"/>
    </xf>
    <xf numFmtId="0" fontId="88" fillId="0" borderId="26" applyNumberFormat="0" applyFill="0" applyAlignment="0" applyProtection="0">
      <alignment vertical="center"/>
    </xf>
    <xf numFmtId="0" fontId="88" fillId="0" borderId="26" applyNumberFormat="0" applyFill="0" applyAlignment="0" applyProtection="0">
      <alignment vertical="center"/>
    </xf>
    <xf numFmtId="0" fontId="0" fillId="0" borderId="0"/>
    <xf numFmtId="0" fontId="88" fillId="0" borderId="26" applyNumberFormat="0" applyFill="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0" fillId="0" borderId="0"/>
    <xf numFmtId="0" fontId="102" fillId="27" borderId="16" applyNumberFormat="0" applyAlignment="0" applyProtection="0">
      <alignment vertical="center"/>
    </xf>
    <xf numFmtId="0" fontId="78" fillId="0" borderId="0"/>
    <xf numFmtId="0" fontId="88" fillId="0" borderId="26" applyNumberFormat="0" applyFill="0" applyAlignment="0" applyProtection="0">
      <alignment vertical="center"/>
    </xf>
    <xf numFmtId="0" fontId="14" fillId="0" borderId="0">
      <alignment vertical="center"/>
    </xf>
    <xf numFmtId="0" fontId="88" fillId="0" borderId="30" applyNumberFormat="0" applyFill="0" applyAlignment="0" applyProtection="0">
      <alignment vertical="center"/>
    </xf>
    <xf numFmtId="179" fontId="105" fillId="0" borderId="0" applyFont="0" applyFill="0" applyBorder="0" applyAlignment="0" applyProtection="0"/>
    <xf numFmtId="0" fontId="78" fillId="0" borderId="0"/>
    <xf numFmtId="0" fontId="78" fillId="0" borderId="0"/>
    <xf numFmtId="0" fontId="78" fillId="0" borderId="0"/>
    <xf numFmtId="0" fontId="78" fillId="0" borderId="0"/>
    <xf numFmtId="0" fontId="14" fillId="0" borderId="0">
      <alignment vertical="center"/>
    </xf>
    <xf numFmtId="0" fontId="88" fillId="0" borderId="0" applyNumberFormat="0" applyFill="0" applyBorder="0" applyAlignment="0" applyProtection="0">
      <alignment vertical="center"/>
    </xf>
    <xf numFmtId="178" fontId="78"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78" fillId="0" borderId="0"/>
    <xf numFmtId="0" fontId="78" fillId="0" borderId="0"/>
    <xf numFmtId="0" fontId="83" fillId="0" borderId="0" applyNumberFormat="0" applyFill="0" applyBorder="0" applyAlignment="0" applyProtection="0">
      <alignment vertical="center"/>
    </xf>
    <xf numFmtId="0" fontId="14" fillId="0" borderId="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78" fillId="0" borderId="0"/>
    <xf numFmtId="0" fontId="78" fillId="0" borderId="0"/>
    <xf numFmtId="0" fontId="83"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78" fillId="0" borderId="0"/>
    <xf numFmtId="0" fontId="78" fillId="0" borderId="0"/>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74" fillId="0" borderId="0">
      <alignment vertical="center"/>
    </xf>
    <xf numFmtId="0" fontId="74" fillId="0" borderId="0">
      <alignment vertical="center"/>
    </xf>
    <xf numFmtId="0" fontId="88" fillId="0" borderId="0" applyNumberFormat="0" applyFill="0" applyBorder="0" applyAlignment="0" applyProtection="0">
      <alignment vertical="center"/>
    </xf>
    <xf numFmtId="0" fontId="74" fillId="0" borderId="0">
      <alignment vertical="center"/>
    </xf>
    <xf numFmtId="0" fontId="74" fillId="0" borderId="0">
      <alignment vertical="center"/>
    </xf>
    <xf numFmtId="0" fontId="0" fillId="0" borderId="0"/>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0" fillId="0" borderId="0" applyProtection="0"/>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74" fillId="0" borderId="0">
      <alignment vertical="center"/>
    </xf>
    <xf numFmtId="0" fontId="74" fillId="0" borderId="0">
      <alignment vertical="center"/>
    </xf>
    <xf numFmtId="0" fontId="88" fillId="0" borderId="0" applyNumberFormat="0" applyFill="0" applyBorder="0" applyAlignment="0" applyProtection="0">
      <alignment vertical="center"/>
    </xf>
    <xf numFmtId="0" fontId="74" fillId="0" borderId="0">
      <alignment vertical="center"/>
    </xf>
    <xf numFmtId="0" fontId="7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0" fillId="0" borderId="0"/>
    <xf numFmtId="0" fontId="78" fillId="0" borderId="0"/>
    <xf numFmtId="0" fontId="78" fillId="0" borderId="0"/>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0" fillId="0" borderId="0"/>
    <xf numFmtId="0" fontId="0" fillId="0" borderId="0"/>
    <xf numFmtId="0" fontId="88" fillId="0" borderId="0" applyNumberFormat="0" applyFill="0" applyBorder="0" applyAlignment="0" applyProtection="0">
      <alignment vertical="center"/>
    </xf>
    <xf numFmtId="0" fontId="14" fillId="0" borderId="0">
      <alignment vertical="center"/>
    </xf>
    <xf numFmtId="0" fontId="0" fillId="0" borderId="0"/>
    <xf numFmtId="0" fontId="0" fillId="0" borderId="0"/>
    <xf numFmtId="0" fontId="88" fillId="0" borderId="0" applyNumberFormat="0" applyFill="0" applyBorder="0" applyAlignment="0" applyProtection="0">
      <alignment vertical="center"/>
    </xf>
    <xf numFmtId="0" fontId="0" fillId="0" borderId="0"/>
    <xf numFmtId="0" fontId="14" fillId="0" borderId="0">
      <alignment vertical="center"/>
    </xf>
    <xf numFmtId="0" fontId="0" fillId="0" borderId="0"/>
    <xf numFmtId="0" fontId="0" fillId="0" borderId="0"/>
    <xf numFmtId="0" fontId="88" fillId="0" borderId="0" applyNumberFormat="0" applyFill="0" applyBorder="0" applyAlignment="0" applyProtection="0">
      <alignment vertical="center"/>
    </xf>
    <xf numFmtId="0" fontId="14" fillId="0" borderId="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78"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88" fillId="0" borderId="0" applyNumberFormat="0" applyFill="0" applyBorder="0" applyAlignment="0" applyProtection="0">
      <alignment vertical="center"/>
    </xf>
    <xf numFmtId="0" fontId="78" fillId="0" borderId="0"/>
    <xf numFmtId="0" fontId="0" fillId="0" borderId="0"/>
    <xf numFmtId="0" fontId="0" fillId="0" borderId="0"/>
    <xf numFmtId="0" fontId="0" fillId="0" borderId="0"/>
    <xf numFmtId="0" fontId="0" fillId="0" borderId="0"/>
    <xf numFmtId="0" fontId="14" fillId="0" borderId="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14" fillId="0" borderId="0">
      <alignment vertical="center"/>
    </xf>
    <xf numFmtId="0" fontId="0" fillId="0" borderId="0"/>
    <xf numFmtId="0" fontId="88"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78" fillId="0" borderId="0"/>
    <xf numFmtId="0" fontId="78" fillId="0" borderId="0"/>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74" fillId="0" borderId="0">
      <alignment vertical="center"/>
    </xf>
    <xf numFmtId="0" fontId="74" fillId="0" borderId="0">
      <alignment vertical="center"/>
    </xf>
    <xf numFmtId="0" fontId="88"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88"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94" fillId="16" borderId="0" applyNumberFormat="0" applyBorder="0" applyAlignment="0" applyProtection="0">
      <alignment vertical="center"/>
    </xf>
    <xf numFmtId="0" fontId="78" fillId="0" borderId="0"/>
    <xf numFmtId="0" fontId="78" fillId="0" borderId="0"/>
    <xf numFmtId="0" fontId="83" fillId="0" borderId="0" applyNumberFormat="0" applyFill="0" applyBorder="0" applyAlignment="0" applyProtection="0">
      <alignment vertical="center"/>
    </xf>
    <xf numFmtId="0" fontId="94" fillId="16"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78" fillId="0" borderId="0"/>
    <xf numFmtId="0" fontId="78" fillId="0" borderId="0"/>
    <xf numFmtId="0" fontId="83" fillId="0" borderId="0" applyNumberFormat="0" applyFill="0" applyBorder="0" applyAlignment="0" applyProtection="0">
      <alignment vertical="center"/>
    </xf>
    <xf numFmtId="0" fontId="14" fillId="0" borderId="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83" fillId="0" borderId="0" applyNumberFormat="0" applyFill="0" applyBorder="0" applyAlignment="0" applyProtection="0">
      <alignment vertical="center"/>
    </xf>
    <xf numFmtId="0" fontId="14" fillId="0" borderId="0">
      <alignment vertical="center"/>
    </xf>
    <xf numFmtId="0" fontId="83" fillId="0" borderId="0" applyNumberFormat="0" applyFill="0" applyBorder="0" applyAlignment="0" applyProtection="0">
      <alignment vertical="center"/>
    </xf>
    <xf numFmtId="0" fontId="94" fillId="16" borderId="0" applyNumberFormat="0" applyBorder="0" applyAlignment="0" applyProtection="0">
      <alignment vertical="center"/>
    </xf>
    <xf numFmtId="0" fontId="83" fillId="0" borderId="0" applyNumberFormat="0" applyFill="0" applyBorder="0" applyAlignment="0" applyProtection="0">
      <alignment vertical="center"/>
    </xf>
    <xf numFmtId="0" fontId="101" fillId="0" borderId="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78" fillId="0" borderId="0"/>
    <xf numFmtId="0" fontId="106"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78" fillId="0" borderId="0"/>
    <xf numFmtId="0" fontId="14" fillId="0" borderId="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78" fillId="0" borderId="0"/>
    <xf numFmtId="0" fontId="0" fillId="0" borderId="0"/>
    <xf numFmtId="0" fontId="83" fillId="0" borderId="0" applyNumberFormat="0" applyFill="0" applyBorder="0" applyAlignment="0" applyProtection="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78" fillId="0" borderId="0"/>
    <xf numFmtId="0" fontId="78" fillId="0" borderId="0"/>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74" fillId="0" borderId="0">
      <alignment vertical="center"/>
    </xf>
    <xf numFmtId="0" fontId="83" fillId="0" borderId="0" applyNumberFormat="0" applyFill="0" applyBorder="0" applyAlignment="0" applyProtection="0">
      <alignment vertical="center"/>
    </xf>
    <xf numFmtId="0" fontId="78" fillId="0" borderId="0"/>
    <xf numFmtId="0" fontId="78" fillId="0" borderId="0"/>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83" fillId="0" borderId="0" applyNumberFormat="0" applyFill="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78" fillId="0" borderId="0"/>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7" fillId="23" borderId="20" applyNumberFormat="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101" fillId="0" borderId="0">
      <alignment vertical="center"/>
    </xf>
    <xf numFmtId="0" fontId="14" fillId="0" borderId="0">
      <alignment vertical="center"/>
    </xf>
    <xf numFmtId="0" fontId="77" fillId="39"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78" fillId="0" borderId="0"/>
    <xf numFmtId="0" fontId="78" fillId="0" borderId="0"/>
    <xf numFmtId="0" fontId="83" fillId="0" borderId="0" applyNumberFormat="0" applyFill="0" applyBorder="0" applyAlignment="0" applyProtection="0">
      <alignment vertical="center"/>
    </xf>
    <xf numFmtId="0" fontId="74" fillId="0" borderId="0">
      <alignment vertical="center"/>
    </xf>
    <xf numFmtId="0" fontId="74" fillId="0" borderId="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78" fillId="0" borderId="0"/>
    <xf numFmtId="0" fontId="78" fillId="0" borderId="0"/>
    <xf numFmtId="0" fontId="94" fillId="16" borderId="0" applyNumberFormat="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14" fillId="0" borderId="0">
      <alignment vertical="center"/>
    </xf>
    <xf numFmtId="0" fontId="0" fillId="0" borderId="0" applyProtection="0"/>
    <xf numFmtId="0" fontId="0" fillId="0" borderId="0" applyProtection="0"/>
    <xf numFmtId="0" fontId="101" fillId="0" borderId="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78" fillId="0" borderId="0"/>
    <xf numFmtId="0" fontId="78" fillId="0" borderId="0"/>
    <xf numFmtId="0" fontId="78" fillId="0" borderId="0"/>
    <xf numFmtId="0" fontId="78" fillId="0" borderId="0"/>
    <xf numFmtId="0" fontId="117" fillId="0" borderId="0" applyNumberFormat="0" applyFill="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83" fillId="0" borderId="0" applyNumberFormat="0" applyFill="0" applyBorder="0" applyAlignment="0" applyProtection="0">
      <alignment vertical="center"/>
    </xf>
    <xf numFmtId="0" fontId="0" fillId="0" borderId="0" applyProtection="0"/>
    <xf numFmtId="0" fontId="0" fillId="0" borderId="0" applyProtection="0"/>
    <xf numFmtId="0" fontId="94" fillId="16" borderId="0" applyNumberFormat="0" applyBorder="0" applyAlignment="0" applyProtection="0">
      <alignment vertical="center"/>
    </xf>
    <xf numFmtId="0" fontId="14" fillId="0" borderId="0">
      <alignment vertical="center"/>
    </xf>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14" fillId="0" borderId="0">
      <alignment vertical="center"/>
    </xf>
    <xf numFmtId="0" fontId="101" fillId="0" borderId="0">
      <alignment vertical="center"/>
    </xf>
    <xf numFmtId="0" fontId="0" fillId="0" borderId="0" applyProtection="0"/>
    <xf numFmtId="0" fontId="0" fillId="0" borderId="0" applyProtection="0"/>
    <xf numFmtId="0" fontId="78" fillId="0" borderId="0"/>
    <xf numFmtId="0" fontId="78" fillId="0" borderId="0"/>
    <xf numFmtId="0" fontId="14" fillId="0" borderId="0">
      <alignment vertical="center"/>
    </xf>
    <xf numFmtId="0" fontId="94" fillId="16" borderId="0" applyNumberFormat="0" applyBorder="0" applyAlignment="0" applyProtection="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101" fillId="0" borderId="0">
      <alignment vertical="center"/>
    </xf>
    <xf numFmtId="0" fontId="101" fillId="0" borderId="0">
      <alignment vertical="center"/>
    </xf>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101" fillId="0" borderId="0">
      <alignment vertical="center"/>
    </xf>
    <xf numFmtId="0" fontId="14" fillId="0" borderId="0">
      <alignment vertical="center"/>
    </xf>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101" fillId="0" borderId="0">
      <alignment vertical="center"/>
    </xf>
    <xf numFmtId="0" fontId="14" fillId="0" borderId="0">
      <alignment vertical="center"/>
    </xf>
    <xf numFmtId="0" fontId="94" fillId="16" borderId="0" applyNumberFormat="0" applyBorder="0" applyAlignment="0" applyProtection="0">
      <alignment vertical="center"/>
    </xf>
    <xf numFmtId="0" fontId="78" fillId="0" borderId="0"/>
    <xf numFmtId="0" fontId="94" fillId="16" borderId="0" applyNumberFormat="0" applyBorder="0" applyAlignment="0" applyProtection="0">
      <alignment vertical="center"/>
    </xf>
    <xf numFmtId="0" fontId="78" fillId="0" borderId="0"/>
    <xf numFmtId="0" fontId="14" fillId="0" borderId="0">
      <alignment vertical="center"/>
    </xf>
    <xf numFmtId="0" fontId="0" fillId="0" borderId="0" applyProtection="0"/>
    <xf numFmtId="0" fontId="0" fillId="0" borderId="0" applyProtection="0"/>
    <xf numFmtId="0" fontId="78" fillId="0" borderId="0"/>
    <xf numFmtId="0" fontId="78" fillId="0" borderId="0"/>
    <xf numFmtId="0" fontId="78" fillId="0" borderId="0"/>
    <xf numFmtId="0" fontId="101" fillId="0" borderId="0">
      <alignment vertical="center"/>
    </xf>
    <xf numFmtId="0" fontId="110" fillId="0" borderId="24" applyNumberFormat="0" applyFill="0" applyAlignment="0" applyProtection="0">
      <alignment vertical="center"/>
    </xf>
    <xf numFmtId="0" fontId="101" fillId="0" borderId="0">
      <alignment vertical="center"/>
    </xf>
    <xf numFmtId="0" fontId="14" fillId="0" borderId="0">
      <alignment vertical="center"/>
    </xf>
    <xf numFmtId="0" fontId="78" fillId="0" borderId="0"/>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101" fillId="0" borderId="0">
      <alignment vertical="center"/>
    </xf>
    <xf numFmtId="0" fontId="114" fillId="50" borderId="0" applyNumberFormat="0" applyBorder="0" applyAlignment="0" applyProtection="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78" fillId="0" borderId="0"/>
    <xf numFmtId="0" fontId="94" fillId="16"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01" fillId="0" borderId="0">
      <alignment vertical="center"/>
    </xf>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101" fillId="0" borderId="0">
      <alignment vertical="center"/>
    </xf>
    <xf numFmtId="0" fontId="14" fillId="0" borderId="0">
      <alignment vertical="center"/>
    </xf>
    <xf numFmtId="0" fontId="101"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01" fillId="0" borderId="0">
      <alignment vertical="center"/>
    </xf>
    <xf numFmtId="0" fontId="94" fillId="16" borderId="0" applyNumberFormat="0" applyBorder="0" applyAlignment="0" applyProtection="0">
      <alignment vertical="center"/>
    </xf>
    <xf numFmtId="0" fontId="74" fillId="0" borderId="0">
      <alignment vertical="center"/>
    </xf>
    <xf numFmtId="0" fontId="74" fillId="0" borderId="0">
      <alignment vertical="center"/>
    </xf>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101" fillId="0" borderId="0">
      <alignment vertical="center"/>
    </xf>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78" fillId="0" borderId="0"/>
    <xf numFmtId="0" fontId="101" fillId="0" borderId="0">
      <alignment vertical="center"/>
    </xf>
    <xf numFmtId="0" fontId="78" fillId="0" borderId="0"/>
    <xf numFmtId="0" fontId="101" fillId="0" borderId="0">
      <alignment vertical="center"/>
    </xf>
    <xf numFmtId="0" fontId="78" fillId="0" borderId="0"/>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14" fillId="0" borderId="0">
      <alignment vertical="center"/>
    </xf>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101" fillId="0" borderId="0">
      <alignment vertical="center"/>
    </xf>
    <xf numFmtId="0" fontId="14" fillId="0" borderId="0">
      <alignment vertical="center"/>
    </xf>
    <xf numFmtId="0" fontId="14" fillId="0" borderId="0">
      <alignment vertical="center"/>
    </xf>
    <xf numFmtId="0" fontId="78" fillId="0" borderId="0"/>
    <xf numFmtId="0" fontId="101" fillId="0" borderId="0">
      <alignment vertical="center"/>
    </xf>
    <xf numFmtId="0" fontId="94" fillId="16" borderId="0" applyNumberFormat="0" applyBorder="0" applyAlignment="0" applyProtection="0">
      <alignment vertical="center"/>
    </xf>
    <xf numFmtId="0" fontId="101" fillId="0" borderId="0">
      <alignment vertical="center"/>
    </xf>
    <xf numFmtId="0" fontId="14" fillId="0" borderId="0">
      <alignment vertical="center"/>
    </xf>
    <xf numFmtId="0" fontId="78" fillId="0" borderId="0"/>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14" fillId="0" borderId="0">
      <alignment vertical="center"/>
    </xf>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101" fillId="0" borderId="0">
      <alignment vertical="center"/>
    </xf>
    <xf numFmtId="0" fontId="14" fillId="0" borderId="0">
      <alignment vertical="center"/>
    </xf>
    <xf numFmtId="0" fontId="14" fillId="0" borderId="0">
      <alignment vertical="center"/>
    </xf>
    <xf numFmtId="0" fontId="101" fillId="0" borderId="0">
      <alignment vertical="center"/>
    </xf>
    <xf numFmtId="0" fontId="101" fillId="0" borderId="0">
      <alignment vertical="center"/>
    </xf>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14" fillId="0" borderId="0">
      <alignment vertical="center"/>
    </xf>
    <xf numFmtId="0" fontId="101"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94" fillId="16" borderId="0" applyNumberFormat="0" applyBorder="0" applyAlignment="0" applyProtection="0">
      <alignment vertical="center"/>
    </xf>
    <xf numFmtId="0" fontId="78" fillId="0" borderId="0"/>
    <xf numFmtId="0" fontId="115" fillId="9" borderId="16" applyNumberFormat="0" applyAlignment="0" applyProtection="0">
      <alignment vertical="center"/>
    </xf>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101" fillId="0" borderId="0">
      <alignment vertical="center"/>
    </xf>
    <xf numFmtId="0" fontId="78" fillId="0" borderId="0"/>
    <xf numFmtId="0" fontId="0" fillId="0" borderId="0" applyProtection="0"/>
    <xf numFmtId="0" fontId="0" fillId="0" borderId="0" applyProtection="0"/>
    <xf numFmtId="0" fontId="94" fillId="16" borderId="0" applyNumberFormat="0" applyBorder="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0" fillId="0" borderId="0" applyProtection="0"/>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110" fillId="0" borderId="24" applyNumberFormat="0" applyFill="0" applyAlignment="0" applyProtection="0">
      <alignment vertical="center"/>
    </xf>
    <xf numFmtId="0" fontId="101" fillId="0" borderId="0">
      <alignment vertical="center"/>
    </xf>
    <xf numFmtId="0" fontId="14" fillId="0" borderId="0">
      <alignment vertical="center"/>
    </xf>
    <xf numFmtId="0" fontId="101" fillId="0" borderId="0">
      <alignment vertical="center"/>
    </xf>
    <xf numFmtId="0" fontId="78" fillId="0" borderId="0"/>
    <xf numFmtId="0" fontId="94" fillId="16" borderId="0" applyNumberFormat="0" applyBorder="0" applyAlignment="0" applyProtection="0">
      <alignment vertical="center"/>
    </xf>
    <xf numFmtId="0" fontId="14" fillId="0" borderId="0">
      <alignment vertical="center"/>
    </xf>
    <xf numFmtId="0" fontId="115" fillId="9" borderId="16" applyNumberFormat="0" applyAlignment="0" applyProtection="0">
      <alignment vertical="center"/>
    </xf>
    <xf numFmtId="0" fontId="101" fillId="0" borderId="0">
      <alignment vertical="center"/>
    </xf>
    <xf numFmtId="0" fontId="101" fillId="0" borderId="0">
      <alignment vertical="center"/>
    </xf>
    <xf numFmtId="0" fontId="94" fillId="16" borderId="0" applyNumberFormat="0" applyBorder="0" applyAlignment="0" applyProtection="0">
      <alignment vertical="center"/>
    </xf>
    <xf numFmtId="0" fontId="14" fillId="0" borderId="0">
      <alignment vertical="center"/>
    </xf>
    <xf numFmtId="0" fontId="94" fillId="16" borderId="0" applyNumberFormat="0" applyBorder="0" applyAlignment="0" applyProtection="0">
      <alignment vertical="center"/>
    </xf>
    <xf numFmtId="0" fontId="101" fillId="0" borderId="0">
      <alignment vertical="center"/>
    </xf>
    <xf numFmtId="0" fontId="101"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0" fillId="0" borderId="0"/>
    <xf numFmtId="0" fontId="0" fillId="0" borderId="0"/>
    <xf numFmtId="0" fontId="101" fillId="0" borderId="0">
      <alignment vertical="center"/>
    </xf>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101"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01" fillId="0" borderId="0">
      <alignment vertical="center"/>
    </xf>
    <xf numFmtId="0" fontId="94" fillId="16" borderId="0" applyNumberFormat="0" applyBorder="0" applyAlignment="0" applyProtection="0">
      <alignment vertical="center"/>
    </xf>
    <xf numFmtId="0" fontId="101" fillId="0" borderId="0">
      <alignment vertical="center"/>
    </xf>
    <xf numFmtId="0" fontId="101" fillId="0" borderId="0">
      <alignment vertical="center"/>
    </xf>
    <xf numFmtId="0" fontId="78" fillId="0" borderId="0"/>
    <xf numFmtId="0" fontId="14" fillId="0" borderId="0">
      <alignment vertical="center"/>
    </xf>
    <xf numFmtId="0" fontId="78" fillId="0" borderId="0"/>
    <xf numFmtId="0" fontId="94" fillId="16"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94" fillId="16" borderId="0" applyNumberFormat="0" applyBorder="0" applyAlignment="0" applyProtection="0">
      <alignment vertical="center"/>
    </xf>
    <xf numFmtId="0" fontId="78" fillId="0" borderId="0"/>
    <xf numFmtId="0" fontId="78" fillId="0" borderId="0"/>
    <xf numFmtId="0" fontId="94" fillId="16"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01" fillId="0" borderId="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78" fillId="0" borderId="0"/>
    <xf numFmtId="0" fontId="78" fillId="0" borderId="0"/>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101" fillId="0" borderId="0">
      <alignment vertical="center"/>
    </xf>
    <xf numFmtId="0" fontId="78" fillId="0" borderId="0"/>
    <xf numFmtId="0" fontId="101" fillId="0" borderId="0">
      <alignment vertical="center"/>
    </xf>
    <xf numFmtId="0" fontId="14" fillId="0" borderId="0">
      <alignment vertical="center"/>
    </xf>
    <xf numFmtId="0" fontId="14" fillId="0" borderId="0">
      <alignment vertical="center"/>
    </xf>
    <xf numFmtId="0" fontId="14" fillId="0" borderId="0">
      <alignment vertical="center"/>
    </xf>
    <xf numFmtId="0" fontId="101" fillId="0" borderId="0">
      <alignment vertical="center"/>
    </xf>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101" fillId="0" borderId="0">
      <alignment vertical="center"/>
    </xf>
    <xf numFmtId="0" fontId="101" fillId="0" borderId="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14" fillId="0" borderId="0">
      <alignment vertical="center"/>
    </xf>
    <xf numFmtId="0" fontId="14" fillId="0" borderId="0">
      <alignment vertical="center"/>
    </xf>
    <xf numFmtId="0" fontId="101" fillId="0" borderId="0">
      <alignment vertical="center"/>
    </xf>
    <xf numFmtId="0" fontId="94" fillId="16" borderId="0" applyNumberFormat="0" applyBorder="0" applyAlignment="0" applyProtection="0">
      <alignment vertical="center"/>
    </xf>
    <xf numFmtId="0" fontId="101" fillId="0" borderId="0">
      <alignment vertical="center"/>
    </xf>
    <xf numFmtId="0" fontId="14" fillId="0" borderId="0">
      <alignment vertical="center"/>
    </xf>
    <xf numFmtId="0" fontId="14" fillId="0" borderId="0">
      <alignment vertical="center"/>
    </xf>
    <xf numFmtId="0" fontId="14" fillId="0" borderId="0">
      <alignment vertical="center"/>
    </xf>
    <xf numFmtId="0" fontId="101" fillId="0" borderId="0">
      <alignment vertical="center"/>
    </xf>
    <xf numFmtId="0" fontId="101" fillId="0" borderId="0">
      <alignment vertical="center"/>
    </xf>
    <xf numFmtId="0" fontId="14" fillId="0" borderId="0">
      <alignment vertical="center"/>
    </xf>
    <xf numFmtId="0" fontId="14" fillId="0" borderId="0">
      <alignment vertical="center"/>
    </xf>
    <xf numFmtId="0" fontId="101" fillId="0" borderId="0">
      <alignment vertical="center"/>
    </xf>
    <xf numFmtId="0" fontId="74" fillId="0" borderId="0">
      <alignment vertical="center"/>
    </xf>
    <xf numFmtId="0" fontId="74" fillId="0" borderId="0">
      <alignment vertical="center"/>
    </xf>
    <xf numFmtId="0" fontId="94" fillId="16" borderId="0" applyNumberFormat="0" applyBorder="0" applyAlignment="0" applyProtection="0">
      <alignment vertical="center"/>
    </xf>
    <xf numFmtId="0" fontId="78" fillId="0" borderId="0"/>
    <xf numFmtId="0" fontId="78" fillId="0" borderId="0"/>
    <xf numFmtId="0" fontId="101" fillId="0" borderId="0">
      <alignment vertical="center"/>
    </xf>
    <xf numFmtId="0" fontId="14" fillId="0" borderId="0">
      <alignment vertical="center"/>
    </xf>
    <xf numFmtId="0" fontId="14" fillId="0" borderId="0">
      <alignment vertical="center"/>
    </xf>
    <xf numFmtId="0" fontId="94" fillId="16"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01"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01" fillId="0" borderId="0">
      <alignment vertical="center"/>
    </xf>
    <xf numFmtId="0" fontId="74" fillId="0" borderId="0">
      <alignment vertical="center"/>
    </xf>
    <xf numFmtId="0" fontId="74" fillId="0" borderId="0">
      <alignment vertical="center"/>
    </xf>
    <xf numFmtId="0" fontId="101" fillId="0" borderId="0">
      <alignment vertical="center"/>
    </xf>
    <xf numFmtId="0" fontId="78" fillId="0" borderId="0"/>
    <xf numFmtId="0" fontId="78" fillId="0" borderId="0"/>
    <xf numFmtId="0" fontId="94" fillId="16" borderId="0" applyNumberFormat="0" applyBorder="0" applyAlignment="0" applyProtection="0">
      <alignment vertical="center"/>
    </xf>
    <xf numFmtId="0" fontId="94" fillId="16" borderId="0" applyNumberFormat="0" applyBorder="0" applyAlignment="0" applyProtection="0">
      <alignment vertical="center"/>
    </xf>
    <xf numFmtId="0" fontId="0" fillId="0" borderId="0"/>
    <xf numFmtId="0" fontId="78" fillId="0" borderId="0"/>
    <xf numFmtId="0" fontId="78" fillId="0" borderId="0"/>
    <xf numFmtId="0" fontId="78" fillId="0" borderId="0"/>
    <xf numFmtId="0" fontId="78" fillId="0" borderId="0"/>
    <xf numFmtId="0" fontId="0"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0"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78" fillId="0" borderId="0"/>
    <xf numFmtId="0" fontId="110" fillId="0" borderId="24" applyNumberFormat="0" applyFill="0" applyAlignment="0" applyProtection="0">
      <alignment vertical="center"/>
    </xf>
    <xf numFmtId="0" fontId="0" fillId="0" borderId="0" applyProtection="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74" fillId="0" borderId="0">
      <alignment vertical="center"/>
    </xf>
    <xf numFmtId="0" fontId="0"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applyProtection="0"/>
    <xf numFmtId="0" fontId="78" fillId="0" borderId="0"/>
    <xf numFmtId="0" fontId="110" fillId="0" borderId="24" applyNumberFormat="0" applyFill="0" applyAlignment="0" applyProtection="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0" fillId="0" borderId="0"/>
    <xf numFmtId="0" fontId="14" fillId="0" borderId="0">
      <alignment vertical="center"/>
    </xf>
    <xf numFmtId="0" fontId="14" fillId="0" borderId="0">
      <alignment vertical="center"/>
    </xf>
    <xf numFmtId="0" fontId="0" fillId="0" borderId="0" applyProtection="0"/>
    <xf numFmtId="0" fontId="78" fillId="0" borderId="0"/>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10" fillId="0" borderId="24" applyNumberFormat="0" applyFill="0" applyAlignment="0" applyProtection="0">
      <alignment vertical="center"/>
    </xf>
    <xf numFmtId="0" fontId="0" fillId="0" borderId="0" applyProtection="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0" fillId="0" borderId="0" applyProtection="0"/>
    <xf numFmtId="0" fontId="78" fillId="0" borderId="0"/>
    <xf numFmtId="0" fontId="0" fillId="0" borderId="0" applyProtection="0"/>
    <xf numFmtId="0" fontId="14" fillId="0" borderId="0">
      <alignment vertical="center"/>
    </xf>
    <xf numFmtId="0" fontId="14" fillId="0" borderId="0">
      <alignment vertical="center"/>
    </xf>
    <xf numFmtId="0" fontId="78" fillId="0" borderId="0"/>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78" fillId="0" borderId="0"/>
    <xf numFmtId="0" fontId="14" fillId="0" borderId="0">
      <alignment vertical="center"/>
    </xf>
    <xf numFmtId="0" fontId="77" fillId="35" borderId="0" applyNumberFormat="0" applyBorder="0" applyAlignment="0" applyProtection="0">
      <alignment vertical="center"/>
    </xf>
    <xf numFmtId="0" fontId="0" fillId="0" borderId="0" applyProtection="0"/>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0" fillId="0" borderId="0" applyProtection="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0" fillId="0" borderId="0" applyProtection="0"/>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0" fillId="27" borderId="23" applyNumberFormat="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82" fillId="0" borderId="0" applyNumberFormat="0" applyFill="0" applyBorder="0" applyAlignment="0" applyProtection="0">
      <alignment vertical="center"/>
    </xf>
    <xf numFmtId="0" fontId="0"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7" fillId="30"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7" fillId="35" borderId="0" applyNumberFormat="0" applyBorder="0" applyAlignment="0" applyProtection="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xf numFmtId="0" fontId="0" fillId="0" borderId="0"/>
    <xf numFmtId="0" fontId="78" fillId="0" borderId="0"/>
    <xf numFmtId="0" fontId="78" fillId="0" borderId="0"/>
    <xf numFmtId="0" fontId="1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74" fillId="0" borderId="0">
      <alignment vertical="center"/>
    </xf>
    <xf numFmtId="0" fontId="74" fillId="0" borderId="0">
      <alignment vertical="center"/>
    </xf>
    <xf numFmtId="0" fontId="7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0" fillId="0" borderId="24" applyNumberFormat="0" applyFill="0" applyAlignment="0" applyProtection="0">
      <alignment vertical="center"/>
    </xf>
    <xf numFmtId="0" fontId="78" fillId="0" borderId="0"/>
    <xf numFmtId="0" fontId="78" fillId="0" borderId="0"/>
    <xf numFmtId="0" fontId="14" fillId="0" borderId="0">
      <alignment vertical="center"/>
    </xf>
    <xf numFmtId="0" fontId="78" fillId="0" borderId="0"/>
    <xf numFmtId="0" fontId="78" fillId="0" borderId="0"/>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1" fillId="0" borderId="25" applyNumberFormat="0" applyFill="0" applyAlignment="0" applyProtection="0">
      <alignment vertical="center"/>
    </xf>
    <xf numFmtId="0" fontId="78" fillId="0" borderId="0"/>
    <xf numFmtId="0" fontId="78" fillId="0" borderId="0"/>
    <xf numFmtId="0" fontId="78" fillId="0" borderId="0"/>
    <xf numFmtId="0" fontId="78" fillId="0" borderId="0"/>
    <xf numFmtId="0" fontId="78" fillId="0" borderId="0"/>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 fillId="0" borderId="25" applyNumberFormat="0" applyFill="0" applyAlignment="0" applyProtection="0">
      <alignment vertical="center"/>
    </xf>
    <xf numFmtId="0" fontId="0" fillId="0" borderId="0"/>
    <xf numFmtId="0" fontId="0" fillId="0" borderId="0" applyProtection="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0" fillId="0" borderId="0" applyProtection="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14" fillId="0" borderId="0">
      <alignment vertical="center"/>
    </xf>
    <xf numFmtId="0" fontId="0" fillId="0" borderId="0" applyProtection="0"/>
    <xf numFmtId="0" fontId="14" fillId="0" borderId="0">
      <alignment vertical="center"/>
    </xf>
    <xf numFmtId="0" fontId="0" fillId="0" borderId="0" applyProtection="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78" fillId="0" borderId="0"/>
    <xf numFmtId="0" fontId="0" fillId="0" borderId="0" applyProtection="0"/>
    <xf numFmtId="0" fontId="78" fillId="0" borderId="0"/>
    <xf numFmtId="0" fontId="74" fillId="0" borderId="0">
      <alignment vertical="center"/>
    </xf>
    <xf numFmtId="0" fontId="7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78" fillId="0" borderId="0"/>
    <xf numFmtId="0" fontId="78" fillId="0" borderId="0"/>
    <xf numFmtId="0" fontId="78" fillId="0" borderId="0"/>
    <xf numFmtId="0" fontId="0" fillId="0" borderId="0" applyProtection="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0" fillId="0" borderId="0" applyProtection="0"/>
    <xf numFmtId="0" fontId="104" fillId="32" borderId="0" applyNumberFormat="0" applyBorder="0" applyAlignment="0" applyProtection="0">
      <alignment vertical="center"/>
    </xf>
    <xf numFmtId="0" fontId="74" fillId="0" borderId="0">
      <alignment vertical="center"/>
    </xf>
    <xf numFmtId="0" fontId="78" fillId="0" borderId="0"/>
    <xf numFmtId="0" fontId="78" fillId="0" borderId="0"/>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0" fillId="0" borderId="0" applyProtection="0"/>
    <xf numFmtId="0" fontId="78" fillId="0" borderId="0"/>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77" fillId="35" borderId="0" applyNumberFormat="0" applyBorder="0" applyAlignment="0" applyProtection="0">
      <alignment vertical="center"/>
    </xf>
    <xf numFmtId="0" fontId="74" fillId="0" borderId="0">
      <alignment vertical="center"/>
    </xf>
    <xf numFmtId="0" fontId="74" fillId="0" borderId="0">
      <alignment vertical="center"/>
    </xf>
    <xf numFmtId="0" fontId="0" fillId="0" borderId="0" applyProtection="0"/>
    <xf numFmtId="0" fontId="7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0" fillId="0" borderId="0" applyProtection="0"/>
    <xf numFmtId="0" fontId="0" fillId="0" borderId="0" applyProtection="0"/>
    <xf numFmtId="0" fontId="74" fillId="0" borderId="0">
      <alignment vertical="center"/>
    </xf>
    <xf numFmtId="0" fontId="14" fillId="0" borderId="0">
      <alignment vertical="center"/>
    </xf>
    <xf numFmtId="0" fontId="0" fillId="0" borderId="0"/>
    <xf numFmtId="0" fontId="0" fillId="0" borderId="0"/>
    <xf numFmtId="0" fontId="78" fillId="0" borderId="0"/>
    <xf numFmtId="0" fontId="74" fillId="0" borderId="0">
      <alignment vertical="center"/>
    </xf>
    <xf numFmtId="0" fontId="74" fillId="0" borderId="0">
      <alignment vertical="center"/>
    </xf>
    <xf numFmtId="0" fontId="0" fillId="0" borderId="0"/>
    <xf numFmtId="0" fontId="0" fillId="0" borderId="0"/>
    <xf numFmtId="0" fontId="0" fillId="0" borderId="0" applyProtection="0"/>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0" fillId="0" borderId="0"/>
    <xf numFmtId="0" fontId="0"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74" fillId="0" borderId="0">
      <alignment vertical="center"/>
    </xf>
    <xf numFmtId="0" fontId="74" fillId="0" borderId="0">
      <alignment vertical="center"/>
    </xf>
    <xf numFmtId="0" fontId="0" fillId="0" borderId="0" applyProtection="0"/>
    <xf numFmtId="0" fontId="78" fillId="0" borderId="0"/>
    <xf numFmtId="0" fontId="78" fillId="0" borderId="0"/>
    <xf numFmtId="0" fontId="78"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02" fillId="27" borderId="16"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74" fillId="0" borderId="0">
      <alignment vertical="center"/>
    </xf>
    <xf numFmtId="0" fontId="7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78" fillId="0" borderId="0"/>
    <xf numFmtId="0" fontId="0" fillId="0" borderId="0"/>
    <xf numFmtId="0" fontId="0"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0" fillId="0" borderId="0"/>
    <xf numFmtId="0" fontId="0" fillId="0" borderId="0"/>
    <xf numFmtId="0" fontId="78" fillId="0" borderId="0"/>
    <xf numFmtId="0" fontId="0" fillId="0" borderId="0" applyProtection="0"/>
    <xf numFmtId="0" fontId="0" fillId="0" borderId="0"/>
    <xf numFmtId="0" fontId="14" fillId="0" borderId="0">
      <alignment vertical="center"/>
    </xf>
    <xf numFmtId="0" fontId="0" fillId="0" borderId="0"/>
    <xf numFmtId="0" fontId="74" fillId="0" borderId="0">
      <alignment vertical="center"/>
    </xf>
    <xf numFmtId="0" fontId="14" fillId="0" borderId="0">
      <alignment vertical="center"/>
    </xf>
    <xf numFmtId="0" fontId="78" fillId="0" borderId="0"/>
    <xf numFmtId="0" fontId="78" fillId="0" borderId="0"/>
    <xf numFmtId="0" fontId="78" fillId="0" borderId="0"/>
    <xf numFmtId="0" fontId="0" fillId="0" borderId="0"/>
    <xf numFmtId="0" fontId="0" fillId="0" borderId="0"/>
    <xf numFmtId="0" fontId="78" fillId="0" borderId="0"/>
    <xf numFmtId="0" fontId="78" fillId="0" borderId="0"/>
    <xf numFmtId="0" fontId="78" fillId="0" borderId="0"/>
    <xf numFmtId="0" fontId="14" fillId="0" borderId="0">
      <alignment vertical="center"/>
    </xf>
    <xf numFmtId="0" fontId="0" fillId="0" borderId="0"/>
    <xf numFmtId="0" fontId="0"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47" fillId="19" borderId="19" applyNumberFormat="0" applyFont="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xf numFmtId="0" fontId="0"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0" fillId="0" borderId="0"/>
    <xf numFmtId="0" fontId="78" fillId="0" borderId="0"/>
    <xf numFmtId="0" fontId="78" fillId="0" borderId="0"/>
    <xf numFmtId="0" fontId="78" fillId="0" borderId="0"/>
    <xf numFmtId="0" fontId="14" fillId="0" borderId="0">
      <alignment vertical="center"/>
    </xf>
    <xf numFmtId="0" fontId="0" fillId="0" borderId="0"/>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0" fillId="0" borderId="0" applyProtection="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78" fillId="0" borderId="0"/>
    <xf numFmtId="0" fontId="0" fillId="0" borderId="0" applyProtection="0"/>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0" fillId="0" borderId="0" applyProtection="0"/>
    <xf numFmtId="0" fontId="77" fillId="35"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0" fillId="0" borderId="0" applyProtection="0"/>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179" fontId="105" fillId="0" borderId="0" applyFont="0" applyFill="0" applyBorder="0" applyAlignment="0" applyProtection="0"/>
    <xf numFmtId="0" fontId="78" fillId="0" borderId="0"/>
    <xf numFmtId="0" fontId="78" fillId="0" borderId="0"/>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0" fillId="0" borderId="0" applyProtection="0"/>
    <xf numFmtId="0" fontId="14" fillId="0" borderId="0">
      <alignment vertical="center"/>
    </xf>
    <xf numFmtId="0" fontId="78" fillId="0" borderId="0"/>
    <xf numFmtId="0" fontId="78" fillId="0" borderId="0"/>
    <xf numFmtId="0" fontId="7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alignment vertical="center"/>
    </xf>
    <xf numFmtId="0" fontId="78" fillId="0" borderId="0"/>
    <xf numFmtId="0" fontId="78" fillId="0" borderId="0"/>
    <xf numFmtId="0" fontId="0" fillId="0" borderId="0" applyProtection="0"/>
    <xf numFmtId="0" fontId="78" fillId="0" borderId="0"/>
    <xf numFmtId="0" fontId="78" fillId="0" borderId="0"/>
    <xf numFmtId="0" fontId="0" fillId="0" borderId="0" applyProtection="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78" fillId="0" borderId="0"/>
    <xf numFmtId="0" fontId="78" fillId="0" borderId="0"/>
    <xf numFmtId="0" fontId="0" fillId="0" borderId="0" applyProtection="0"/>
    <xf numFmtId="0" fontId="78" fillId="0" borderId="0"/>
    <xf numFmtId="0" fontId="78" fillId="0" borderId="0"/>
    <xf numFmtId="0" fontId="0" fillId="0" borderId="0" applyProtection="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78" fillId="0" borderId="0"/>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78" fillId="0" borderId="0"/>
    <xf numFmtId="0" fontId="18" fillId="0" borderId="0"/>
    <xf numFmtId="0" fontId="0" fillId="0" borderId="0"/>
    <xf numFmtId="0" fontId="78" fillId="0" borderId="0"/>
    <xf numFmtId="0" fontId="7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4" fillId="0" borderId="0">
      <alignment vertical="center"/>
    </xf>
    <xf numFmtId="0" fontId="0" fillId="0" borderId="0" applyProtection="0"/>
    <xf numFmtId="0" fontId="0" fillId="0" borderId="0" applyProtection="0"/>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0" fillId="0" borderId="0" applyProtection="0"/>
    <xf numFmtId="0" fontId="78" fillId="0" borderId="0"/>
    <xf numFmtId="0" fontId="0"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0" fillId="0" borderId="0" applyProtection="0"/>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0" fillId="0" borderId="0" applyProtection="0"/>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50" fillId="0" borderId="0">
      <alignment vertical="center"/>
    </xf>
    <xf numFmtId="0" fontId="0" fillId="0" borderId="0" applyProtection="0"/>
    <xf numFmtId="0" fontId="74" fillId="0" borderId="0">
      <alignment vertical="center"/>
    </xf>
    <xf numFmtId="0" fontId="74" fillId="0" borderId="0">
      <alignment vertical="center"/>
    </xf>
    <xf numFmtId="0" fontId="0" fillId="0" borderId="0" applyProtection="0"/>
    <xf numFmtId="0" fontId="78" fillId="0" borderId="0"/>
    <xf numFmtId="0" fontId="14" fillId="0" borderId="0">
      <alignment vertical="center"/>
    </xf>
    <xf numFmtId="0" fontId="74" fillId="0" borderId="0">
      <alignment vertical="center"/>
    </xf>
    <xf numFmtId="0" fontId="0" fillId="0" borderId="0" applyProtection="0"/>
    <xf numFmtId="0" fontId="78" fillId="0" borderId="0"/>
    <xf numFmtId="0" fontId="7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74" fillId="0" borderId="0">
      <alignment vertical="center"/>
    </xf>
    <xf numFmtId="0" fontId="0" fillId="0" borderId="0"/>
    <xf numFmtId="0" fontId="0" fillId="0" borderId="0" applyProtection="0"/>
    <xf numFmtId="0" fontId="74" fillId="0" borderId="0">
      <alignment vertical="center"/>
    </xf>
    <xf numFmtId="0" fontId="1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4" fillId="0" borderId="0">
      <alignment vertical="center"/>
    </xf>
    <xf numFmtId="0" fontId="0" fillId="0" borderId="0" applyProtection="0"/>
    <xf numFmtId="0" fontId="74" fillId="0" borderId="0">
      <alignment vertical="center"/>
    </xf>
    <xf numFmtId="0" fontId="14" fillId="0" borderId="0">
      <alignment vertical="center"/>
    </xf>
    <xf numFmtId="0" fontId="0" fillId="0" borderId="0" applyProtection="0"/>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78" fillId="0" borderId="0"/>
    <xf numFmtId="0" fontId="1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74" fillId="0" borderId="0">
      <alignment vertical="center"/>
    </xf>
    <xf numFmtId="0" fontId="78" fillId="0" borderId="0"/>
    <xf numFmtId="0" fontId="14" fillId="0" borderId="0">
      <alignment vertical="center"/>
    </xf>
    <xf numFmtId="0" fontId="78" fillId="0" borderId="0"/>
    <xf numFmtId="0" fontId="0" fillId="0" borderId="0" applyProtection="0"/>
    <xf numFmtId="0" fontId="0" fillId="0" borderId="0" applyProtection="0"/>
    <xf numFmtId="0" fontId="78" fillId="0" borderId="0"/>
    <xf numFmtId="0" fontId="7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0" fillId="0" borderId="0" applyProtection="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0" fillId="0" borderId="0" applyProtection="0"/>
    <xf numFmtId="0" fontId="74" fillId="0" borderId="0">
      <alignment vertical="center"/>
    </xf>
    <xf numFmtId="0" fontId="0" fillId="0" borderId="0" applyProtection="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78" fillId="0" borderId="0"/>
    <xf numFmtId="0" fontId="0" fillId="0" borderId="0" applyProtection="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0" fillId="0" borderId="0" applyProtection="0"/>
    <xf numFmtId="0" fontId="77" fillId="35" borderId="0" applyNumberFormat="0" applyBorder="0" applyAlignment="0" applyProtection="0">
      <alignment vertical="center"/>
    </xf>
    <xf numFmtId="0" fontId="74" fillId="0" borderId="0">
      <alignment vertical="center"/>
    </xf>
    <xf numFmtId="0" fontId="74" fillId="0" borderId="0">
      <alignment vertical="center"/>
    </xf>
    <xf numFmtId="0" fontId="0" fillId="0" borderId="0" applyProtection="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0" fillId="0" borderId="0" applyProtection="0"/>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xf numFmtId="0" fontId="0" fillId="0" borderId="0" applyProtection="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50"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74" fillId="0" borderId="0">
      <alignment vertical="center"/>
    </xf>
    <xf numFmtId="0" fontId="74" fillId="0" borderId="0">
      <alignment vertical="center"/>
    </xf>
    <xf numFmtId="0" fontId="0" fillId="0" borderId="0" applyProtection="0"/>
    <xf numFmtId="0" fontId="0" fillId="0" borderId="0" applyProtection="0"/>
    <xf numFmtId="0" fontId="7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0" fillId="0" borderId="0" applyProtection="0"/>
    <xf numFmtId="0" fontId="14" fillId="0" borderId="0">
      <alignment vertical="center"/>
    </xf>
    <xf numFmtId="0" fontId="0" fillId="0" borderId="0" applyProtection="0"/>
    <xf numFmtId="0" fontId="0" fillId="0" borderId="0" applyProtection="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0" fillId="0" borderId="0" applyProtection="0"/>
    <xf numFmtId="0" fontId="0" fillId="0" borderId="0" applyProtection="0"/>
    <xf numFmtId="0" fontId="0" fillId="0" borderId="0" applyProtection="0"/>
    <xf numFmtId="0" fontId="78" fillId="0" borderId="0"/>
    <xf numFmtId="0" fontId="0" fillId="0" borderId="0" applyProtection="0"/>
    <xf numFmtId="0" fontId="14" fillId="0" borderId="0">
      <alignment vertical="center"/>
    </xf>
    <xf numFmtId="0" fontId="0" fillId="0" borderId="0" applyProtection="0"/>
    <xf numFmtId="0" fontId="0" fillId="0" borderId="0" applyProtection="0"/>
    <xf numFmtId="0" fontId="14" fillId="0" borderId="0">
      <alignment vertical="center"/>
    </xf>
    <xf numFmtId="0" fontId="0" fillId="0" borderId="0" applyProtection="0"/>
    <xf numFmtId="0" fontId="0" fillId="0" borderId="0" applyProtection="0"/>
    <xf numFmtId="0" fontId="0" fillId="0" borderId="0" applyProtection="0"/>
    <xf numFmtId="0" fontId="7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0" fillId="0" borderId="0" applyProtection="0"/>
    <xf numFmtId="0" fontId="0" fillId="0" borderId="0" applyProtection="0"/>
    <xf numFmtId="0" fontId="14" fillId="0" borderId="0">
      <alignment vertical="center"/>
    </xf>
    <xf numFmtId="0" fontId="74" fillId="0" borderId="0">
      <alignment vertical="center"/>
    </xf>
    <xf numFmtId="0" fontId="0" fillId="0" borderId="0">
      <alignment vertical="center"/>
    </xf>
    <xf numFmtId="0" fontId="0" fillId="0" borderId="0" applyProtection="0"/>
    <xf numFmtId="0" fontId="14" fillId="0" borderId="0">
      <alignment vertical="center"/>
    </xf>
    <xf numFmtId="0" fontId="0" fillId="0" borderId="0" applyProtection="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0" fillId="0" borderId="0" applyProtection="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0" fillId="0" borderId="0" applyProtection="0"/>
    <xf numFmtId="0" fontId="0" fillId="0" borderId="0" applyProtection="0"/>
    <xf numFmtId="0" fontId="7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0" fillId="0" borderId="0" applyProtection="0"/>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0" fillId="0" borderId="0">
      <alignment vertical="center"/>
    </xf>
    <xf numFmtId="0" fontId="74" fillId="0" borderId="0">
      <alignment vertical="center"/>
    </xf>
    <xf numFmtId="0" fontId="74" fillId="0" borderId="0">
      <alignment vertical="center"/>
    </xf>
    <xf numFmtId="0" fontId="0"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0" fillId="0" borderId="0" applyProtection="0"/>
    <xf numFmtId="0" fontId="0" fillId="0" borderId="0" applyProtection="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7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78" fillId="0" borderId="0"/>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0" fillId="0" borderId="0" applyProtection="0"/>
    <xf numFmtId="0" fontId="0" fillId="0" borderId="0" applyProtection="0"/>
    <xf numFmtId="0" fontId="14" fillId="0" borderId="0">
      <alignment vertical="center"/>
    </xf>
    <xf numFmtId="0" fontId="0" fillId="0" borderId="0" applyProtection="0"/>
    <xf numFmtId="0" fontId="0" fillId="0" borderId="0" applyProtection="0"/>
    <xf numFmtId="0" fontId="14" fillId="0" borderId="0">
      <alignment vertical="center"/>
    </xf>
    <xf numFmtId="0" fontId="0" fillId="0" borderId="0" applyProtection="0"/>
    <xf numFmtId="0" fontId="74" fillId="0" borderId="0">
      <alignment vertical="center"/>
    </xf>
    <xf numFmtId="0" fontId="78" fillId="0" borderId="0"/>
    <xf numFmtId="0" fontId="14" fillId="0" borderId="0">
      <alignment vertical="center"/>
    </xf>
    <xf numFmtId="0" fontId="7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8" fillId="0" borderId="0"/>
    <xf numFmtId="0" fontId="7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7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0" fillId="0" borderId="0" applyProtection="0"/>
    <xf numFmtId="0" fontId="78" fillId="0" borderId="0"/>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78" fillId="0" borderId="0"/>
    <xf numFmtId="0" fontId="14" fillId="0" borderId="0">
      <alignment vertical="center"/>
    </xf>
    <xf numFmtId="0" fontId="78" fillId="0" borderId="0"/>
    <xf numFmtId="0" fontId="0" fillId="0" borderId="0"/>
    <xf numFmtId="0" fontId="14" fillId="0" borderId="0">
      <alignment vertical="center"/>
    </xf>
    <xf numFmtId="0" fontId="0" fillId="0" borderId="0">
      <alignment vertical="center"/>
    </xf>
    <xf numFmtId="0" fontId="0" fillId="0" borderId="0" applyProtection="0"/>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0" fillId="27" borderId="23" applyNumberFormat="0" applyAlignment="0" applyProtection="0">
      <alignment vertical="center"/>
    </xf>
    <xf numFmtId="0" fontId="1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00" fillId="27" borderId="23" applyNumberFormat="0" applyAlignment="0" applyProtection="0">
      <alignment vertical="center"/>
    </xf>
    <xf numFmtId="0" fontId="14" fillId="0" borderId="0">
      <alignment vertical="center"/>
    </xf>
    <xf numFmtId="0" fontId="0" fillId="0" borderId="0" applyProtection="0"/>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00" fillId="27" borderId="23" applyNumberFormat="0" applyAlignment="0" applyProtection="0">
      <alignment vertical="center"/>
    </xf>
    <xf numFmtId="0" fontId="0" fillId="0" borderId="0"/>
    <xf numFmtId="0" fontId="1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04" fillId="32" borderId="0" applyNumberFormat="0" applyBorder="0" applyAlignment="0" applyProtection="0">
      <alignment vertical="center"/>
    </xf>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4" fillId="0" borderId="0">
      <alignment vertical="center"/>
    </xf>
    <xf numFmtId="0" fontId="74" fillId="0" borderId="0">
      <alignment vertical="center"/>
    </xf>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7" fillId="31"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0" fillId="0" borderId="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115" fillId="9" borderId="16" applyNumberFormat="0" applyAlignment="0" applyProtection="0">
      <alignment vertical="center"/>
    </xf>
    <xf numFmtId="0" fontId="14" fillId="0" borderId="0">
      <alignment vertical="center"/>
    </xf>
    <xf numFmtId="0" fontId="0" fillId="0" borderId="0" applyProtection="0"/>
    <xf numFmtId="0" fontId="115" fillId="9" borderId="16"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14" fillId="0" borderId="0">
      <alignment vertical="center"/>
    </xf>
    <xf numFmtId="0" fontId="14" fillId="0" borderId="0">
      <alignment vertical="center"/>
    </xf>
    <xf numFmtId="0" fontId="78" fillId="0" borderId="0"/>
    <xf numFmtId="0" fontId="0" fillId="0" borderId="0" applyProtection="0"/>
    <xf numFmtId="0" fontId="74" fillId="0" borderId="0">
      <alignment vertical="center"/>
    </xf>
    <xf numFmtId="0" fontId="0" fillId="0" borderId="0" applyProtection="0"/>
    <xf numFmtId="0" fontId="0"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0" fillId="0" borderId="0" applyProtection="0"/>
    <xf numFmtId="0" fontId="78" fillId="0" borderId="0"/>
    <xf numFmtId="0" fontId="14" fillId="0" borderId="0">
      <alignment vertical="center"/>
    </xf>
    <xf numFmtId="0" fontId="0"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7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78" fillId="0" borderId="0"/>
    <xf numFmtId="0" fontId="78" fillId="0" borderId="0"/>
    <xf numFmtId="0" fontId="0" fillId="0" borderId="0" applyProtection="0"/>
    <xf numFmtId="0" fontId="14" fillId="0" borderId="0">
      <alignment vertical="center"/>
    </xf>
    <xf numFmtId="0" fontId="14" fillId="0" borderId="0">
      <alignment vertical="center"/>
    </xf>
    <xf numFmtId="0" fontId="0" fillId="0" borderId="0" applyProtection="0"/>
    <xf numFmtId="0" fontId="115" fillId="9" borderId="16"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7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78" fillId="0" borderId="0"/>
    <xf numFmtId="0" fontId="14" fillId="0" borderId="0">
      <alignment vertical="center"/>
    </xf>
    <xf numFmtId="0" fontId="0" fillId="0" borderId="0" applyProtection="0"/>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0" fillId="0" borderId="0"/>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0" fillId="0" borderId="0">
      <alignment vertical="center"/>
    </xf>
    <xf numFmtId="0" fontId="0" fillId="0" borderId="0" applyProtection="0"/>
    <xf numFmtId="0" fontId="14" fillId="0" borderId="0">
      <alignment vertical="center"/>
    </xf>
    <xf numFmtId="0" fontId="0" fillId="0" borderId="0">
      <alignment vertical="center"/>
    </xf>
    <xf numFmtId="0" fontId="0" fillId="0" borderId="0" applyProtection="0"/>
    <xf numFmtId="0" fontId="78" fillId="0" borderId="0"/>
    <xf numFmtId="0" fontId="0" fillId="0" borderId="0" applyProtection="0"/>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0" fillId="0" borderId="0" applyProtection="0"/>
    <xf numFmtId="0" fontId="0" fillId="0" borderId="0" applyProtection="0"/>
    <xf numFmtId="0" fontId="7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0" fillId="0" borderId="0"/>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7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0" fillId="0" borderId="0"/>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78" fillId="0" borderId="0"/>
    <xf numFmtId="0" fontId="0" fillId="0" borderId="0"/>
    <xf numFmtId="0" fontId="78" fillId="0" borderId="0"/>
    <xf numFmtId="0" fontId="78" fillId="0" borderId="0"/>
    <xf numFmtId="0" fontId="78" fillId="0" borderId="0"/>
    <xf numFmtId="0" fontId="78" fillId="0" borderId="0"/>
    <xf numFmtId="0" fontId="0"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0"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0" fillId="0" borderId="0"/>
    <xf numFmtId="0" fontId="0" fillId="0" borderId="0"/>
    <xf numFmtId="0" fontId="0" fillId="0" borderId="0"/>
    <xf numFmtId="0" fontId="14" fillId="0" borderId="0">
      <alignment vertical="center"/>
    </xf>
    <xf numFmtId="0" fontId="100" fillId="27" borderId="23" applyNumberFormat="0" applyAlignment="0" applyProtection="0">
      <alignment vertical="center"/>
    </xf>
    <xf numFmtId="0" fontId="47" fillId="0" borderId="0">
      <alignment vertical="center"/>
    </xf>
    <xf numFmtId="0" fontId="14" fillId="0" borderId="0">
      <alignment vertical="center"/>
    </xf>
    <xf numFmtId="0" fontId="100" fillId="27" borderId="23" applyNumberFormat="0" applyAlignment="0" applyProtection="0">
      <alignment vertical="center"/>
    </xf>
    <xf numFmtId="0" fontId="0" fillId="0" borderId="0"/>
    <xf numFmtId="0" fontId="0" fillId="0" borderId="0"/>
    <xf numFmtId="0" fontId="14" fillId="0" borderId="0">
      <alignment vertical="center"/>
    </xf>
    <xf numFmtId="0" fontId="0" fillId="0" borderId="0"/>
    <xf numFmtId="0" fontId="0" fillId="0" borderId="0"/>
    <xf numFmtId="0" fontId="14" fillId="0" borderId="0">
      <alignment vertical="center"/>
    </xf>
    <xf numFmtId="0" fontId="0" fillId="0" borderId="0"/>
    <xf numFmtId="0" fontId="0" fillId="0" borderId="0"/>
    <xf numFmtId="0" fontId="14" fillId="0" borderId="0">
      <alignment vertical="center"/>
    </xf>
    <xf numFmtId="0" fontId="118" fillId="0" borderId="0"/>
    <xf numFmtId="0" fontId="0" fillId="0" borderId="0"/>
    <xf numFmtId="0" fontId="0" fillId="0" borderId="0"/>
    <xf numFmtId="0" fontId="0" fillId="0" borderId="0"/>
    <xf numFmtId="0" fontId="0" fillId="0" borderId="0"/>
    <xf numFmtId="0" fontId="7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0" fillId="0" borderId="0"/>
    <xf numFmtId="0" fontId="0" fillId="0" borderId="0"/>
    <xf numFmtId="0" fontId="78" fillId="0" borderId="0"/>
    <xf numFmtId="0" fontId="0" fillId="0" borderId="0"/>
    <xf numFmtId="0" fontId="0" fillId="0" borderId="0"/>
    <xf numFmtId="0" fontId="0" fillId="0" borderId="0"/>
    <xf numFmtId="0" fontId="0" fillId="0" borderId="0"/>
    <xf numFmtId="0" fontId="0" fillId="0" borderId="0"/>
    <xf numFmtId="0" fontId="78" fillId="0" borderId="0"/>
    <xf numFmtId="0" fontId="0" fillId="0" borderId="0" applyProtection="0"/>
    <xf numFmtId="0" fontId="78" fillId="0" borderId="0"/>
    <xf numFmtId="0" fontId="78" fillId="0" borderId="0"/>
    <xf numFmtId="0" fontId="78" fillId="0" borderId="0"/>
    <xf numFmtId="0" fontId="0" fillId="0" borderId="0" applyProtection="0"/>
    <xf numFmtId="0" fontId="0" fillId="0" borderId="0" applyProtection="0"/>
    <xf numFmtId="0" fontId="14" fillId="0" borderId="0">
      <alignment vertical="center"/>
    </xf>
    <xf numFmtId="0" fontId="78" fillId="0" borderId="0"/>
    <xf numFmtId="0" fontId="78" fillId="0" borderId="0"/>
    <xf numFmtId="0" fontId="0" fillId="0" borderId="0" applyProtection="0"/>
    <xf numFmtId="0" fontId="0" fillId="0" borderId="0" applyProtection="0"/>
    <xf numFmtId="0" fontId="14" fillId="0" borderId="0">
      <alignment vertical="center"/>
    </xf>
    <xf numFmtId="0" fontId="14" fillId="0" borderId="0">
      <alignment vertical="center"/>
    </xf>
    <xf numFmtId="0" fontId="0" fillId="0" borderId="0" applyProtection="0"/>
    <xf numFmtId="0" fontId="0" fillId="0" borderId="0" applyProtection="0"/>
    <xf numFmtId="0" fontId="78" fillId="0" borderId="0"/>
    <xf numFmtId="0" fontId="0" fillId="0" borderId="0" applyProtection="0"/>
    <xf numFmtId="0" fontId="0" fillId="0" borderId="0" applyProtection="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0" fillId="0" borderId="0" applyProtection="0"/>
    <xf numFmtId="0" fontId="0" fillId="0" borderId="0" applyProtection="0"/>
    <xf numFmtId="0" fontId="0" fillId="0" borderId="0" applyProtection="0"/>
    <xf numFmtId="0" fontId="78" fillId="0" borderId="0"/>
    <xf numFmtId="0" fontId="0" fillId="0" borderId="0" applyProtection="0"/>
    <xf numFmtId="0" fontId="0" fillId="0" borderId="0" applyProtection="0"/>
    <xf numFmtId="0" fontId="14" fillId="0" borderId="0">
      <alignment vertical="center"/>
    </xf>
    <xf numFmtId="0" fontId="104" fillId="32" borderId="0" applyNumberFormat="0" applyBorder="0" applyAlignment="0" applyProtection="0">
      <alignment vertical="center"/>
    </xf>
    <xf numFmtId="0" fontId="74" fillId="0" borderId="0">
      <alignment vertical="center"/>
    </xf>
    <xf numFmtId="0" fontId="78" fillId="0" borderId="0"/>
    <xf numFmtId="0" fontId="78" fillId="0" borderId="0"/>
    <xf numFmtId="0" fontId="0" fillId="0" borderId="0" applyProtection="0"/>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0" fillId="0" borderId="0" applyProtection="0"/>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0" fillId="0" borderId="0" applyProtection="0"/>
    <xf numFmtId="0" fontId="14" fillId="0" borderId="0">
      <alignment vertical="center"/>
    </xf>
    <xf numFmtId="0" fontId="78" fillId="0" borderId="0"/>
    <xf numFmtId="0" fontId="78" fillId="0" borderId="0"/>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0" fillId="0" borderId="0" applyProtection="0"/>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0" fillId="0" borderId="0" applyProtection="0"/>
    <xf numFmtId="0" fontId="78" fillId="0" borderId="0"/>
    <xf numFmtId="0" fontId="0" fillId="0" borderId="0" applyProtection="0"/>
    <xf numFmtId="0" fontId="14" fillId="0" borderId="0">
      <alignment vertical="center"/>
    </xf>
    <xf numFmtId="0" fontId="14" fillId="0" borderId="0">
      <alignment vertical="center"/>
    </xf>
    <xf numFmtId="0" fontId="0" fillId="0" borderId="0" applyProtection="0"/>
    <xf numFmtId="0" fontId="0" fillId="0" borderId="0" applyProtection="0"/>
    <xf numFmtId="0" fontId="78" fillId="0" borderId="0"/>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0" fillId="0" borderId="0" applyProtection="0"/>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78" fillId="0" borderId="0"/>
    <xf numFmtId="0" fontId="78" fillId="0" borderId="0"/>
    <xf numFmtId="0" fontId="0" fillId="0" borderId="0" applyProtection="0"/>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04" fillId="32" borderId="0" applyNumberFormat="0" applyBorder="0" applyAlignment="0" applyProtection="0">
      <alignment vertical="center"/>
    </xf>
    <xf numFmtId="0" fontId="74" fillId="0" borderId="0">
      <alignment vertical="center"/>
    </xf>
    <xf numFmtId="0" fontId="78" fillId="0" borderId="0"/>
    <xf numFmtId="0" fontId="78" fillId="0" borderId="0"/>
    <xf numFmtId="0" fontId="78" fillId="0" borderId="0"/>
    <xf numFmtId="0" fontId="78" fillId="0" borderId="0"/>
    <xf numFmtId="0" fontId="0" fillId="0" borderId="0" applyProtection="0"/>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0" fillId="0" borderId="0" applyProtection="0"/>
    <xf numFmtId="0" fontId="0" fillId="0" borderId="0" applyProtection="0"/>
    <xf numFmtId="0" fontId="78" fillId="0" borderId="0"/>
    <xf numFmtId="0" fontId="78" fillId="0" borderId="0"/>
    <xf numFmtId="0" fontId="78" fillId="0" borderId="0"/>
    <xf numFmtId="0" fontId="78" fillId="0" borderId="0"/>
    <xf numFmtId="0" fontId="0" fillId="0" borderId="0" applyProtection="0"/>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0" fillId="0" borderId="0" applyProtection="0"/>
    <xf numFmtId="0" fontId="0" fillId="0" borderId="0" applyProtection="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0" fillId="0" borderId="0" applyProtection="0"/>
    <xf numFmtId="0" fontId="0" fillId="0" borderId="0" applyProtection="0"/>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78" fillId="0" borderId="0"/>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78" fillId="0" borderId="0"/>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78" fillId="0" borderId="0"/>
    <xf numFmtId="0" fontId="0" fillId="0" borderId="0" applyProtection="0"/>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0" fillId="0" borderId="0" applyProtection="0"/>
    <xf numFmtId="0" fontId="0" fillId="0" borderId="0" applyProtection="0"/>
    <xf numFmtId="0" fontId="14" fillId="0" borderId="0">
      <alignment vertical="center"/>
    </xf>
    <xf numFmtId="0" fontId="0" fillId="0" borderId="0" applyProtection="0"/>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78" fillId="0" borderId="0"/>
    <xf numFmtId="0" fontId="0" fillId="0" borderId="0" applyProtection="0"/>
    <xf numFmtId="0" fontId="0" fillId="0" borderId="0" applyProtection="0"/>
    <xf numFmtId="0" fontId="14" fillId="0" borderId="0">
      <alignment vertical="center"/>
    </xf>
    <xf numFmtId="0" fontId="0" fillId="0" borderId="0" applyProtection="0"/>
    <xf numFmtId="0" fontId="0" fillId="0" borderId="0" applyProtection="0"/>
    <xf numFmtId="0" fontId="78" fillId="0" borderId="0"/>
    <xf numFmtId="0" fontId="0" fillId="0" borderId="0" applyProtection="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44" fillId="0" borderId="31"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78" fillId="0" borderId="0"/>
    <xf numFmtId="0" fontId="0" fillId="0" borderId="0" applyProtection="0"/>
    <xf numFmtId="0" fontId="78" fillId="0" borderId="0"/>
    <xf numFmtId="0" fontId="14" fillId="0" borderId="0">
      <alignment vertical="center"/>
    </xf>
    <xf numFmtId="0" fontId="7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0" fillId="0" borderId="0" applyProtection="0"/>
    <xf numFmtId="0" fontId="0" fillId="0" borderId="0" applyProtection="0"/>
    <xf numFmtId="0" fontId="100" fillId="27" borderId="23" applyNumberFormat="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0" fillId="0" borderId="0" applyProtection="0"/>
    <xf numFmtId="0" fontId="0" fillId="0" borderId="0" applyProtection="0"/>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0" fillId="0" borderId="0" applyProtection="0"/>
    <xf numFmtId="0" fontId="0" fillId="0" borderId="0" applyProtection="0"/>
    <xf numFmtId="0" fontId="74" fillId="0" borderId="0">
      <alignment vertical="center"/>
    </xf>
    <xf numFmtId="0" fontId="74" fillId="0" borderId="0">
      <alignment vertical="center"/>
    </xf>
    <xf numFmtId="0" fontId="7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0" fillId="0" borderId="0" applyProtection="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78" fillId="0" borderId="0"/>
    <xf numFmtId="0" fontId="0" fillId="0" borderId="0" applyProtection="0"/>
    <xf numFmtId="0" fontId="0" fillId="0" borderId="0" applyProtection="0"/>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0" fillId="0" borderId="0" applyProtection="0"/>
    <xf numFmtId="0" fontId="14" fillId="0" borderId="0">
      <alignment vertical="center"/>
    </xf>
    <xf numFmtId="0" fontId="74" fillId="0" borderId="0">
      <alignment vertical="center"/>
    </xf>
    <xf numFmtId="0" fontId="7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0" fillId="0" borderId="0"/>
    <xf numFmtId="0" fontId="0" fillId="0" borderId="0"/>
    <xf numFmtId="0" fontId="0" fillId="0" borderId="0"/>
    <xf numFmtId="0" fontId="0" fillId="0" borderId="0"/>
    <xf numFmtId="0" fontId="78" fillId="0" borderId="0"/>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78" fillId="0" borderId="0"/>
    <xf numFmtId="0" fontId="0" fillId="0" borderId="0"/>
    <xf numFmtId="0" fontId="0" fillId="0" borderId="0" applyProtection="0"/>
    <xf numFmtId="0" fontId="14" fillId="0" borderId="0">
      <alignment vertical="center"/>
    </xf>
    <xf numFmtId="0" fontId="0" fillId="0" borderId="0" applyProtection="0"/>
    <xf numFmtId="0" fontId="0" fillId="0" borderId="0" applyProtection="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applyProtection="0"/>
    <xf numFmtId="0" fontId="0" fillId="0" borderId="0" applyProtection="0"/>
    <xf numFmtId="0" fontId="78" fillId="0" borderId="0"/>
    <xf numFmtId="0" fontId="0" fillId="0" borderId="0" applyProtection="0"/>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1" fillId="0" borderId="25" applyNumberFormat="0" applyFill="0" applyAlignment="0" applyProtection="0">
      <alignment vertical="center"/>
    </xf>
    <xf numFmtId="0" fontId="78" fillId="0" borderId="0"/>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0" fillId="0" borderId="0" applyProtection="0"/>
    <xf numFmtId="0" fontId="14" fillId="0" borderId="0">
      <alignment vertical="center"/>
    </xf>
    <xf numFmtId="0" fontId="78" fillId="0" borderId="0"/>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19"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0" fillId="0" borderId="0" applyProtection="0"/>
    <xf numFmtId="0" fontId="77" fillId="30"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52" fillId="0" borderId="0"/>
    <xf numFmtId="0" fontId="0" fillId="0" borderId="0"/>
    <xf numFmtId="0" fontId="0" fillId="0" borderId="0"/>
    <xf numFmtId="0" fontId="0" fillId="0" borderId="0"/>
    <xf numFmtId="0" fontId="0" fillId="0" borderId="0"/>
    <xf numFmtId="0" fontId="74"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pplyProtection="0">
      <alignment vertical="center"/>
    </xf>
    <xf numFmtId="0" fontId="78" fillId="0" borderId="0"/>
    <xf numFmtId="0" fontId="78" fillId="0" borderId="0"/>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47" fillId="0" borderId="0">
      <alignment vertical="center"/>
    </xf>
    <xf numFmtId="0" fontId="14" fillId="0" borderId="0">
      <alignment vertical="center"/>
    </xf>
    <xf numFmtId="0" fontId="100" fillId="27" borderId="23" applyNumberFormat="0" applyAlignment="0" applyProtection="0">
      <alignment vertical="center"/>
    </xf>
    <xf numFmtId="0" fontId="0" fillId="0" borderId="0"/>
    <xf numFmtId="0" fontId="78" fillId="0" borderId="0"/>
    <xf numFmtId="0" fontId="0" fillId="0" borderId="0"/>
    <xf numFmtId="0" fontId="14" fillId="0" borderId="0">
      <alignment vertical="center"/>
    </xf>
    <xf numFmtId="0" fontId="0" fillId="0" borderId="0"/>
    <xf numFmtId="0" fontId="78" fillId="0" borderId="0"/>
    <xf numFmtId="0" fontId="14" fillId="0" borderId="0">
      <alignment vertical="center"/>
    </xf>
    <xf numFmtId="0" fontId="78" fillId="0" borderId="0"/>
    <xf numFmtId="0" fontId="47" fillId="0" borderId="0">
      <alignment vertical="center"/>
    </xf>
    <xf numFmtId="0" fontId="0" fillId="0" borderId="0"/>
    <xf numFmtId="0" fontId="14" fillId="0" borderId="0">
      <alignment vertical="center"/>
    </xf>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55" fillId="0" borderId="0"/>
    <xf numFmtId="0" fontId="0" fillId="0" borderId="0"/>
    <xf numFmtId="0" fontId="78" fillId="0" borderId="0"/>
    <xf numFmtId="0" fontId="78" fillId="0" borderId="0"/>
    <xf numFmtId="0" fontId="78" fillId="0" borderId="0"/>
    <xf numFmtId="0" fontId="0" fillId="0" borderId="0"/>
    <xf numFmtId="0" fontId="78" fillId="0" borderId="0"/>
    <xf numFmtId="0" fontId="47" fillId="0" borderId="0" applyProtection="0">
      <alignment vertical="center"/>
    </xf>
    <xf numFmtId="0" fontId="14" fillId="0" borderId="0">
      <alignment vertical="center"/>
    </xf>
    <xf numFmtId="0" fontId="14" fillId="0" borderId="0">
      <alignment vertical="center"/>
    </xf>
    <xf numFmtId="0" fontId="47" fillId="0" borderId="0" applyProtection="0">
      <alignment vertical="center"/>
    </xf>
    <xf numFmtId="0" fontId="14" fillId="0" borderId="0">
      <alignment vertical="center"/>
    </xf>
    <xf numFmtId="0" fontId="47" fillId="0" borderId="0" applyProtection="0">
      <alignment vertical="center"/>
    </xf>
    <xf numFmtId="0" fontId="14" fillId="0" borderId="0">
      <alignment vertical="center"/>
    </xf>
    <xf numFmtId="0" fontId="47" fillId="0" borderId="0" applyProtection="0">
      <alignment vertical="center"/>
    </xf>
    <xf numFmtId="0" fontId="74" fillId="0" borderId="0">
      <alignment vertical="center"/>
    </xf>
    <xf numFmtId="0" fontId="47" fillId="0" borderId="0" applyProtection="0">
      <alignment vertical="center"/>
    </xf>
    <xf numFmtId="0" fontId="14" fillId="0" borderId="0">
      <alignment vertical="center"/>
    </xf>
    <xf numFmtId="0" fontId="47" fillId="0" borderId="0" applyProtection="0">
      <alignment vertical="center"/>
    </xf>
    <xf numFmtId="0" fontId="47" fillId="0" borderId="0" applyProtection="0">
      <alignment vertical="center"/>
    </xf>
    <xf numFmtId="0" fontId="74" fillId="0" borderId="0">
      <alignment vertical="center"/>
    </xf>
    <xf numFmtId="0" fontId="14" fillId="0" borderId="0">
      <alignment vertical="center"/>
    </xf>
    <xf numFmtId="0" fontId="74" fillId="0" borderId="0">
      <alignment vertical="center"/>
    </xf>
    <xf numFmtId="0" fontId="47" fillId="0" borderId="0" applyProtection="0">
      <alignment vertical="center"/>
    </xf>
    <xf numFmtId="0" fontId="14" fillId="0" borderId="0">
      <alignment vertical="center"/>
    </xf>
    <xf numFmtId="0" fontId="74" fillId="0" borderId="0">
      <alignment vertical="center"/>
    </xf>
    <xf numFmtId="0" fontId="14" fillId="0" borderId="0">
      <alignment vertical="center"/>
    </xf>
    <xf numFmtId="0" fontId="47" fillId="0" borderId="0" applyProtection="0">
      <alignment vertical="center"/>
    </xf>
    <xf numFmtId="0" fontId="14" fillId="0" borderId="0">
      <alignment vertical="center"/>
    </xf>
    <xf numFmtId="0" fontId="74" fillId="0" borderId="0">
      <alignment vertical="center"/>
    </xf>
    <xf numFmtId="0" fontId="14" fillId="0" borderId="0">
      <alignment vertical="center"/>
    </xf>
    <xf numFmtId="0" fontId="47" fillId="0" borderId="0" applyProtection="0">
      <alignment vertical="center"/>
    </xf>
    <xf numFmtId="0" fontId="47" fillId="0" borderId="0" applyProtection="0">
      <alignment vertical="center"/>
    </xf>
    <xf numFmtId="0" fontId="14" fillId="0" borderId="0">
      <alignment vertical="center"/>
    </xf>
    <xf numFmtId="0" fontId="14" fillId="0" borderId="0">
      <alignment vertical="center"/>
    </xf>
    <xf numFmtId="0" fontId="14" fillId="0" borderId="0">
      <alignment vertical="center"/>
    </xf>
    <xf numFmtId="0" fontId="47" fillId="0" borderId="0" applyProtection="0">
      <alignment vertical="center"/>
    </xf>
    <xf numFmtId="0" fontId="14" fillId="0" borderId="0">
      <alignment vertical="center"/>
    </xf>
    <xf numFmtId="0" fontId="14" fillId="0" borderId="0">
      <alignment vertical="center"/>
    </xf>
    <xf numFmtId="0" fontId="47" fillId="0" borderId="0" applyProtection="0">
      <alignment vertical="center"/>
    </xf>
    <xf numFmtId="0" fontId="14" fillId="0" borderId="0">
      <alignment vertical="center"/>
    </xf>
    <xf numFmtId="0" fontId="14" fillId="0" borderId="0">
      <alignment vertical="center"/>
    </xf>
    <xf numFmtId="0" fontId="47" fillId="0" borderId="0" applyProtection="0">
      <alignment vertical="center"/>
    </xf>
    <xf numFmtId="0" fontId="47" fillId="0" borderId="0" applyProtection="0">
      <alignment vertical="center"/>
    </xf>
    <xf numFmtId="0" fontId="14" fillId="0" borderId="0">
      <alignment vertical="center"/>
    </xf>
    <xf numFmtId="0" fontId="14" fillId="0" borderId="0">
      <alignment vertical="center"/>
    </xf>
    <xf numFmtId="0" fontId="47" fillId="0" borderId="0" applyProtection="0">
      <alignment vertical="center"/>
    </xf>
    <xf numFmtId="0" fontId="14" fillId="0" borderId="0">
      <alignment vertical="center"/>
    </xf>
    <xf numFmtId="0" fontId="47" fillId="0" borderId="0" applyProtection="0">
      <alignment vertical="center"/>
    </xf>
    <xf numFmtId="0" fontId="47" fillId="0" borderId="0" applyProtection="0">
      <alignment vertical="center"/>
    </xf>
    <xf numFmtId="0" fontId="47" fillId="0" borderId="0" applyProtection="0">
      <alignment vertical="center"/>
    </xf>
    <xf numFmtId="0" fontId="78" fillId="0" borderId="0"/>
    <xf numFmtId="0" fontId="14" fillId="0" borderId="0">
      <alignment vertical="center"/>
    </xf>
    <xf numFmtId="0" fontId="14" fillId="0" borderId="0">
      <alignment vertical="center"/>
    </xf>
    <xf numFmtId="0" fontId="47" fillId="0" borderId="0" applyProtection="0">
      <alignment vertical="center"/>
    </xf>
    <xf numFmtId="0" fontId="14" fillId="0" borderId="0">
      <alignment vertical="center"/>
    </xf>
    <xf numFmtId="0" fontId="102" fillId="27" borderId="16" applyNumberFormat="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47" fillId="0" borderId="0" applyProtection="0">
      <alignment vertical="center"/>
    </xf>
    <xf numFmtId="0" fontId="78" fillId="0" borderId="0"/>
    <xf numFmtId="0" fontId="74" fillId="0" borderId="0">
      <alignment vertical="center"/>
    </xf>
    <xf numFmtId="0" fontId="14" fillId="0" borderId="0">
      <alignment vertical="center"/>
    </xf>
    <xf numFmtId="0" fontId="102" fillId="27" borderId="16" applyNumberFormat="0" applyAlignment="0" applyProtection="0">
      <alignment vertical="center"/>
    </xf>
    <xf numFmtId="0" fontId="14" fillId="0" borderId="0">
      <alignment vertical="center"/>
    </xf>
    <xf numFmtId="0" fontId="78" fillId="0" borderId="0"/>
    <xf numFmtId="0" fontId="47" fillId="0" borderId="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2" fillId="27" borderId="16" applyNumberFormat="0" applyAlignment="0" applyProtection="0">
      <alignment vertical="center"/>
    </xf>
    <xf numFmtId="0" fontId="78" fillId="0" borderId="0"/>
    <xf numFmtId="0" fontId="47" fillId="0" borderId="0" applyProtection="0">
      <alignment vertical="center"/>
    </xf>
    <xf numFmtId="0" fontId="47" fillId="0" borderId="0" applyProtection="0">
      <alignment vertical="center"/>
    </xf>
    <xf numFmtId="0" fontId="14" fillId="0" borderId="0">
      <alignment vertical="center"/>
    </xf>
    <xf numFmtId="0" fontId="47" fillId="0" borderId="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78" fillId="0" borderId="0"/>
    <xf numFmtId="0" fontId="0" fillId="0" borderId="0"/>
    <xf numFmtId="0" fontId="0" fillId="0" borderId="0"/>
    <xf numFmtId="0" fontId="0" fillId="0" borderId="0" applyProtection="0"/>
    <xf numFmtId="0" fontId="0" fillId="0" borderId="0"/>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0" fillId="0" borderId="0"/>
    <xf numFmtId="0" fontId="14" fillId="0" borderId="0">
      <alignment vertical="center"/>
    </xf>
    <xf numFmtId="0" fontId="78"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00" fillId="27" borderId="23" applyNumberFormat="0" applyAlignment="0" applyProtection="0">
      <alignment vertical="center"/>
    </xf>
    <xf numFmtId="0" fontId="0" fillId="0" borderId="0"/>
    <xf numFmtId="0" fontId="14" fillId="0" borderId="0">
      <alignment vertical="center"/>
    </xf>
    <xf numFmtId="0" fontId="78" fillId="0" borderId="0"/>
    <xf numFmtId="0" fontId="78" fillId="0" borderId="0"/>
    <xf numFmtId="0" fontId="0"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78" fillId="0" borderId="0"/>
    <xf numFmtId="0" fontId="0"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0"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0"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2" fillId="27" borderId="16" applyNumberFormat="0" applyAlignment="0" applyProtection="0">
      <alignment vertical="center"/>
    </xf>
    <xf numFmtId="0" fontId="0" fillId="0" borderId="0"/>
    <xf numFmtId="0" fontId="14" fillId="0" borderId="0">
      <alignment vertical="center"/>
    </xf>
    <xf numFmtId="0" fontId="14" fillId="0" borderId="0">
      <alignment vertical="center"/>
    </xf>
    <xf numFmtId="0" fontId="0"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00" fillId="27" borderId="23" applyNumberFormat="0" applyAlignment="0" applyProtection="0">
      <alignment vertical="center"/>
    </xf>
    <xf numFmtId="0" fontId="78" fillId="0" borderId="0"/>
    <xf numFmtId="0" fontId="14" fillId="0" borderId="0">
      <alignment vertical="center"/>
    </xf>
    <xf numFmtId="0" fontId="0" fillId="0" borderId="0" applyProtection="0"/>
    <xf numFmtId="0" fontId="74" fillId="0" borderId="0">
      <alignment vertical="center"/>
    </xf>
    <xf numFmtId="0" fontId="74" fillId="0" borderId="0">
      <alignment vertical="center"/>
    </xf>
    <xf numFmtId="0" fontId="0" fillId="0" borderId="0" applyProtection="0"/>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4" fillId="0" borderId="0">
      <alignment vertical="center"/>
    </xf>
    <xf numFmtId="0" fontId="7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4" fillId="0" borderId="0">
      <alignment vertical="center"/>
    </xf>
    <xf numFmtId="0" fontId="7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14" fillId="0" borderId="0">
      <alignment vertical="center"/>
    </xf>
    <xf numFmtId="0" fontId="0" fillId="0" borderId="0"/>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0" fillId="0" borderId="0" applyProtection="0"/>
    <xf numFmtId="0" fontId="0" fillId="0" borderId="0"/>
    <xf numFmtId="0" fontId="0" fillId="0" borderId="0" applyProtection="0"/>
    <xf numFmtId="0" fontId="14" fillId="0" borderId="0">
      <alignment vertical="center"/>
    </xf>
    <xf numFmtId="0" fontId="14" fillId="0" borderId="0">
      <alignment vertical="center"/>
    </xf>
    <xf numFmtId="0" fontId="78" fillId="0" borderId="0"/>
    <xf numFmtId="0" fontId="0" fillId="0" borderId="0" applyProtection="0"/>
    <xf numFmtId="0" fontId="102" fillId="27" borderId="16" applyNumberFormat="0" applyAlignment="0" applyProtection="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0" fillId="0" borderId="0" applyProtection="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0" fillId="0" borderId="0"/>
    <xf numFmtId="0" fontId="0" fillId="0" borderId="0"/>
    <xf numFmtId="0" fontId="0" fillId="0" borderId="0"/>
    <xf numFmtId="0" fontId="78"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0" fillId="0" borderId="0"/>
    <xf numFmtId="0" fontId="78" fillId="0" borderId="0"/>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applyProtection="0"/>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78" fillId="0" borderId="0"/>
    <xf numFmtId="0" fontId="0" fillId="0" borderId="0" applyProtection="0">
      <alignment vertical="center"/>
    </xf>
    <xf numFmtId="0" fontId="0" fillId="0" borderId="0">
      <alignment vertical="center"/>
    </xf>
    <xf numFmtId="0" fontId="0" fillId="0" borderId="0">
      <alignment vertical="center"/>
    </xf>
    <xf numFmtId="0" fontId="78" fillId="0" borderId="0"/>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78" fillId="0" borderId="0"/>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78" fillId="0" borderId="0"/>
    <xf numFmtId="0" fontId="78" fillId="0" borderId="0"/>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alignment vertical="center"/>
    </xf>
    <xf numFmtId="0" fontId="74" fillId="0" borderId="0">
      <alignment vertical="center"/>
    </xf>
    <xf numFmtId="0" fontId="0"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0" fillId="0" borderId="0">
      <alignment vertical="center"/>
    </xf>
    <xf numFmtId="0" fontId="77" fillId="31" borderId="0" applyNumberFormat="0" applyBorder="0" applyAlignment="0" applyProtection="0">
      <alignment vertical="center"/>
    </xf>
    <xf numFmtId="0" fontId="14" fillId="0" borderId="0">
      <alignment vertical="center"/>
    </xf>
    <xf numFmtId="0" fontId="0" fillId="0" borderId="0">
      <alignment vertical="center"/>
    </xf>
    <xf numFmtId="0" fontId="78" fillId="0" borderId="0"/>
    <xf numFmtId="0" fontId="14" fillId="0" borderId="0">
      <alignment vertical="center"/>
    </xf>
    <xf numFmtId="0" fontId="0"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alignment vertical="center"/>
    </xf>
    <xf numFmtId="0" fontId="78" fillId="0" borderId="0"/>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0" fillId="0" borderId="0">
      <alignment vertical="center"/>
    </xf>
    <xf numFmtId="0" fontId="14" fillId="0" borderId="0">
      <alignment vertical="center"/>
    </xf>
    <xf numFmtId="0" fontId="78" fillId="0" borderId="0"/>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78" fillId="0" borderId="0"/>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0" fillId="0" borderId="0" applyProtection="0">
      <alignment vertical="center"/>
    </xf>
    <xf numFmtId="0" fontId="0" fillId="0" borderId="0" applyProtection="0">
      <alignment vertical="center"/>
    </xf>
    <xf numFmtId="0" fontId="14" fillId="0" borderId="0">
      <alignment vertical="center"/>
    </xf>
    <xf numFmtId="0" fontId="14" fillId="0" borderId="0">
      <alignment vertical="center"/>
    </xf>
    <xf numFmtId="0" fontId="0" fillId="0" borderId="0" applyProtection="0">
      <alignment vertical="center"/>
    </xf>
    <xf numFmtId="0" fontId="14" fillId="0" borderId="0">
      <alignment vertical="center"/>
    </xf>
    <xf numFmtId="0" fontId="14" fillId="0" borderId="0">
      <alignment vertical="center"/>
    </xf>
    <xf numFmtId="0" fontId="0" fillId="0" borderId="0" applyProtection="0">
      <alignment vertical="center"/>
    </xf>
    <xf numFmtId="0" fontId="0" fillId="0" borderId="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alignment vertical="center"/>
    </xf>
    <xf numFmtId="0" fontId="0" fillId="0" borderId="0" applyProtection="0">
      <alignment vertical="center"/>
    </xf>
    <xf numFmtId="0" fontId="14" fillId="0" borderId="0">
      <alignment vertical="center"/>
    </xf>
    <xf numFmtId="0" fontId="14" fillId="0" borderId="0">
      <alignment vertical="center"/>
    </xf>
    <xf numFmtId="0" fontId="0" fillId="0" borderId="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alignment vertical="center"/>
    </xf>
    <xf numFmtId="0" fontId="74" fillId="0" borderId="0">
      <alignment vertical="center"/>
    </xf>
    <xf numFmtId="0" fontId="0" fillId="0" borderId="0">
      <alignment vertical="center"/>
    </xf>
    <xf numFmtId="0" fontId="78" fillId="0" borderId="0"/>
    <xf numFmtId="0" fontId="0" fillId="0" borderId="0" applyProtection="0"/>
    <xf numFmtId="0" fontId="78" fillId="0" borderId="0"/>
    <xf numFmtId="0" fontId="0" fillId="0" borderId="0" applyProtection="0"/>
    <xf numFmtId="0" fontId="78" fillId="0" borderId="0"/>
    <xf numFmtId="0" fontId="0" fillId="0" borderId="0" applyProtection="0"/>
    <xf numFmtId="0" fontId="78" fillId="0" borderId="0"/>
    <xf numFmtId="0" fontId="0" fillId="0" borderId="0"/>
    <xf numFmtId="0" fontId="14" fillId="0" borderId="0">
      <alignment vertical="center"/>
    </xf>
    <xf numFmtId="0" fontId="78" fillId="0" borderId="0"/>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78" fillId="0" borderId="0"/>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78" fillId="0" borderId="0"/>
    <xf numFmtId="0" fontId="0" fillId="0" borderId="0" applyProtection="0"/>
    <xf numFmtId="0" fontId="78" fillId="0" borderId="0"/>
    <xf numFmtId="0" fontId="0" fillId="0" borderId="0">
      <alignment vertical="center"/>
    </xf>
    <xf numFmtId="0" fontId="78" fillId="0" borderId="0"/>
    <xf numFmtId="0" fontId="0" fillId="0" borderId="0" applyProtection="0">
      <alignment vertical="center"/>
    </xf>
    <xf numFmtId="0" fontId="78" fillId="0" borderId="0"/>
    <xf numFmtId="0" fontId="14" fillId="0" borderId="0">
      <alignment vertical="center"/>
    </xf>
    <xf numFmtId="0" fontId="78" fillId="0" borderId="0"/>
    <xf numFmtId="0" fontId="74" fillId="0" borderId="0">
      <alignment vertical="center"/>
    </xf>
    <xf numFmtId="0" fontId="14" fillId="0" borderId="0">
      <alignment vertical="center"/>
    </xf>
    <xf numFmtId="0" fontId="78" fillId="0" borderId="0"/>
    <xf numFmtId="0" fontId="0" fillId="0" borderId="0" applyProtection="0">
      <alignment vertical="center"/>
    </xf>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0"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0"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19" borderId="19" applyNumberFormat="0" applyFont="0" applyAlignment="0" applyProtection="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0"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0" fillId="0" borderId="0" applyProtection="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0"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0" fillId="0" borderId="0" applyProtection="0"/>
    <xf numFmtId="0" fontId="7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82" fillId="0" borderId="0" applyNumberFormat="0" applyFill="0" applyBorder="0" applyAlignment="0" applyProtection="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2" fillId="0" borderId="0" applyNumberFormat="0" applyFill="0" applyBorder="0" applyAlignment="0" applyProtection="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0"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0" fillId="0" borderId="0" applyProtection="0"/>
    <xf numFmtId="0" fontId="78" fillId="0" borderId="0"/>
    <xf numFmtId="0" fontId="78" fillId="0" borderId="0"/>
    <xf numFmtId="0" fontId="0" fillId="0" borderId="0" applyProtection="0"/>
    <xf numFmtId="0" fontId="78" fillId="0" borderId="0"/>
    <xf numFmtId="0" fontId="78" fillId="0" borderId="0"/>
    <xf numFmtId="0" fontId="78" fillId="0" borderId="0"/>
    <xf numFmtId="0" fontId="78" fillId="0" borderId="0"/>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78" fillId="0" borderId="0"/>
    <xf numFmtId="0" fontId="78" fillId="0" borderId="0"/>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alignment vertical="center"/>
    </xf>
    <xf numFmtId="0" fontId="14" fillId="0" borderId="0">
      <alignment vertical="center"/>
    </xf>
    <xf numFmtId="0" fontId="78" fillId="0" borderId="0"/>
    <xf numFmtId="0" fontId="14" fillId="0" borderId="0">
      <alignment vertical="center"/>
    </xf>
    <xf numFmtId="0" fontId="0" fillId="0" borderId="0" applyProtection="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0"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78" fillId="0" borderId="0"/>
    <xf numFmtId="0" fontId="0" fillId="0" borderId="0" applyProtection="0"/>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0" fillId="0" borderId="0"/>
    <xf numFmtId="0" fontId="0" fillId="0" borderId="0"/>
    <xf numFmtId="0" fontId="78" fillId="0" borderId="0"/>
    <xf numFmtId="0" fontId="102" fillId="27" borderId="16" applyNumberFormat="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0" fillId="0" borderId="24" applyNumberFormat="0" applyFill="0" applyAlignment="0" applyProtection="0">
      <alignment vertical="center"/>
    </xf>
    <xf numFmtId="0" fontId="0"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03" fillId="33"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77" fillId="42" borderId="0" applyNumberFormat="0" applyBorder="0" applyAlignment="0" applyProtection="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0" fillId="0" borderId="0">
      <alignment vertical="center"/>
    </xf>
    <xf numFmtId="0" fontId="0" fillId="0" borderId="0" applyProtection="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alignment vertical="center"/>
    </xf>
    <xf numFmtId="0" fontId="0" fillId="0" borderId="0" applyProtection="0"/>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8" fillId="0" borderId="0"/>
    <xf numFmtId="0" fontId="14" fillId="0" borderId="0">
      <alignment vertical="center"/>
    </xf>
    <xf numFmtId="0" fontId="78" fillId="0" borderId="0"/>
    <xf numFmtId="0" fontId="0" fillId="0" borderId="0" applyProtection="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alignment vertical="center"/>
    </xf>
    <xf numFmtId="0" fontId="0" fillId="0" borderId="0" applyProtection="0"/>
    <xf numFmtId="0" fontId="78" fillId="0" borderId="0"/>
    <xf numFmtId="0" fontId="78" fillId="0" borderId="0"/>
    <xf numFmtId="0" fontId="78" fillId="0" borderId="0"/>
    <xf numFmtId="0" fontId="78" fillId="0" borderId="0"/>
    <xf numFmtId="0" fontId="0" fillId="0" borderId="0">
      <alignment vertical="center"/>
    </xf>
    <xf numFmtId="0" fontId="0" fillId="0" borderId="0" applyProtection="0"/>
    <xf numFmtId="0" fontId="78" fillId="0" borderId="0"/>
    <xf numFmtId="0" fontId="78" fillId="0" borderId="0"/>
    <xf numFmtId="0" fontId="78" fillId="0" borderId="0"/>
    <xf numFmtId="0" fontId="78" fillId="0" borderId="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78" fillId="0" borderId="0"/>
    <xf numFmtId="0" fontId="78" fillId="0" borderId="0"/>
    <xf numFmtId="0" fontId="78" fillId="0" borderId="0"/>
    <xf numFmtId="0" fontId="78" fillId="0" borderId="0"/>
    <xf numFmtId="0" fontId="0" fillId="0" borderId="0">
      <alignment vertical="center"/>
    </xf>
    <xf numFmtId="0" fontId="0" fillId="0" borderId="0" applyProtection="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78" fillId="0" borderId="0"/>
    <xf numFmtId="0" fontId="78" fillId="0" borderId="0"/>
    <xf numFmtId="0" fontId="78" fillId="0" borderId="0"/>
    <xf numFmtId="0" fontId="78" fillId="0" borderId="0"/>
    <xf numFmtId="0" fontId="0" fillId="0" borderId="0">
      <alignment vertical="center"/>
    </xf>
    <xf numFmtId="0" fontId="0" fillId="0" borderId="0" applyProtection="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78" fillId="0" borderId="0"/>
    <xf numFmtId="0" fontId="78" fillId="0" borderId="0"/>
    <xf numFmtId="0" fontId="78" fillId="0" borderId="0"/>
    <xf numFmtId="0" fontId="78" fillId="0" borderId="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0" fillId="0" borderId="0">
      <alignment vertical="center"/>
    </xf>
    <xf numFmtId="0" fontId="0" fillId="0" borderId="0" applyProtection="0"/>
    <xf numFmtId="0" fontId="0" fillId="0" borderId="0">
      <alignment vertical="center"/>
    </xf>
    <xf numFmtId="0" fontId="0" fillId="0" borderId="0" applyProtection="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0" fillId="0" borderId="0">
      <alignment vertical="center"/>
    </xf>
    <xf numFmtId="0" fontId="0" fillId="0" borderId="0" applyProtection="0"/>
    <xf numFmtId="0" fontId="0" fillId="0" borderId="0"/>
    <xf numFmtId="0" fontId="0" fillId="0" borderId="0"/>
    <xf numFmtId="0" fontId="78" fillId="0" borderId="0"/>
    <xf numFmtId="0" fontId="78" fillId="0" borderId="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0" fillId="0" borderId="0">
      <alignment vertical="center"/>
    </xf>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0" fillId="0" borderId="0">
      <alignment vertical="center"/>
    </xf>
    <xf numFmtId="0" fontId="0" fillId="0" borderId="0" applyProtection="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78" fillId="0" borderId="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alignment vertical="center"/>
    </xf>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0" fillId="0" borderId="0">
      <alignment vertical="center"/>
    </xf>
    <xf numFmtId="0" fontId="0" fillId="0" borderId="0" applyProtection="0"/>
    <xf numFmtId="0" fontId="0" fillId="0" borderId="0">
      <alignment vertical="center"/>
    </xf>
    <xf numFmtId="0" fontId="0" fillId="0" borderId="0" applyProtection="0"/>
    <xf numFmtId="0" fontId="0" fillId="0" borderId="0">
      <alignment vertical="center"/>
    </xf>
    <xf numFmtId="0" fontId="0" fillId="0" borderId="0" applyProtection="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0" fillId="0" borderId="0">
      <alignment vertical="center"/>
    </xf>
    <xf numFmtId="0" fontId="0" fillId="0" borderId="0" applyProtection="0"/>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lignment vertical="center"/>
    </xf>
    <xf numFmtId="0" fontId="0" fillId="0" borderId="0" applyProtection="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0" fillId="0" borderId="0">
      <alignment vertical="center"/>
    </xf>
    <xf numFmtId="0" fontId="0" fillId="0" borderId="0" applyProtection="0"/>
    <xf numFmtId="0" fontId="78" fillId="0" borderId="0"/>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pplyProtection="0"/>
    <xf numFmtId="0" fontId="0" fillId="0" borderId="0">
      <alignment vertical="center"/>
    </xf>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pplyProtection="0"/>
    <xf numFmtId="0" fontId="14" fillId="0" borderId="0">
      <alignment vertical="center"/>
    </xf>
    <xf numFmtId="0" fontId="0" fillId="0" borderId="0"/>
    <xf numFmtId="0" fontId="0" fillId="0" borderId="0" applyProtection="0"/>
    <xf numFmtId="0" fontId="0" fillId="0" borderId="0"/>
    <xf numFmtId="0" fontId="0" fillId="0" borderId="0" applyProtection="0"/>
    <xf numFmtId="0" fontId="0" fillId="0" borderId="0"/>
    <xf numFmtId="0" fontId="0" fillId="0" borderId="0" applyProtection="0"/>
    <xf numFmtId="0" fontId="0" fillId="0" borderId="0"/>
    <xf numFmtId="0" fontId="0" fillId="0" borderId="0" applyProtection="0"/>
    <xf numFmtId="0" fontId="0" fillId="0" borderId="0"/>
    <xf numFmtId="0" fontId="0" fillId="0" borderId="0" applyProtection="0"/>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0" fillId="0" borderId="0"/>
    <xf numFmtId="0" fontId="78" fillId="0" borderId="0"/>
    <xf numFmtId="0" fontId="78" fillId="0" borderId="0"/>
    <xf numFmtId="0" fontId="0" fillId="0" borderId="0"/>
    <xf numFmtId="0" fontId="0" fillId="0" borderId="0" applyProtection="0"/>
    <xf numFmtId="0" fontId="14" fillId="0" borderId="0">
      <alignment vertical="center"/>
    </xf>
    <xf numFmtId="0" fontId="78" fillId="0" borderId="0"/>
    <xf numFmtId="0" fontId="78" fillId="0" borderId="0"/>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xf numFmtId="0" fontId="0" fillId="0" borderId="0" applyProtection="0"/>
    <xf numFmtId="0" fontId="14" fillId="0" borderId="0">
      <alignment vertical="center"/>
    </xf>
    <xf numFmtId="0" fontId="14" fillId="0" borderId="0">
      <alignment vertical="center"/>
    </xf>
    <xf numFmtId="0" fontId="0" fillId="0" borderId="0"/>
    <xf numFmtId="0" fontId="0" fillId="0" borderId="0" applyProtection="0"/>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0" fillId="0" borderId="0"/>
    <xf numFmtId="0" fontId="0" fillId="0" borderId="0" applyProtection="0"/>
    <xf numFmtId="0" fontId="0" fillId="0" borderId="0"/>
    <xf numFmtId="0" fontId="0" fillId="0" borderId="0" applyProtection="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0" fillId="0" borderId="0"/>
    <xf numFmtId="0" fontId="0" fillId="0" borderId="0" applyProtection="0"/>
    <xf numFmtId="0" fontId="0" fillId="0" borderId="0"/>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0" fillId="0" borderId="0"/>
    <xf numFmtId="0" fontId="0" fillId="0" borderId="0" applyProtection="0"/>
    <xf numFmtId="0" fontId="0" fillId="0" borderId="0"/>
    <xf numFmtId="0" fontId="0" fillId="0" borderId="0" applyProtection="0"/>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0" fillId="0" borderId="0"/>
    <xf numFmtId="0" fontId="0" fillId="0" borderId="0" applyProtection="0"/>
    <xf numFmtId="0" fontId="78" fillId="0" borderId="0"/>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11" fillId="0" borderId="25" applyNumberFormat="0" applyFill="0" applyAlignment="0" applyProtection="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7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pplyProtection="0"/>
    <xf numFmtId="0" fontId="0" fillId="0" borderId="0"/>
    <xf numFmtId="0" fontId="0" fillId="0" borderId="0" applyProtection="0"/>
    <xf numFmtId="0" fontId="0" fillId="0" borderId="0"/>
    <xf numFmtId="0" fontId="0" fillId="0" borderId="0" applyProtection="0"/>
    <xf numFmtId="0" fontId="0" fillId="0" borderId="0"/>
    <xf numFmtId="0" fontId="0" fillId="0" borderId="0" applyProtection="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applyProtection="0"/>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0" fillId="0" borderId="0"/>
    <xf numFmtId="0" fontId="14" fillId="0" borderId="0">
      <alignment vertical="center"/>
    </xf>
    <xf numFmtId="0" fontId="78" fillId="0" borderId="0"/>
    <xf numFmtId="0" fontId="0" fillId="0" borderId="0"/>
    <xf numFmtId="0" fontId="0" fillId="0" borderId="0" applyProtection="0"/>
    <xf numFmtId="0" fontId="0" fillId="0" borderId="0"/>
    <xf numFmtId="0" fontId="0" fillId="0" borderId="0" applyProtection="0"/>
    <xf numFmtId="0" fontId="0" fillId="0" borderId="0"/>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2" fillId="27" borderId="16" applyNumberFormat="0" applyAlignment="0" applyProtection="0">
      <alignment vertical="center"/>
    </xf>
    <xf numFmtId="0" fontId="78" fillId="0" borderId="0"/>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78" fillId="0" borderId="0"/>
    <xf numFmtId="0" fontId="0" fillId="0" borderId="0"/>
    <xf numFmtId="0" fontId="0" fillId="0" borderId="0" applyProtection="0"/>
    <xf numFmtId="0" fontId="0" fillId="0" borderId="0"/>
    <xf numFmtId="0" fontId="0" fillId="0" borderId="0" applyProtection="0"/>
    <xf numFmtId="0" fontId="14" fillId="0" borderId="0">
      <alignment vertical="center"/>
    </xf>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0" fillId="0" borderId="0"/>
    <xf numFmtId="0" fontId="0" fillId="0" borderId="0" applyProtection="0"/>
    <xf numFmtId="0" fontId="14" fillId="0" borderId="0">
      <alignment vertical="center"/>
    </xf>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0" fillId="0" borderId="0" applyProtection="0"/>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0" fillId="0" borderId="0" applyProtection="0"/>
    <xf numFmtId="0" fontId="0" fillId="0" borderId="0"/>
    <xf numFmtId="0" fontId="0" fillId="0" borderId="0" applyProtection="0"/>
    <xf numFmtId="0" fontId="14" fillId="0" borderId="0">
      <alignment vertical="center"/>
    </xf>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0" fillId="0" borderId="0"/>
    <xf numFmtId="0" fontId="0" fillId="0" borderId="0" applyProtection="0"/>
    <xf numFmtId="0" fontId="14" fillId="0" borderId="0">
      <alignment vertical="center"/>
    </xf>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0" fillId="0" borderId="0"/>
    <xf numFmtId="0" fontId="0" fillId="0" borderId="0" applyProtection="0"/>
    <xf numFmtId="0" fontId="0" fillId="0" borderId="0"/>
    <xf numFmtId="0" fontId="0" fillId="0" borderId="0" applyProtection="0"/>
    <xf numFmtId="0" fontId="78" fillId="0" borderId="0"/>
    <xf numFmtId="0" fontId="14" fillId="0" borderId="0">
      <alignment vertical="center"/>
    </xf>
    <xf numFmtId="0" fontId="78" fillId="0" borderId="0"/>
    <xf numFmtId="0" fontId="78" fillId="0" borderId="0"/>
    <xf numFmtId="0" fontId="74" fillId="0" borderId="0">
      <alignment vertical="center"/>
    </xf>
    <xf numFmtId="0" fontId="78" fillId="0" borderId="0"/>
    <xf numFmtId="0" fontId="0" fillId="0" borderId="0" applyProtection="0"/>
    <xf numFmtId="0" fontId="14" fillId="0" borderId="0">
      <alignment vertical="center"/>
    </xf>
    <xf numFmtId="0" fontId="0" fillId="0" borderId="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pplyProtection="0"/>
    <xf numFmtId="0" fontId="0" fillId="0" borderId="0"/>
    <xf numFmtId="0" fontId="0" fillId="0" borderId="0"/>
    <xf numFmtId="0" fontId="0" fillId="0" borderId="0"/>
    <xf numFmtId="0" fontId="0" fillId="0" borderId="0"/>
    <xf numFmtId="0" fontId="0" fillId="0" borderId="0"/>
    <xf numFmtId="0" fontId="0"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0" fillId="0" borderId="0"/>
    <xf numFmtId="0" fontId="78" fillId="0" borderId="0"/>
    <xf numFmtId="0" fontId="74" fillId="0" borderId="0">
      <alignment vertical="center"/>
    </xf>
    <xf numFmtId="0" fontId="7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03" fillId="33"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0" fillId="0" borderId="0"/>
    <xf numFmtId="0" fontId="78" fillId="0" borderId="0"/>
    <xf numFmtId="0" fontId="0" fillId="0" borderId="0"/>
    <xf numFmtId="0" fontId="14" fillId="0" borderId="0">
      <alignment vertical="center"/>
    </xf>
    <xf numFmtId="0" fontId="0"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42"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14" fillId="0" borderId="0">
      <alignment vertical="center"/>
    </xf>
    <xf numFmtId="0" fontId="74" fillId="0" borderId="0">
      <alignment vertical="center"/>
    </xf>
    <xf numFmtId="0" fontId="14" fillId="19" borderId="19" applyNumberFormat="0" applyFont="0" applyAlignment="0" applyProtection="0">
      <alignment vertical="center"/>
    </xf>
    <xf numFmtId="0" fontId="14" fillId="0" borderId="0">
      <alignment vertical="center"/>
    </xf>
    <xf numFmtId="0" fontId="78" fillId="0" borderId="0" applyNumberFormat="0" applyFont="0" applyFill="0" applyBorder="0" applyAlignment="0" applyProtection="0"/>
    <xf numFmtId="0" fontId="14" fillId="0" borderId="0">
      <alignment vertical="center"/>
    </xf>
    <xf numFmtId="0" fontId="0" fillId="0" borderId="0"/>
    <xf numFmtId="0" fontId="78" fillId="0" borderId="0"/>
    <xf numFmtId="0" fontId="0"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xf numFmtId="0" fontId="0" fillId="0" borderId="0"/>
    <xf numFmtId="0" fontId="0" fillId="0" borderId="0"/>
    <xf numFmtId="0" fontId="0" fillId="0" borderId="0"/>
    <xf numFmtId="0" fontId="0" fillId="0" borderId="0" applyProtection="0"/>
    <xf numFmtId="0" fontId="0" fillId="0" borderId="0"/>
    <xf numFmtId="0" fontId="0" fillId="0" borderId="0"/>
    <xf numFmtId="0" fontId="0" fillId="0" borderId="0"/>
    <xf numFmtId="0" fontId="0" fillId="0" borderId="0"/>
    <xf numFmtId="0" fontId="78" fillId="0" borderId="0"/>
    <xf numFmtId="0" fontId="0" fillId="0" borderId="0"/>
    <xf numFmtId="0" fontId="0" fillId="0" borderId="0"/>
    <xf numFmtId="0" fontId="0" fillId="0" borderId="0"/>
    <xf numFmtId="0" fontId="0" fillId="0" borderId="0"/>
    <xf numFmtId="0" fontId="0" fillId="0" borderId="0"/>
    <xf numFmtId="0" fontId="0" fillId="0" borderId="0"/>
    <xf numFmtId="0" fontId="78" fillId="0" borderId="0"/>
    <xf numFmtId="0" fontId="78" fillId="0" borderId="0"/>
    <xf numFmtId="0" fontId="0"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0" fillId="0" borderId="0"/>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14" fillId="0" borderId="0">
      <alignment vertical="center"/>
    </xf>
    <xf numFmtId="0" fontId="0" fillId="0" borderId="0"/>
    <xf numFmtId="0" fontId="14" fillId="0" borderId="0">
      <alignment vertical="center"/>
    </xf>
    <xf numFmtId="0" fontId="78" fillId="0" borderId="0"/>
    <xf numFmtId="0" fontId="78" fillId="0" borderId="0"/>
    <xf numFmtId="0" fontId="0" fillId="0" borderId="0"/>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78" fillId="0" borderId="0"/>
    <xf numFmtId="0" fontId="0" fillId="0" borderId="0"/>
    <xf numFmtId="0" fontId="0" fillId="0" borderId="0"/>
    <xf numFmtId="0" fontId="78"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0" fillId="0" borderId="0"/>
    <xf numFmtId="0" fontId="0" fillId="0" borderId="0"/>
    <xf numFmtId="0" fontId="78" fillId="0" borderId="0"/>
    <xf numFmtId="0" fontId="0" fillId="0" borderId="0"/>
    <xf numFmtId="0" fontId="0" fillId="0" borderId="0"/>
    <xf numFmtId="0" fontId="78"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87" fillId="23" borderId="20" applyNumberFormat="0" applyAlignment="0" applyProtection="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0" fillId="0" borderId="0"/>
    <xf numFmtId="0" fontId="102" fillId="27" borderId="16" applyNumberFormat="0" applyAlignment="0" applyProtection="0">
      <alignment vertical="center"/>
    </xf>
    <xf numFmtId="0" fontId="74" fillId="0" borderId="0">
      <alignment vertical="center"/>
    </xf>
    <xf numFmtId="0" fontId="7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14" fillId="0" borderId="0">
      <alignment vertical="center"/>
    </xf>
    <xf numFmtId="0" fontId="78" fillId="0" borderId="0"/>
    <xf numFmtId="0" fontId="0" fillId="0" borderId="0"/>
    <xf numFmtId="0" fontId="78" fillId="0" borderId="0"/>
    <xf numFmtId="0" fontId="0" fillId="0" borderId="0" applyProtection="0"/>
    <xf numFmtId="0" fontId="14" fillId="0" borderId="0">
      <alignment vertical="center"/>
    </xf>
    <xf numFmtId="0" fontId="0" fillId="0" borderId="0"/>
    <xf numFmtId="0" fontId="18" fillId="0" borderId="0"/>
    <xf numFmtId="0" fontId="0" fillId="0" borderId="0"/>
    <xf numFmtId="0" fontId="78" fillId="0" borderId="0"/>
    <xf numFmtId="0" fontId="0" fillId="0" borderId="0" applyProtection="0"/>
    <xf numFmtId="0" fontId="74" fillId="0" borderId="0">
      <alignment vertical="center"/>
    </xf>
    <xf numFmtId="0" fontId="14" fillId="0" borderId="0">
      <alignment vertical="center"/>
    </xf>
    <xf numFmtId="0" fontId="78" fillId="0" borderId="0"/>
    <xf numFmtId="0" fontId="100" fillId="27" borderId="23" applyNumberFormat="0" applyAlignment="0" applyProtection="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xf numFmtId="0" fontId="14" fillId="0" borderId="0">
      <alignment vertical="center"/>
    </xf>
    <xf numFmtId="0" fontId="0"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00" fillId="27" borderId="23" applyNumberFormat="0" applyAlignment="0" applyProtection="0">
      <alignment vertical="center"/>
    </xf>
    <xf numFmtId="0" fontId="0" fillId="0" borderId="0" applyProtection="0"/>
    <xf numFmtId="0" fontId="104" fillId="32" borderId="0" applyNumberFormat="0" applyBorder="0" applyAlignment="0" applyProtection="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18" fillId="0" borderId="0"/>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0" fillId="0" borderId="0"/>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87" fillId="23" borderId="20" applyNumberFormat="0" applyAlignment="0" applyProtection="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8"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0" fillId="0" borderId="0"/>
    <xf numFmtId="0" fontId="78" fillId="0" borderId="0"/>
    <xf numFmtId="0" fontId="0" fillId="0" borderId="0" applyProtection="0"/>
    <xf numFmtId="0" fontId="78" fillId="0" borderId="0"/>
    <xf numFmtId="0" fontId="0" fillId="0" borderId="0"/>
    <xf numFmtId="0" fontId="14" fillId="0" borderId="0">
      <alignment vertical="center"/>
    </xf>
    <xf numFmtId="0" fontId="14" fillId="0" borderId="0">
      <alignment vertical="center"/>
    </xf>
    <xf numFmtId="0" fontId="18" fillId="0" borderId="0"/>
    <xf numFmtId="0" fontId="14" fillId="0" borderId="0">
      <alignment vertical="center"/>
    </xf>
    <xf numFmtId="0" fontId="0"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xf numFmtId="0" fontId="14" fillId="0" borderId="0">
      <alignment vertical="center"/>
    </xf>
    <xf numFmtId="0" fontId="14" fillId="0" borderId="0">
      <alignment vertical="center"/>
    </xf>
    <xf numFmtId="0" fontId="47" fillId="0" borderId="0">
      <alignment vertical="center"/>
    </xf>
    <xf numFmtId="0" fontId="47" fillId="0" borderId="0">
      <alignment vertical="center"/>
    </xf>
    <xf numFmtId="0" fontId="47" fillId="0" borderId="0">
      <alignment vertical="center"/>
    </xf>
    <xf numFmtId="0" fontId="78" fillId="0" borderId="0"/>
    <xf numFmtId="0" fontId="47" fillId="0" borderId="0">
      <alignment vertical="center"/>
    </xf>
    <xf numFmtId="0" fontId="78" fillId="0" borderId="0"/>
    <xf numFmtId="0" fontId="47" fillId="0" borderId="0">
      <alignment vertical="center"/>
    </xf>
    <xf numFmtId="0" fontId="78" fillId="0" borderId="0"/>
    <xf numFmtId="0" fontId="78" fillId="0" borderId="0"/>
    <xf numFmtId="0" fontId="14" fillId="0" borderId="0">
      <alignment vertical="center"/>
    </xf>
    <xf numFmtId="0" fontId="78" fillId="0" borderId="0"/>
    <xf numFmtId="0" fontId="74" fillId="0" borderId="0">
      <alignment vertical="center"/>
    </xf>
    <xf numFmtId="0" fontId="47" fillId="0" borderId="0">
      <alignment vertical="center"/>
    </xf>
    <xf numFmtId="0" fontId="47" fillId="0" borderId="0">
      <alignment vertical="center"/>
    </xf>
    <xf numFmtId="0" fontId="78" fillId="0" borderId="0"/>
    <xf numFmtId="0" fontId="14" fillId="0" borderId="0">
      <alignment vertical="center"/>
    </xf>
    <xf numFmtId="0" fontId="78" fillId="0" borderId="0"/>
    <xf numFmtId="0" fontId="47"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0" fillId="0" borderId="0"/>
    <xf numFmtId="0" fontId="14" fillId="0" borderId="0">
      <alignment vertical="center"/>
    </xf>
    <xf numFmtId="0" fontId="0" fillId="0" borderId="0"/>
    <xf numFmtId="0" fontId="14" fillId="0" borderId="0">
      <alignment vertical="center"/>
    </xf>
    <xf numFmtId="0" fontId="1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02" fillId="27" borderId="16" applyNumberFormat="0" applyAlignment="0" applyProtection="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applyProtection="0"/>
    <xf numFmtId="0" fontId="100" fillId="27" borderId="23" applyNumberFormat="0" applyAlignment="0" applyProtection="0">
      <alignment vertical="center"/>
    </xf>
    <xf numFmtId="0" fontId="0" fillId="0" borderId="0"/>
    <xf numFmtId="0" fontId="14" fillId="0" borderId="0">
      <alignment vertical="center"/>
    </xf>
    <xf numFmtId="0" fontId="0"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8"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8"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0" fillId="0" borderId="0"/>
    <xf numFmtId="0" fontId="78" fillId="0" borderId="0"/>
    <xf numFmtId="0" fontId="78" fillId="0" borderId="0"/>
    <xf numFmtId="0" fontId="0" fillId="0" borderId="0"/>
    <xf numFmtId="0" fontId="0" fillId="0" borderId="0"/>
    <xf numFmtId="0" fontId="78" fillId="0" borderId="0"/>
    <xf numFmtId="0" fontId="78" fillId="0" borderId="0"/>
    <xf numFmtId="0" fontId="0" fillId="0" borderId="0"/>
    <xf numFmtId="0" fontId="0"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00" fillId="27" borderId="23" applyNumberFormat="0" applyAlignment="0" applyProtection="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0" fillId="0" borderId="0"/>
    <xf numFmtId="0" fontId="14" fillId="0" borderId="0">
      <alignment vertical="center"/>
    </xf>
    <xf numFmtId="0" fontId="18" fillId="0" borderId="0"/>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0" fillId="0" borderId="0"/>
    <xf numFmtId="0" fontId="1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78" fillId="0" borderId="0"/>
    <xf numFmtId="0" fontId="14" fillId="0" borderId="0">
      <alignment vertical="center"/>
    </xf>
    <xf numFmtId="0" fontId="18" fillId="0" borderId="0"/>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8" fillId="0" borderId="0"/>
    <xf numFmtId="0" fontId="14" fillId="0" borderId="0">
      <alignment vertical="center"/>
    </xf>
    <xf numFmtId="0" fontId="0" fillId="0" borderId="0"/>
    <xf numFmtId="0" fontId="18" fillId="0" borderId="0"/>
    <xf numFmtId="0" fontId="14" fillId="0" borderId="0">
      <alignment vertical="center"/>
    </xf>
    <xf numFmtId="0" fontId="0" fillId="0" borderId="0"/>
    <xf numFmtId="0" fontId="14" fillId="0" borderId="0">
      <alignment vertical="center"/>
    </xf>
    <xf numFmtId="0" fontId="0" fillId="0" borderId="0"/>
    <xf numFmtId="0" fontId="0" fillId="0" borderId="0"/>
    <xf numFmtId="0" fontId="0" fillId="0" borderId="0"/>
    <xf numFmtId="0" fontId="14" fillId="0" borderId="0">
      <alignment vertical="center"/>
    </xf>
    <xf numFmtId="0" fontId="18" fillId="0" borderId="0"/>
    <xf numFmtId="0" fontId="14" fillId="0" borderId="0">
      <alignment vertical="center"/>
    </xf>
    <xf numFmtId="0" fontId="78" fillId="0" borderId="0"/>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2" fillId="27" borderId="16" applyNumberFormat="0" applyAlignment="0" applyProtection="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7" fillId="35"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applyProtection="0"/>
    <xf numFmtId="0" fontId="14" fillId="0" borderId="0">
      <alignment vertical="center"/>
    </xf>
    <xf numFmtId="0" fontId="0" fillId="0" borderId="0"/>
    <xf numFmtId="0" fontId="0" fillId="0" borderId="0"/>
    <xf numFmtId="0" fontId="0" fillId="0" borderId="0" applyProtection="0"/>
    <xf numFmtId="0" fontId="0" fillId="0" borderId="0"/>
    <xf numFmtId="0" fontId="0"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applyProtection="0"/>
    <xf numFmtId="0" fontId="0" fillId="0" borderId="0"/>
    <xf numFmtId="0" fontId="0" fillId="0" borderId="0"/>
    <xf numFmtId="0" fontId="0" fillId="0" borderId="0" applyProtection="0"/>
    <xf numFmtId="0" fontId="0" fillId="0" borderId="0"/>
    <xf numFmtId="0" fontId="0"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applyProtection="0"/>
    <xf numFmtId="0" fontId="0" fillId="0" borderId="0"/>
    <xf numFmtId="0" fontId="0" fillId="0" borderId="0"/>
    <xf numFmtId="0" fontId="0" fillId="0" borderId="0" applyProtection="0"/>
    <xf numFmtId="0" fontId="0" fillId="0" borderId="0"/>
    <xf numFmtId="0" fontId="0" fillId="0" borderId="0"/>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applyProtection="0"/>
    <xf numFmtId="0" fontId="0" fillId="0" borderId="0"/>
    <xf numFmtId="0" fontId="0" fillId="0" borderId="0"/>
    <xf numFmtId="0" fontId="14" fillId="0" borderId="0">
      <alignment vertical="center"/>
    </xf>
    <xf numFmtId="0" fontId="47" fillId="19" borderId="19" applyNumberFormat="0" applyFont="0" applyAlignment="0" applyProtection="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0" fillId="0" borderId="0"/>
    <xf numFmtId="0" fontId="0" fillId="0" borderId="0"/>
    <xf numFmtId="0" fontId="14" fillId="0" borderId="0">
      <alignment vertical="center"/>
    </xf>
    <xf numFmtId="0" fontId="0" fillId="0" borderId="0"/>
    <xf numFmtId="0" fontId="78" fillId="0" borderId="0"/>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14" fillId="0" borderId="0">
      <alignment vertical="center"/>
    </xf>
    <xf numFmtId="0" fontId="74" fillId="0" borderId="0">
      <alignment vertical="center"/>
    </xf>
    <xf numFmtId="0" fontId="0" fillId="0" borderId="0"/>
    <xf numFmtId="0" fontId="78" fillId="0" borderId="0"/>
    <xf numFmtId="0" fontId="14" fillId="0" borderId="0">
      <alignment vertical="center"/>
    </xf>
    <xf numFmtId="0" fontId="0" fillId="0" borderId="0"/>
    <xf numFmtId="0" fontId="78" fillId="0" borderId="0"/>
    <xf numFmtId="0" fontId="0" fillId="0" borderId="0"/>
    <xf numFmtId="0" fontId="78" fillId="0" borderId="0"/>
    <xf numFmtId="0" fontId="14" fillId="0" borderId="0">
      <alignment vertical="center"/>
    </xf>
    <xf numFmtId="0" fontId="14" fillId="0" borderId="0">
      <alignment vertical="center"/>
    </xf>
    <xf numFmtId="0" fontId="0" fillId="0" borderId="0"/>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0"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0" fillId="0" borderId="0"/>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1" fillId="0" borderId="25" applyNumberFormat="0" applyFill="0" applyAlignment="0" applyProtection="0">
      <alignment vertical="center"/>
    </xf>
    <xf numFmtId="0" fontId="0"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4" fillId="0" borderId="0">
      <alignment vertical="center"/>
    </xf>
    <xf numFmtId="0" fontId="0" fillId="0" borderId="0"/>
    <xf numFmtId="0" fontId="78" fillId="0" borderId="0"/>
    <xf numFmtId="0" fontId="0" fillId="0" borderId="0"/>
    <xf numFmtId="0" fontId="110" fillId="0" borderId="24" applyNumberFormat="0" applyFill="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14" fillId="0" borderId="0">
      <alignment vertical="center"/>
    </xf>
    <xf numFmtId="0" fontId="14" fillId="0" borderId="0">
      <alignment vertical="center"/>
    </xf>
    <xf numFmtId="0" fontId="0" fillId="0" borderId="0"/>
    <xf numFmtId="0" fontId="110" fillId="0" borderId="24" applyNumberFormat="0" applyFill="0" applyAlignment="0" applyProtection="0">
      <alignment vertical="center"/>
    </xf>
    <xf numFmtId="0" fontId="0"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74" fillId="0" borderId="0">
      <alignment vertical="center"/>
    </xf>
    <xf numFmtId="0" fontId="74" fillId="0" borderId="0">
      <alignment vertical="center"/>
    </xf>
    <xf numFmtId="0" fontId="0" fillId="0" borderId="0"/>
    <xf numFmtId="0" fontId="0" fillId="0" borderId="0"/>
    <xf numFmtId="0" fontId="14" fillId="0" borderId="0">
      <alignment vertical="center"/>
    </xf>
    <xf numFmtId="0" fontId="0" fillId="0" borderId="0"/>
    <xf numFmtId="0" fontId="0" fillId="0" borderId="0"/>
    <xf numFmtId="0" fontId="47" fillId="19" borderId="19" applyNumberFormat="0" applyFont="0" applyAlignment="0" applyProtection="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74" fillId="0" borderId="0">
      <alignment vertical="center"/>
    </xf>
    <xf numFmtId="0" fontId="7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0" fillId="0" borderId="0"/>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0" fillId="0" borderId="0" applyProtection="0"/>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0" fillId="0" borderId="0"/>
    <xf numFmtId="0" fontId="0" fillId="0" borderId="0"/>
    <xf numFmtId="0" fontId="0" fillId="0" borderId="0" applyProtection="0"/>
    <xf numFmtId="0" fontId="14" fillId="0" borderId="0">
      <alignment vertical="center"/>
    </xf>
    <xf numFmtId="0" fontId="0" fillId="0" borderId="0" applyProtection="0"/>
    <xf numFmtId="0" fontId="14" fillId="0" borderId="0">
      <alignment vertical="center"/>
    </xf>
    <xf numFmtId="0" fontId="0" fillId="0" borderId="0"/>
    <xf numFmtId="0" fontId="78" fillId="0" borderId="0"/>
    <xf numFmtId="0" fontId="0"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0" fillId="0" borderId="0"/>
    <xf numFmtId="0" fontId="78" fillId="0" borderId="0"/>
    <xf numFmtId="0" fontId="0" fillId="0" borderId="0"/>
    <xf numFmtId="0" fontId="78" fillId="0" borderId="0"/>
    <xf numFmtId="0" fontId="14" fillId="0" borderId="0">
      <alignment vertical="center"/>
    </xf>
    <xf numFmtId="0" fontId="14" fillId="0" borderId="0">
      <alignment vertical="center"/>
    </xf>
    <xf numFmtId="0" fontId="0" fillId="0" borderId="0" applyProtection="0"/>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0" fillId="0" borderId="0" applyProtection="0"/>
    <xf numFmtId="0" fontId="0" fillId="0" borderId="0"/>
    <xf numFmtId="0" fontId="78" fillId="0" borderId="0"/>
    <xf numFmtId="0" fontId="0"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10" fillId="0" borderId="24" applyNumberFormat="0" applyFill="0" applyAlignment="0" applyProtection="0">
      <alignment vertical="center"/>
    </xf>
    <xf numFmtId="0" fontId="0" fillId="0" borderId="0"/>
    <xf numFmtId="0" fontId="78" fillId="0" borderId="0"/>
    <xf numFmtId="0" fontId="14" fillId="0" borderId="0">
      <alignment vertical="center"/>
    </xf>
    <xf numFmtId="0" fontId="14" fillId="0" borderId="0">
      <alignment vertical="center"/>
    </xf>
    <xf numFmtId="0" fontId="0" fillId="0" borderId="0"/>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0"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0" fillId="0" borderId="0"/>
    <xf numFmtId="0" fontId="14" fillId="0" borderId="0">
      <alignment vertical="center"/>
    </xf>
    <xf numFmtId="0" fontId="0" fillId="0" borderId="0" applyProtection="0"/>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0" fillId="0" borderId="0" applyProtection="0"/>
    <xf numFmtId="0" fontId="0" fillId="0" borderId="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0"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0" fillId="0" borderId="0" applyProtection="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alignment vertical="center"/>
    </xf>
    <xf numFmtId="0" fontId="0" fillId="0" borderId="0"/>
    <xf numFmtId="0" fontId="0" fillId="0" borderId="0"/>
    <xf numFmtId="0" fontId="110" fillId="0" borderId="24" applyNumberFormat="0" applyFill="0" applyAlignment="0" applyProtection="0">
      <alignment vertical="center"/>
    </xf>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0" fillId="0" borderId="0" applyProtection="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0" fillId="0" borderId="0"/>
    <xf numFmtId="0" fontId="78" fillId="0" borderId="0"/>
    <xf numFmtId="0" fontId="0" fillId="0" borderId="0"/>
    <xf numFmtId="0" fontId="14" fillId="0" borderId="0">
      <alignment vertical="center"/>
    </xf>
    <xf numFmtId="0" fontId="0"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55" fillId="0" borderId="0"/>
    <xf numFmtId="0" fontId="0" fillId="0" borderId="0"/>
    <xf numFmtId="0" fontId="14" fillId="0" borderId="0">
      <alignment vertical="center"/>
    </xf>
    <xf numFmtId="0" fontId="14" fillId="0" borderId="0">
      <alignment vertical="center"/>
    </xf>
    <xf numFmtId="0" fontId="0" fillId="0" borderId="0"/>
    <xf numFmtId="0" fontId="0" fillId="0" borderId="0" applyProtection="0"/>
    <xf numFmtId="0" fontId="14" fillId="0" borderId="0">
      <alignment vertical="center"/>
    </xf>
    <xf numFmtId="0" fontId="0" fillId="0" borderId="0" applyProtection="0">
      <alignment vertical="center"/>
    </xf>
    <xf numFmtId="0" fontId="0" fillId="0" borderId="0"/>
    <xf numFmtId="0" fontId="0" fillId="0" borderId="0"/>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0" fillId="0" borderId="0" applyProtection="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xf numFmtId="0" fontId="78" fillId="0" borderId="0"/>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0" fillId="0" borderId="0"/>
    <xf numFmtId="0" fontId="78"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0" fillId="0" borderId="0"/>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7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10" fillId="0" borderId="24" applyNumberFormat="0" applyFill="0" applyAlignment="0" applyProtection="0">
      <alignment vertical="center"/>
    </xf>
    <xf numFmtId="0" fontId="0" fillId="0" borderId="0"/>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74" fillId="0" borderId="0">
      <alignment vertical="center"/>
    </xf>
    <xf numFmtId="0" fontId="74" fillId="0" borderId="0">
      <alignment vertical="center"/>
    </xf>
    <xf numFmtId="0" fontId="78" fillId="0" borderId="0"/>
    <xf numFmtId="0" fontId="0"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xf numFmtId="0" fontId="0"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74" fillId="0" borderId="0">
      <alignment vertical="center"/>
    </xf>
    <xf numFmtId="0" fontId="74" fillId="0" borderId="0">
      <alignment vertical="center"/>
    </xf>
    <xf numFmtId="0" fontId="102" fillId="27" borderId="16" applyNumberFormat="0" applyAlignment="0" applyProtection="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0"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02" fillId="27" borderId="16" applyNumberFormat="0" applyAlignment="0" applyProtection="0">
      <alignment vertical="center"/>
    </xf>
    <xf numFmtId="0" fontId="14" fillId="0" borderId="0">
      <alignment vertical="center"/>
    </xf>
    <xf numFmtId="0" fontId="0" fillId="0" borderId="0"/>
    <xf numFmtId="0" fontId="0" fillId="0" borderId="0"/>
    <xf numFmtId="0" fontId="102" fillId="27"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0"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xf numFmtId="0" fontId="0" fillId="0" borderId="0"/>
    <xf numFmtId="0" fontId="0" fillId="0" borderId="0"/>
    <xf numFmtId="0" fontId="0" fillId="0" borderId="0"/>
    <xf numFmtId="0" fontId="78" fillId="0" borderId="0"/>
    <xf numFmtId="0" fontId="0" fillId="0" borderId="0"/>
    <xf numFmtId="0" fontId="0" fillId="0" borderId="0"/>
    <xf numFmtId="0" fontId="78"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77" fillId="39" borderId="0" applyNumberFormat="0" applyBorder="0" applyAlignment="0" applyProtection="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0" fillId="0" borderId="0"/>
    <xf numFmtId="0" fontId="78" fillId="0" borderId="0"/>
    <xf numFmtId="0" fontId="0" fillId="0" borderId="0"/>
    <xf numFmtId="0" fontId="0" fillId="0" borderId="0"/>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77" fillId="39" borderId="0" applyNumberFormat="0" applyBorder="0" applyAlignment="0" applyProtection="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0" fillId="0" borderId="0"/>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78" fillId="0" borderId="0"/>
    <xf numFmtId="0" fontId="0" fillId="0" borderId="0"/>
    <xf numFmtId="0" fontId="0" fillId="0" borderId="0"/>
    <xf numFmtId="0" fontId="0" fillId="0" borderId="0"/>
    <xf numFmtId="0" fontId="0" fillId="0" borderId="0"/>
    <xf numFmtId="0" fontId="7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78" fillId="0" borderId="0"/>
    <xf numFmtId="0" fontId="0"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78" fillId="0" borderId="0"/>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20" fillId="66" borderId="32" applyNumberFormat="0" applyAlignment="0" applyProtection="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0"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78" fillId="0" borderId="0"/>
    <xf numFmtId="0" fontId="0"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0" fillId="0" borderId="0"/>
    <xf numFmtId="0" fontId="78" fillId="0" borderId="0"/>
    <xf numFmtId="0" fontId="78" fillId="0" borderId="0"/>
    <xf numFmtId="0" fontId="14" fillId="0" borderId="0">
      <alignment vertical="center"/>
    </xf>
    <xf numFmtId="0" fontId="78" fillId="0" borderId="0"/>
    <xf numFmtId="0" fontId="78" fillId="0" borderId="0"/>
    <xf numFmtId="0" fontId="0" fillId="0" borderId="0"/>
    <xf numFmtId="0" fontId="0" fillId="0" borderId="0"/>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78" fillId="0" borderId="0"/>
    <xf numFmtId="0" fontId="0" fillId="0" borderId="0"/>
    <xf numFmtId="0" fontId="0" fillId="0" borderId="0"/>
    <xf numFmtId="0" fontId="0" fillId="0" borderId="0"/>
    <xf numFmtId="0" fontId="0" fillId="0" borderId="0"/>
    <xf numFmtId="0" fontId="7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xf numFmtId="0" fontId="14" fillId="0" borderId="0"/>
    <xf numFmtId="0" fontId="0" fillId="0" borderId="0"/>
    <xf numFmtId="0" fontId="14" fillId="0" borderId="0"/>
    <xf numFmtId="0" fontId="0" fillId="0" borderId="0"/>
    <xf numFmtId="0" fontId="14" fillId="0" borderId="0">
      <alignment vertical="center"/>
    </xf>
    <xf numFmtId="0" fontId="0" fillId="0" borderId="0"/>
    <xf numFmtId="0" fontId="0"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78" fillId="0" borderId="0"/>
    <xf numFmtId="0" fontId="78" fillId="0" borderId="0"/>
    <xf numFmtId="0" fontId="14" fillId="0" borderId="0">
      <alignment vertical="center"/>
    </xf>
    <xf numFmtId="0" fontId="78" fillId="0" borderId="0"/>
    <xf numFmtId="0" fontId="78" fillId="0" borderId="0"/>
    <xf numFmtId="0" fontId="0" fillId="0" borderId="0"/>
    <xf numFmtId="0" fontId="0"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0" fillId="0" borderId="0"/>
    <xf numFmtId="0" fontId="14" fillId="0" borderId="0">
      <alignment vertical="center"/>
    </xf>
    <xf numFmtId="0" fontId="78" fillId="0" borderId="0"/>
    <xf numFmtId="0" fontId="78" fillId="0" borderId="0"/>
    <xf numFmtId="0" fontId="0"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0"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0" fillId="0" borderId="0"/>
    <xf numFmtId="0" fontId="14" fillId="0" borderId="0">
      <alignment vertical="center"/>
    </xf>
    <xf numFmtId="0" fontId="0" fillId="0" borderId="0"/>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78"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xf numFmtId="0" fontId="14" fillId="0" borderId="0"/>
    <xf numFmtId="0" fontId="0"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0" fillId="0" borderId="0"/>
    <xf numFmtId="0" fontId="78" fillId="0" borderId="0"/>
    <xf numFmtId="0" fontId="78" fillId="0" borderId="0"/>
    <xf numFmtId="0" fontId="0" fillId="0" borderId="0"/>
    <xf numFmtId="0" fontId="78" fillId="0" borderId="0"/>
    <xf numFmtId="0" fontId="78" fillId="0" borderId="0"/>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0"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7" fillId="30"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14" fillId="0" borderId="0">
      <alignment vertical="center"/>
    </xf>
    <xf numFmtId="0" fontId="78" fillId="0" borderId="0"/>
    <xf numFmtId="0" fontId="78" fillId="0" borderId="0"/>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8" fillId="0" borderId="0"/>
    <xf numFmtId="0" fontId="78" fillId="0" borderId="0"/>
    <xf numFmtId="0" fontId="0" fillId="0" borderId="0" applyProtection="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applyProtection="0"/>
    <xf numFmtId="0" fontId="78" fillId="0" borderId="0"/>
    <xf numFmtId="0" fontId="78" fillId="0" borderId="0"/>
    <xf numFmtId="0" fontId="0" fillId="0" borderId="0" applyProtection="0"/>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xf numFmtId="0" fontId="78" fillId="0" borderId="0"/>
    <xf numFmtId="0" fontId="14" fillId="0" borderId="0">
      <alignment vertical="center"/>
    </xf>
    <xf numFmtId="0" fontId="7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78" fillId="0" borderId="0"/>
    <xf numFmtId="0" fontId="78" fillId="0" borderId="0"/>
    <xf numFmtId="0" fontId="0" fillId="0" borderId="0"/>
    <xf numFmtId="0" fontId="14" fillId="0" borderId="0">
      <alignment vertical="center"/>
    </xf>
    <xf numFmtId="0" fontId="0" fillId="0" borderId="0"/>
    <xf numFmtId="0" fontId="14"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78" fillId="0" borderId="0"/>
    <xf numFmtId="0" fontId="78" fillId="0" borderId="0"/>
    <xf numFmtId="0" fontId="78" fillId="0" borderId="0"/>
    <xf numFmtId="0" fontId="0" fillId="0" borderId="0"/>
    <xf numFmtId="0" fontId="78" fillId="0" borderId="0"/>
    <xf numFmtId="0" fontId="78" fillId="0" borderId="0"/>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4" fillId="0" borderId="0">
      <alignment vertical="center"/>
    </xf>
    <xf numFmtId="0" fontId="7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78" fillId="0" borderId="0"/>
    <xf numFmtId="0" fontId="78" fillId="0" borderId="0"/>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74" fillId="0" borderId="0">
      <alignment vertical="center"/>
    </xf>
    <xf numFmtId="0" fontId="7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78" fillId="0" borderId="0"/>
    <xf numFmtId="0" fontId="78"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4" fillId="0" borderId="0">
      <alignment vertical="center"/>
    </xf>
    <xf numFmtId="0" fontId="7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0" fillId="0" borderId="0"/>
    <xf numFmtId="0" fontId="78" fillId="0" borderId="0" applyNumberFormat="0" applyFont="0" applyFill="0" applyBorder="0" applyAlignment="0" applyProtection="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0" fillId="0" borderId="0"/>
    <xf numFmtId="0" fontId="0" fillId="0" borderId="0"/>
    <xf numFmtId="0" fontId="0" fillId="0" borderId="0"/>
    <xf numFmtId="0" fontId="0" fillId="0" borderId="0"/>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pplyProtection="0"/>
    <xf numFmtId="0" fontId="0" fillId="0" borderId="0"/>
    <xf numFmtId="0" fontId="0" fillId="0" borderId="0"/>
    <xf numFmtId="0" fontId="0" fillId="0" borderId="0"/>
    <xf numFmtId="0" fontId="78" fillId="0" borderId="0"/>
    <xf numFmtId="0" fontId="0" fillId="0" borderId="0"/>
    <xf numFmtId="0" fontId="14" fillId="0" borderId="0">
      <alignment vertical="center"/>
    </xf>
    <xf numFmtId="0" fontId="0" fillId="0" borderId="0"/>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06" fillId="0" borderId="0" applyNumberFormat="0" applyFill="0" applyBorder="0" applyAlignment="0" applyProtection="0">
      <alignment vertical="center"/>
    </xf>
    <xf numFmtId="0" fontId="0" fillId="0" borderId="0"/>
    <xf numFmtId="0" fontId="14" fillId="0" borderId="0">
      <alignment vertical="center"/>
    </xf>
    <xf numFmtId="0" fontId="0" fillId="0" borderId="0"/>
    <xf numFmtId="0" fontId="14" fillId="0" borderId="0">
      <alignment vertical="center"/>
    </xf>
    <xf numFmtId="0" fontId="0" fillId="0" borderId="0"/>
    <xf numFmtId="0" fontId="74" fillId="0" borderId="0">
      <alignment vertical="center"/>
    </xf>
    <xf numFmtId="0" fontId="7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78" fillId="0" borderId="0"/>
    <xf numFmtId="0" fontId="0" fillId="0" borderId="0"/>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78" fillId="0" borderId="0"/>
    <xf numFmtId="0" fontId="0" fillId="0" borderId="0"/>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78" fillId="0" borderId="0"/>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applyNumberFormat="0" applyFont="0" applyFill="0" applyBorder="0" applyAlignment="0" applyProtection="0"/>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applyProtection="0"/>
    <xf numFmtId="0" fontId="0" fillId="0" borderId="0"/>
    <xf numFmtId="0" fontId="0" fillId="0" borderId="0"/>
    <xf numFmtId="0" fontId="0" fillId="0" borderId="0"/>
    <xf numFmtId="0" fontId="78" fillId="0" borderId="0"/>
    <xf numFmtId="0" fontId="0" fillId="0" borderId="0"/>
    <xf numFmtId="0" fontId="0" fillId="0" borderId="0"/>
    <xf numFmtId="0" fontId="0" fillId="0" borderId="0"/>
    <xf numFmtId="0" fontId="78" fillId="0" borderId="0"/>
    <xf numFmtId="0" fontId="0" fillId="0" borderId="0"/>
    <xf numFmtId="0" fontId="0" fillId="0" borderId="0"/>
    <xf numFmtId="0" fontId="0" fillId="0" borderId="0"/>
    <xf numFmtId="0" fontId="78" fillId="0" borderId="0"/>
    <xf numFmtId="0" fontId="0" fillId="0" borderId="0"/>
    <xf numFmtId="0" fontId="0" fillId="0" borderId="0"/>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8"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0" fillId="0" borderId="0"/>
    <xf numFmtId="0" fontId="74" fillId="0" borderId="0">
      <alignment vertical="center"/>
    </xf>
    <xf numFmtId="0" fontId="0" fillId="0" borderId="0"/>
    <xf numFmtId="0" fontId="14" fillId="0" borderId="0">
      <alignment vertical="center"/>
    </xf>
    <xf numFmtId="0" fontId="78" fillId="0" borderId="0"/>
    <xf numFmtId="0" fontId="0"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0" fillId="0" borderId="0"/>
    <xf numFmtId="0" fontId="14" fillId="0" borderId="0">
      <alignment vertical="center"/>
    </xf>
    <xf numFmtId="0" fontId="18" fillId="0" borderId="0"/>
    <xf numFmtId="0" fontId="0" fillId="0" borderId="0"/>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74" fillId="0" borderId="0">
      <alignment vertical="center"/>
    </xf>
    <xf numFmtId="0" fontId="78" fillId="0" borderId="0"/>
    <xf numFmtId="0" fontId="0" fillId="0" borderId="0"/>
    <xf numFmtId="0" fontId="74" fillId="0" borderId="0">
      <alignment vertical="center"/>
    </xf>
    <xf numFmtId="0" fontId="78" fillId="0" borderId="0"/>
    <xf numFmtId="0" fontId="14" fillId="0" borderId="0">
      <alignment vertical="center"/>
    </xf>
    <xf numFmtId="0" fontId="74" fillId="0" borderId="0">
      <alignment vertical="center"/>
    </xf>
    <xf numFmtId="0" fontId="78" fillId="0" borderId="0"/>
    <xf numFmtId="0" fontId="18" fillId="0" borderId="0"/>
    <xf numFmtId="0" fontId="14" fillId="0" borderId="0">
      <alignment vertical="center"/>
    </xf>
    <xf numFmtId="0" fontId="78" fillId="0" borderId="0"/>
    <xf numFmtId="0" fontId="78" fillId="0" borderId="0"/>
    <xf numFmtId="0" fontId="0" fillId="0" borderId="0"/>
    <xf numFmtId="0" fontId="14" fillId="0" borderId="0">
      <alignment vertical="center"/>
    </xf>
    <xf numFmtId="0" fontId="14" fillId="0" borderId="0">
      <alignment vertical="center"/>
    </xf>
    <xf numFmtId="0" fontId="74" fillId="0" borderId="0">
      <alignment vertical="center"/>
    </xf>
    <xf numFmtId="0" fontId="0" fillId="0" borderId="0"/>
    <xf numFmtId="0" fontId="7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0" fillId="0" borderId="0"/>
    <xf numFmtId="0" fontId="14" fillId="0" borderId="0">
      <alignment vertical="center"/>
    </xf>
    <xf numFmtId="0" fontId="18"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0" fillId="0" borderId="0"/>
    <xf numFmtId="0" fontId="0" fillId="0" borderId="0"/>
    <xf numFmtId="0" fontId="0" fillId="0" borderId="0"/>
    <xf numFmtId="0" fontId="7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0" fillId="0" borderId="0"/>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1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1" fillId="0" borderId="25" applyNumberFormat="0" applyFill="0" applyAlignment="0" applyProtection="0">
      <alignment vertical="center"/>
    </xf>
    <xf numFmtId="0" fontId="0"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8" fillId="0" borderId="0"/>
    <xf numFmtId="0" fontId="14" fillId="0" borderId="0">
      <alignment vertical="center"/>
    </xf>
    <xf numFmtId="0" fontId="0" fillId="0" borderId="0"/>
    <xf numFmtId="0" fontId="0" fillId="0" borderId="0"/>
    <xf numFmtId="0" fontId="0" fillId="0" borderId="0" applyProtection="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0"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78" fillId="0" borderId="0"/>
    <xf numFmtId="0" fontId="1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0" fillId="0" borderId="0" applyProtection="0"/>
    <xf numFmtId="0" fontId="14" fillId="0" borderId="0">
      <alignment vertical="center"/>
    </xf>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74" fillId="0" borderId="0">
      <alignment vertical="center"/>
    </xf>
    <xf numFmtId="0" fontId="7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0" fillId="0" borderId="0"/>
    <xf numFmtId="0" fontId="0" fillId="0" borderId="0"/>
    <xf numFmtId="0" fontId="14" fillId="0" borderId="0">
      <alignment vertical="center"/>
    </xf>
    <xf numFmtId="0" fontId="78" fillId="0" borderId="0"/>
    <xf numFmtId="0" fontId="14" fillId="0" borderId="0">
      <alignment vertical="center"/>
    </xf>
    <xf numFmtId="0" fontId="0" fillId="0" borderId="0"/>
    <xf numFmtId="0" fontId="77" fillId="38"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0" fillId="0" borderId="0"/>
    <xf numFmtId="0" fontId="78" fillId="0" borderId="0"/>
    <xf numFmtId="0" fontId="14" fillId="0" borderId="0">
      <alignment vertical="center"/>
    </xf>
    <xf numFmtId="0" fontId="14" fillId="0" borderId="0">
      <alignment vertical="center"/>
    </xf>
    <xf numFmtId="0" fontId="78" fillId="0" borderId="0"/>
    <xf numFmtId="0" fontId="0"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0" fillId="0" borderId="0"/>
    <xf numFmtId="0" fontId="18" fillId="0" borderId="0"/>
    <xf numFmtId="0" fontId="78" fillId="0" borderId="0"/>
    <xf numFmtId="0" fontId="78" fillId="0" borderId="0"/>
    <xf numFmtId="0" fontId="14" fillId="0" borderId="0">
      <alignment vertical="center"/>
    </xf>
    <xf numFmtId="0" fontId="77" fillId="38" borderId="0" applyNumberFormat="0" applyBorder="0" applyAlignment="0" applyProtection="0">
      <alignment vertical="center"/>
    </xf>
    <xf numFmtId="0" fontId="78" fillId="0" borderId="0"/>
    <xf numFmtId="0" fontId="78" fillId="0" borderId="0"/>
    <xf numFmtId="0" fontId="78" fillId="0" borderId="0"/>
    <xf numFmtId="0" fontId="0" fillId="0" borderId="0"/>
    <xf numFmtId="0" fontId="78" fillId="0" borderId="0"/>
    <xf numFmtId="0" fontId="78" fillId="0" borderId="0"/>
    <xf numFmtId="0" fontId="14" fillId="0" borderId="0">
      <alignment vertical="center"/>
    </xf>
    <xf numFmtId="0" fontId="78" fillId="0" borderId="0"/>
    <xf numFmtId="0" fontId="78" fillId="0" borderId="0"/>
    <xf numFmtId="0" fontId="87" fillId="23" borderId="20" applyNumberFormat="0" applyAlignment="0" applyProtection="0">
      <alignment vertical="center"/>
    </xf>
    <xf numFmtId="0" fontId="77" fillId="30" borderId="0" applyNumberFormat="0" applyBorder="0" applyAlignment="0" applyProtection="0">
      <alignment vertical="center"/>
    </xf>
    <xf numFmtId="0" fontId="14" fillId="0" borderId="0">
      <alignment vertical="center"/>
    </xf>
    <xf numFmtId="0" fontId="78" fillId="0" borderId="0"/>
    <xf numFmtId="0" fontId="78" fillId="0" borderId="0"/>
    <xf numFmtId="0" fontId="0" fillId="0" borderId="0"/>
    <xf numFmtId="0" fontId="0" fillId="0" borderId="0"/>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14" fillId="0" borderId="0">
      <alignment vertical="center"/>
    </xf>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78" fillId="0" borderId="0"/>
    <xf numFmtId="0" fontId="18" fillId="0" borderId="0"/>
    <xf numFmtId="0" fontId="0" fillId="0" borderId="0"/>
    <xf numFmtId="0" fontId="78" fillId="0" borderId="0"/>
    <xf numFmtId="0" fontId="78" fillId="0" borderId="0"/>
    <xf numFmtId="0" fontId="14" fillId="0" borderId="0">
      <alignment vertical="center"/>
    </xf>
    <xf numFmtId="0" fontId="0" fillId="0" borderId="0" applyProtection="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0" fillId="0" borderId="0" applyProtection="0"/>
    <xf numFmtId="0" fontId="0" fillId="0" borderId="0"/>
    <xf numFmtId="0" fontId="74" fillId="0" borderId="0">
      <alignment vertical="center"/>
    </xf>
    <xf numFmtId="0" fontId="74" fillId="0" borderId="0">
      <alignment vertical="center"/>
    </xf>
    <xf numFmtId="0" fontId="14" fillId="0" borderId="0">
      <alignment vertical="center"/>
    </xf>
    <xf numFmtId="0" fontId="0" fillId="0" borderId="0" applyProtection="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0" fillId="0" borderId="0" applyProtection="0"/>
    <xf numFmtId="0" fontId="18" fillId="0" borderId="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87" fillId="23" borderId="20" applyNumberFormat="0" applyAlignment="0" applyProtection="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78" fillId="0" borderId="0"/>
    <xf numFmtId="0" fontId="0" fillId="0" borderId="0"/>
    <xf numFmtId="0" fontId="78" fillId="0" borderId="0"/>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7" fillId="39" borderId="0" applyNumberFormat="0" applyBorder="0" applyAlignment="0" applyProtection="0">
      <alignment vertical="center"/>
    </xf>
    <xf numFmtId="0" fontId="0" fillId="0" borderId="0"/>
    <xf numFmtId="0" fontId="78" fillId="0" borderId="0"/>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2" fillId="0" borderId="0" applyNumberFormat="0" applyFill="0" applyBorder="0" applyAlignment="0" applyProtection="0">
      <alignment vertical="center"/>
    </xf>
    <xf numFmtId="0" fontId="78" fillId="0" borderId="0"/>
    <xf numFmtId="0" fontId="14" fillId="0" borderId="0">
      <alignment vertical="center"/>
    </xf>
    <xf numFmtId="0" fontId="0" fillId="0" borderId="0"/>
    <xf numFmtId="0" fontId="78" fillId="0" borderId="0"/>
    <xf numFmtId="0" fontId="0" fillId="0" borderId="0"/>
    <xf numFmtId="0" fontId="14" fillId="0" borderId="0">
      <alignment vertical="center"/>
    </xf>
    <xf numFmtId="0" fontId="14" fillId="0" borderId="0">
      <alignment vertical="center"/>
    </xf>
    <xf numFmtId="0" fontId="0" fillId="0" borderId="0"/>
    <xf numFmtId="0" fontId="82" fillId="0" borderId="0" applyNumberFormat="0" applyFill="0" applyBorder="0" applyAlignment="0" applyProtection="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0" fillId="0" borderId="0"/>
    <xf numFmtId="0" fontId="14" fillId="0" borderId="0">
      <alignment vertical="center"/>
    </xf>
    <xf numFmtId="0" fontId="78" fillId="0" borderId="0"/>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78" fillId="0" borderId="0"/>
    <xf numFmtId="0" fontId="0"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78" fillId="0" borderId="0"/>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0" fillId="0" borderId="0" applyNumberFormat="0" applyFont="0" applyFill="0" applyBorder="0" applyAlignment="0" applyProtection="0"/>
    <xf numFmtId="0" fontId="74" fillId="0" borderId="0">
      <alignment vertical="center"/>
    </xf>
    <xf numFmtId="0" fontId="0" fillId="0" borderId="0"/>
    <xf numFmtId="0" fontId="0" fillId="0" borderId="0" applyNumberFormat="0" applyFont="0" applyFill="0" applyBorder="0" applyAlignment="0" applyProtection="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0" fillId="0" borderId="0"/>
    <xf numFmtId="0" fontId="0"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0" fillId="0" borderId="0"/>
    <xf numFmtId="0" fontId="0" fillId="0" borderId="0"/>
    <xf numFmtId="0" fontId="78" fillId="0" borderId="0"/>
    <xf numFmtId="0" fontId="14" fillId="0" borderId="0">
      <alignment vertical="center"/>
    </xf>
    <xf numFmtId="0" fontId="78" fillId="0" borderId="0"/>
    <xf numFmtId="0" fontId="78" fillId="0" borderId="0"/>
    <xf numFmtId="0" fontId="0" fillId="0" borderId="0"/>
    <xf numFmtId="0" fontId="0" fillId="0" borderId="0" applyNumberFormat="0" applyFont="0" applyFill="0" applyBorder="0" applyAlignment="0" applyProtection="0"/>
    <xf numFmtId="0" fontId="7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78" fillId="0" borderId="0"/>
    <xf numFmtId="0" fontId="78" fillId="0" borderId="0"/>
    <xf numFmtId="0" fontId="0" fillId="0" borderId="0"/>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0" fillId="0" borderId="0"/>
    <xf numFmtId="0" fontId="14" fillId="0" borderId="0">
      <alignment vertical="center"/>
    </xf>
    <xf numFmtId="0" fontId="0" fillId="0" borderId="0"/>
    <xf numFmtId="0" fontId="78" fillId="0" borderId="0"/>
    <xf numFmtId="0" fontId="78" fillId="0" borderId="0"/>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78" fillId="0" borderId="0"/>
    <xf numFmtId="0" fontId="14" fillId="0" borderId="0">
      <alignment vertical="center"/>
    </xf>
    <xf numFmtId="0" fontId="0" fillId="0" borderId="0"/>
    <xf numFmtId="0" fontId="14" fillId="0" borderId="0">
      <alignment vertical="center"/>
    </xf>
    <xf numFmtId="0" fontId="78" fillId="0" borderId="0"/>
    <xf numFmtId="0" fontId="0" fillId="0" borderId="0" applyProtection="0">
      <alignment vertical="center"/>
    </xf>
    <xf numFmtId="0" fontId="14" fillId="0" borderId="0">
      <alignment vertical="center"/>
    </xf>
    <xf numFmtId="0" fontId="78" fillId="0" borderId="0"/>
    <xf numFmtId="0" fontId="78" fillId="0" borderId="0"/>
    <xf numFmtId="0" fontId="78" fillId="0" borderId="0"/>
    <xf numFmtId="0" fontId="78" fillId="0" borderId="0" applyNumberFormat="0" applyFont="0" applyFill="0" applyBorder="0" applyAlignment="0" applyProtection="0"/>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0" fillId="0" borderId="0"/>
    <xf numFmtId="0" fontId="0" fillId="0" borderId="0"/>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xf numFmtId="0" fontId="0" fillId="0" borderId="0" applyProtection="0">
      <alignment vertical="center"/>
    </xf>
    <xf numFmtId="0" fontId="0" fillId="0" borderId="0"/>
    <xf numFmtId="0" fontId="0" fillId="0" borderId="0" applyProtection="0">
      <alignment vertical="center"/>
    </xf>
    <xf numFmtId="0" fontId="0" fillId="0" borderId="0"/>
    <xf numFmtId="0" fontId="0" fillId="0" borderId="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alignment vertical="center"/>
    </xf>
    <xf numFmtId="0" fontId="0" fillId="0" borderId="0">
      <alignment vertical="center"/>
    </xf>
    <xf numFmtId="0" fontId="0" fillId="0" borderId="0" applyProtection="0">
      <alignment vertical="center"/>
    </xf>
    <xf numFmtId="0" fontId="0" fillId="0" borderId="0"/>
    <xf numFmtId="0" fontId="0" fillId="0" borderId="0"/>
    <xf numFmtId="0" fontId="14" fillId="0" borderId="0">
      <alignment vertical="center"/>
    </xf>
    <xf numFmtId="0" fontId="14" fillId="0" borderId="0">
      <alignment vertical="center"/>
    </xf>
    <xf numFmtId="0" fontId="0" fillId="0" borderId="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applyProtection="0">
      <alignment vertical="center"/>
    </xf>
    <xf numFmtId="0" fontId="78" fillId="0" borderId="0"/>
    <xf numFmtId="0" fontId="0" fillId="0" borderId="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0" fillId="0" borderId="0" applyProtection="0">
      <alignment vertical="center"/>
    </xf>
    <xf numFmtId="0" fontId="14" fillId="0" borderId="0">
      <alignment vertical="center"/>
    </xf>
    <xf numFmtId="0" fontId="0" fillId="0" borderId="0"/>
    <xf numFmtId="0" fontId="0" fillId="0" borderId="0"/>
    <xf numFmtId="0" fontId="0" fillId="0" borderId="0"/>
    <xf numFmtId="0" fontId="0" fillId="0" borderId="0" applyProtection="0"/>
    <xf numFmtId="0" fontId="0" fillId="0" borderId="0" applyProtection="0"/>
    <xf numFmtId="0" fontId="0" fillId="0" borderId="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78" fillId="0" borderId="0"/>
    <xf numFmtId="0" fontId="78" fillId="0" borderId="0"/>
    <xf numFmtId="0" fontId="0" fillId="0" borderId="0" applyProtection="0"/>
    <xf numFmtId="0" fontId="0" fillId="0" borderId="0" applyProtection="0">
      <alignment vertical="center"/>
    </xf>
    <xf numFmtId="0" fontId="78" fillId="0" borderId="0"/>
    <xf numFmtId="0" fontId="78" fillId="0" borderId="0"/>
    <xf numFmtId="0" fontId="78" fillId="0" borderId="0"/>
    <xf numFmtId="0" fontId="78" fillId="0" borderId="0"/>
    <xf numFmtId="0" fontId="78" fillId="0" borderId="0"/>
    <xf numFmtId="0" fontId="0" fillId="0" borderId="0" applyProtection="0"/>
    <xf numFmtId="0" fontId="78" fillId="0" borderId="0"/>
    <xf numFmtId="0" fontId="78" fillId="0" borderId="0"/>
    <xf numFmtId="0" fontId="14" fillId="0" borderId="0">
      <alignment vertical="center"/>
    </xf>
    <xf numFmtId="0" fontId="78" fillId="0" borderId="0"/>
    <xf numFmtId="0" fontId="78" fillId="0" borderId="0"/>
    <xf numFmtId="0" fontId="0" fillId="0" borderId="0" applyProtection="0"/>
    <xf numFmtId="0" fontId="78" fillId="0" borderId="0"/>
    <xf numFmtId="0" fontId="78" fillId="0" borderId="0"/>
    <xf numFmtId="0" fontId="0" fillId="0" borderId="0"/>
    <xf numFmtId="0" fontId="0" fillId="0" borderId="0"/>
    <xf numFmtId="0" fontId="0" fillId="0" borderId="0" applyProtection="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applyProtection="0">
      <alignment vertical="center"/>
    </xf>
    <xf numFmtId="0" fontId="0" fillId="0" borderId="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7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78" fillId="0" borderId="0"/>
    <xf numFmtId="0" fontId="78"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0" fillId="0" borderId="0" applyProtection="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14" fillId="0" borderId="0">
      <alignment vertical="center"/>
    </xf>
    <xf numFmtId="0" fontId="78" fillId="0" borderId="0"/>
    <xf numFmtId="0" fontId="14" fillId="0" borderId="0">
      <alignment vertical="center"/>
    </xf>
    <xf numFmtId="0" fontId="0" fillId="0" borderId="0" applyProtection="0"/>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alignment vertical="center"/>
    </xf>
    <xf numFmtId="0" fontId="14" fillId="0" borderId="0">
      <alignment vertical="center"/>
    </xf>
    <xf numFmtId="0" fontId="0" fillId="0" borderId="0" applyProtection="0">
      <alignment vertical="center"/>
    </xf>
    <xf numFmtId="0" fontId="0" fillId="0" borderId="0"/>
    <xf numFmtId="0" fontId="0" fillId="0" borderId="0"/>
    <xf numFmtId="0" fontId="14" fillId="0" borderId="0">
      <alignment vertical="center"/>
    </xf>
    <xf numFmtId="0" fontId="0" fillId="0" borderId="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alignment vertical="center"/>
    </xf>
    <xf numFmtId="0" fontId="78" fillId="0" borderId="0"/>
    <xf numFmtId="0" fontId="0" fillId="0" borderId="0"/>
    <xf numFmtId="0" fontId="0" fillId="0" borderId="0"/>
    <xf numFmtId="0" fontId="0"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0"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78" fillId="0" borderId="0"/>
    <xf numFmtId="0" fontId="0" fillId="0" borderId="0"/>
    <xf numFmtId="0" fontId="0" fillId="0" borderId="0"/>
    <xf numFmtId="0" fontId="78" fillId="0" borderId="0"/>
    <xf numFmtId="0" fontId="14" fillId="0" borderId="0">
      <alignment vertical="center"/>
    </xf>
    <xf numFmtId="0" fontId="0"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0" fillId="0" borderId="0"/>
    <xf numFmtId="0" fontId="78" fillId="0" borderId="0"/>
    <xf numFmtId="0" fontId="78" fillId="0" borderId="0"/>
    <xf numFmtId="0" fontId="78" fillId="0" borderId="0"/>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0" fillId="0" borderId="0" applyProtection="0"/>
    <xf numFmtId="0" fontId="0" fillId="0" borderId="0" applyProtection="0"/>
    <xf numFmtId="0" fontId="77" fillId="30" borderId="0" applyNumberFormat="0" applyBorder="0" applyAlignment="0" applyProtection="0">
      <alignment vertical="center"/>
    </xf>
    <xf numFmtId="0" fontId="0" fillId="0" borderId="0" applyProtection="0"/>
    <xf numFmtId="0" fontId="78" fillId="0" borderId="0"/>
    <xf numFmtId="0" fontId="78" fillId="0" borderId="0"/>
    <xf numFmtId="0" fontId="14" fillId="0" borderId="0">
      <alignment vertical="center"/>
    </xf>
    <xf numFmtId="0" fontId="0" fillId="0" borderId="0" applyProtection="0"/>
    <xf numFmtId="0" fontId="78" fillId="0" borderId="0"/>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78" fillId="0" borderId="0"/>
    <xf numFmtId="0" fontId="14" fillId="0" borderId="0">
      <alignment vertical="center"/>
    </xf>
    <xf numFmtId="0" fontId="0" fillId="0" borderId="0" applyProtection="0"/>
    <xf numFmtId="0" fontId="74" fillId="0" borderId="0">
      <alignment vertical="center"/>
    </xf>
    <xf numFmtId="0" fontId="74" fillId="0" borderId="0">
      <alignment vertical="center"/>
    </xf>
    <xf numFmtId="0" fontId="0" fillId="0" borderId="0" applyProtection="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0" fillId="0" borderId="0" applyProtection="0"/>
    <xf numFmtId="0" fontId="14" fillId="0" borderId="0">
      <alignment vertical="center"/>
    </xf>
    <xf numFmtId="0" fontId="0" fillId="0" borderId="0" applyProtection="0"/>
    <xf numFmtId="0" fontId="78" fillId="0" borderId="0"/>
    <xf numFmtId="0" fontId="78" fillId="0" borderId="0"/>
    <xf numFmtId="0" fontId="0" fillId="0" borderId="0" applyProtection="0"/>
    <xf numFmtId="0" fontId="78" fillId="0" borderId="0"/>
    <xf numFmtId="0" fontId="78" fillId="0" borderId="0"/>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78" fillId="0" borderId="0"/>
    <xf numFmtId="0" fontId="14" fillId="0" borderId="0">
      <alignment vertical="center"/>
    </xf>
    <xf numFmtId="0" fontId="0" fillId="0" borderId="0" applyProtection="0"/>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0" fillId="0" borderId="0" applyProtection="0"/>
    <xf numFmtId="0" fontId="0" fillId="0" borderId="0" applyProtection="0"/>
    <xf numFmtId="0" fontId="0" fillId="0" borderId="0" applyProtection="0"/>
    <xf numFmtId="0" fontId="14" fillId="0" borderId="0">
      <alignment vertical="center"/>
    </xf>
    <xf numFmtId="0" fontId="0" fillId="0" borderId="0" applyProtection="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0" fillId="0" borderId="0" applyProtection="0"/>
    <xf numFmtId="0" fontId="74" fillId="0" borderId="0">
      <alignment vertical="center"/>
    </xf>
    <xf numFmtId="0" fontId="7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78" fillId="0" borderId="0"/>
    <xf numFmtId="0" fontId="78" fillId="0" borderId="0"/>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0" fillId="0" borderId="0"/>
    <xf numFmtId="0" fontId="0"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xf numFmtId="0" fontId="7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4" fillId="0" borderId="0">
      <alignment vertical="center"/>
    </xf>
    <xf numFmtId="0" fontId="74" fillId="0" borderId="0">
      <alignment vertical="center"/>
    </xf>
    <xf numFmtId="0" fontId="7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78" fillId="0" borderId="0"/>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78" fillId="0" borderId="0"/>
    <xf numFmtId="0" fontId="74" fillId="0" borderId="0">
      <alignment vertical="center"/>
    </xf>
    <xf numFmtId="0" fontId="78" fillId="0" borderId="0"/>
    <xf numFmtId="0" fontId="74" fillId="0" borderId="0">
      <alignment vertical="center"/>
    </xf>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5" fillId="9" borderId="16" applyNumberFormat="0" applyAlignment="0" applyProtection="0">
      <alignment vertical="center"/>
    </xf>
    <xf numFmtId="0" fontId="14" fillId="0" borderId="0">
      <alignment vertical="center"/>
    </xf>
    <xf numFmtId="0" fontId="74" fillId="0" borderId="0">
      <alignment vertical="center"/>
    </xf>
    <xf numFmtId="0" fontId="78" fillId="0" borderId="0"/>
    <xf numFmtId="0" fontId="7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47" fillId="19" borderId="19" applyNumberFormat="0" applyFont="0" applyAlignment="0" applyProtection="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5" fillId="9" borderId="16" applyNumberFormat="0" applyAlignment="0" applyProtection="0">
      <alignment vertical="center"/>
    </xf>
    <xf numFmtId="0" fontId="14" fillId="0" borderId="0">
      <alignment vertical="center"/>
    </xf>
    <xf numFmtId="0" fontId="74" fillId="0" borderId="0">
      <alignment vertical="center"/>
    </xf>
    <xf numFmtId="0" fontId="78" fillId="0" borderId="0"/>
    <xf numFmtId="0" fontId="74" fillId="0" borderId="0">
      <alignment vertical="center"/>
    </xf>
    <xf numFmtId="0" fontId="78" fillId="0" borderId="0"/>
    <xf numFmtId="0" fontId="7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15" fillId="9" borderId="16" applyNumberFormat="0" applyAlignment="0" applyProtection="0">
      <alignment vertical="center"/>
    </xf>
    <xf numFmtId="0" fontId="74" fillId="0" borderId="0">
      <alignment vertical="center"/>
    </xf>
    <xf numFmtId="0" fontId="78" fillId="0" borderId="0"/>
    <xf numFmtId="0" fontId="7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78" fillId="0" borderId="0"/>
    <xf numFmtId="0" fontId="14" fillId="0" borderId="0">
      <alignment vertical="center"/>
    </xf>
    <xf numFmtId="0" fontId="78" fillId="0" borderId="0"/>
    <xf numFmtId="0" fontId="7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78" fillId="0" borderId="0"/>
    <xf numFmtId="0" fontId="74" fillId="0" borderId="0">
      <alignment vertical="center"/>
    </xf>
    <xf numFmtId="0" fontId="78" fillId="0" borderId="0"/>
    <xf numFmtId="0" fontId="7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78" fillId="0" borderId="0"/>
    <xf numFmtId="0" fontId="74" fillId="0" borderId="0">
      <alignment vertical="center"/>
    </xf>
    <xf numFmtId="0" fontId="78" fillId="0" borderId="0"/>
    <xf numFmtId="0" fontId="7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78" fillId="0" borderId="0"/>
    <xf numFmtId="0" fontId="74" fillId="0" borderId="0">
      <alignment vertical="center"/>
    </xf>
    <xf numFmtId="0" fontId="78" fillId="0" borderId="0"/>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74" fillId="0" borderId="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74" fillId="0" borderId="0">
      <alignment vertical="center"/>
    </xf>
    <xf numFmtId="0" fontId="74" fillId="0" borderId="0">
      <alignment vertical="center"/>
    </xf>
    <xf numFmtId="0" fontId="14" fillId="19" borderId="19" applyNumberFormat="0" applyFont="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5" fillId="9" borderId="16" applyNumberFormat="0" applyAlignment="0" applyProtection="0">
      <alignment vertical="center"/>
    </xf>
    <xf numFmtId="0" fontId="78" fillId="0" borderId="0"/>
    <xf numFmtId="0" fontId="78" fillId="0" borderId="0"/>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0" fillId="0" borderId="0" applyProtection="0"/>
    <xf numFmtId="0" fontId="74" fillId="0" borderId="0">
      <alignment vertical="center"/>
    </xf>
    <xf numFmtId="0" fontId="0" fillId="0" borderId="0" applyProtection="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0" fillId="0" borderId="0" applyProtection="0"/>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100" fillId="27" borderId="23"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100" fillId="27" borderId="23"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19" borderId="19" applyNumberFormat="0" applyFont="0" applyAlignment="0" applyProtection="0">
      <alignment vertical="center"/>
    </xf>
    <xf numFmtId="0" fontId="74" fillId="0" borderId="0">
      <alignment vertical="center"/>
    </xf>
    <xf numFmtId="0" fontId="74" fillId="0" borderId="0">
      <alignment vertical="center"/>
    </xf>
    <xf numFmtId="0" fontId="14" fillId="19" borderId="19" applyNumberFormat="0" applyFont="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74" fillId="0" borderId="0">
      <alignment vertical="center"/>
    </xf>
    <xf numFmtId="0" fontId="14" fillId="0" borderId="0">
      <alignment vertical="center"/>
    </xf>
    <xf numFmtId="0" fontId="14" fillId="0" borderId="0">
      <alignment vertical="center"/>
    </xf>
    <xf numFmtId="0" fontId="115" fillId="9" borderId="16" applyNumberFormat="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5" fillId="9" borderId="16"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5" fillId="9" borderId="16" applyNumberFormat="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43" fontId="0" fillId="0" borderId="0" applyFont="0" applyFill="0" applyBorder="0" applyAlignment="0" applyProtection="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180" fontId="0" fillId="0" borderId="0" applyFont="0" applyFill="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0" fillId="0" borderId="0" applyProtection="0"/>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02" fillId="27" borderId="16" applyNumberFormat="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43" fontId="14" fillId="0" borderId="0" applyFont="0" applyFill="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78" fillId="0" borderId="0"/>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7" fillId="30"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7" fillId="42" borderId="0" applyNumberFormat="0" applyBorder="0" applyAlignment="0" applyProtection="0">
      <alignment vertical="center"/>
    </xf>
    <xf numFmtId="0" fontId="14" fillId="0" borderId="0">
      <alignment vertical="center"/>
    </xf>
    <xf numFmtId="0" fontId="78" fillId="0" borderId="0"/>
    <xf numFmtId="0" fontId="74" fillId="0" borderId="0">
      <alignment vertical="center"/>
    </xf>
    <xf numFmtId="0" fontId="77" fillId="42"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04" fillId="32" borderId="0" applyNumberFormat="0" applyBorder="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04" fillId="32" borderId="0" applyNumberFormat="0" applyBorder="0" applyAlignment="0" applyProtection="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74" fillId="0" borderId="0">
      <alignment vertical="center"/>
    </xf>
    <xf numFmtId="0" fontId="7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4" fillId="0" borderId="0">
      <alignment vertical="center"/>
    </xf>
    <xf numFmtId="0" fontId="78" fillId="0" borderId="0"/>
    <xf numFmtId="0" fontId="78" fillId="0" borderId="0"/>
    <xf numFmtId="0" fontId="78" fillId="0" borderId="0"/>
    <xf numFmtId="0" fontId="7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02" fillId="27" borderId="16" applyNumberFormat="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42"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7" fillId="42"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42"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7" fillId="30" borderId="0" applyNumberFormat="0" applyBorder="0" applyAlignment="0" applyProtection="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0" fillId="27" borderId="23" applyNumberFormat="0" applyAlignment="0" applyProtection="0">
      <alignment vertical="center"/>
    </xf>
    <xf numFmtId="0" fontId="0" fillId="0" borderId="0" applyProtection="0"/>
    <xf numFmtId="0" fontId="14" fillId="0" borderId="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03" fillId="33"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4" fillId="0" borderId="0">
      <alignment vertical="center"/>
    </xf>
    <xf numFmtId="0" fontId="74" fillId="0" borderId="0">
      <alignment vertical="center"/>
    </xf>
    <xf numFmtId="0" fontId="77" fillId="30"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180" fontId="14" fillId="0" borderId="0" applyFont="0" applyFill="0" applyBorder="0" applyAlignment="0" applyProtection="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06" fillId="0" borderId="0" applyNumberFormat="0" applyFill="0" applyBorder="0" applyAlignment="0" applyProtection="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0"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15" fillId="9" borderId="16" applyNumberFormat="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03" fillId="33" borderId="0" applyNumberFormat="0" applyBorder="0" applyAlignment="0" applyProtection="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87" fillId="23" borderId="2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115" fillId="9" borderId="16" applyNumberFormat="0" applyAlignment="0" applyProtection="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0" fillId="27" borderId="23" applyNumberFormat="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7" fillId="42"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7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106" fillId="0" borderId="0" applyNumberFormat="0" applyFill="0" applyBorder="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106" fillId="0" borderId="0" applyNumberFormat="0" applyFill="0" applyBorder="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3" fontId="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02" fillId="27" borderId="16" applyNumberFormat="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7" fillId="42" borderId="0" applyNumberFormat="0" applyBorder="0" applyAlignment="0" applyProtection="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2" fillId="27" borderId="16" applyNumberFormat="0" applyAlignment="0" applyProtection="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15" fillId="9" borderId="16"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78" fillId="0" borderId="0"/>
    <xf numFmtId="0" fontId="14" fillId="0" borderId="0">
      <alignment vertical="center"/>
    </xf>
    <xf numFmtId="0" fontId="100" fillId="27" borderId="23" applyNumberFormat="0" applyAlignment="0" applyProtection="0">
      <alignment vertical="center"/>
    </xf>
    <xf numFmtId="0" fontId="78" fillId="0" borderId="0"/>
    <xf numFmtId="0" fontId="78" fillId="0" borderId="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47" fillId="19" borderId="19" applyNumberFormat="0" applyFont="0" applyAlignment="0" applyProtection="0">
      <alignment vertical="center"/>
    </xf>
    <xf numFmtId="0" fontId="0" fillId="0" borderId="0" applyProtection="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06" fillId="0" borderId="0" applyNumberFormat="0" applyFill="0" applyBorder="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06" fillId="0" borderId="0" applyNumberFormat="0" applyFill="0" applyBorder="0" applyAlignment="0" applyProtection="0">
      <alignment vertical="center"/>
    </xf>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06" fillId="0" borderId="0" applyNumberFormat="0" applyFill="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21" fillId="58" borderId="33" applyNumberFormat="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180" fontId="47" fillId="0" borderId="0" applyFont="0" applyFill="0" applyBorder="0" applyAlignment="0" applyProtection="0">
      <alignment vertical="center"/>
    </xf>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180" fontId="47" fillId="0" borderId="0" applyFont="0" applyFill="0" applyBorder="0" applyAlignment="0" applyProtection="0">
      <alignment vertical="center"/>
    </xf>
    <xf numFmtId="0" fontId="78" fillId="0" borderId="0"/>
    <xf numFmtId="0" fontId="14" fillId="0" borderId="0">
      <alignment vertical="center"/>
    </xf>
    <xf numFmtId="43" fontId="0" fillId="0" borderId="0" applyFont="0" applyFill="0" applyBorder="0" applyAlignment="0" applyProtection="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3" fontId="14" fillId="0" borderId="0" applyFont="0" applyFill="0" applyBorder="0" applyAlignment="0" applyProtection="0">
      <alignment vertical="center"/>
    </xf>
    <xf numFmtId="0" fontId="78" fillId="0" borderId="0"/>
    <xf numFmtId="0" fontId="11" fillId="0" borderId="25" applyNumberFormat="0" applyFill="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1" fillId="0" borderId="25" applyNumberFormat="0" applyFill="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42"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7" fillId="42" borderId="0" applyNumberFormat="0" applyBorder="0" applyAlignment="0" applyProtection="0">
      <alignment vertical="center"/>
    </xf>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7" fillId="42"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7" fillId="42" borderId="0" applyNumberFormat="0" applyBorder="0" applyAlignment="0" applyProtection="0">
      <alignment vertical="center"/>
    </xf>
    <xf numFmtId="0" fontId="1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1" fillId="0" borderId="25" applyNumberFormat="0" applyFill="0" applyAlignment="0" applyProtection="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1" fillId="0" borderId="25" applyNumberFormat="0" applyFill="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00" fillId="27" borderId="23" applyNumberFormat="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78" fillId="0" borderId="0"/>
    <xf numFmtId="0" fontId="14" fillId="0" borderId="0">
      <alignment vertical="center"/>
    </xf>
    <xf numFmtId="0" fontId="78" fillId="0" borderId="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100" fillId="27" borderId="23" applyNumberFormat="0" applyAlignment="0" applyProtection="0">
      <alignment vertical="center"/>
    </xf>
    <xf numFmtId="0" fontId="78" fillId="0" borderId="0"/>
    <xf numFmtId="0" fontId="78" fillId="0" borderId="0"/>
    <xf numFmtId="0" fontId="78" fillId="0" borderId="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NumberFormat="0" applyFont="0" applyFill="0" applyBorder="0" applyAlignment="0" applyProtection="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78" fillId="0" borderId="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00" fillId="27" borderId="23" applyNumberFormat="0" applyAlignment="0" applyProtection="0">
      <alignment vertical="center"/>
    </xf>
    <xf numFmtId="0" fontId="78" fillId="0" borderId="0"/>
    <xf numFmtId="0" fontId="78" fillId="0" borderId="0"/>
    <xf numFmtId="0" fontId="78" fillId="0" borderId="0"/>
    <xf numFmtId="0" fontId="0" fillId="0" borderId="0" applyNumberFormat="0" applyFont="0" applyFill="0" applyBorder="0" applyAlignment="0" applyProtection="0"/>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0" fillId="0" borderId="0" applyProtection="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0" fillId="0" borderId="0"/>
    <xf numFmtId="0" fontId="0"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03" fillId="33"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0" fillId="0" borderId="0" applyProtection="0"/>
    <xf numFmtId="0" fontId="103" fillId="33"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00" fillId="27" borderId="23" applyNumberFormat="0" applyAlignment="0" applyProtection="0">
      <alignment vertical="center"/>
    </xf>
    <xf numFmtId="0" fontId="78" fillId="0" borderId="0"/>
    <xf numFmtId="0" fontId="78" fillId="0" borderId="0"/>
    <xf numFmtId="0" fontId="7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7" fillId="42"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4" fillId="0" borderId="0">
      <alignment vertical="center"/>
    </xf>
    <xf numFmtId="0" fontId="14" fillId="0" borderId="0">
      <alignment vertical="center"/>
    </xf>
    <xf numFmtId="0" fontId="77" fillId="42"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7" fillId="42" borderId="0" applyNumberFormat="0" applyBorder="0" applyAlignment="0" applyProtection="0">
      <alignment vertical="center"/>
    </xf>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10" fillId="0" borderId="24" applyNumberFormat="0" applyFill="0" applyAlignment="0" applyProtection="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19" borderId="19" applyNumberFormat="0" applyFont="0" applyAlignment="0" applyProtection="0">
      <alignment vertical="center"/>
    </xf>
    <xf numFmtId="0" fontId="78" fillId="0" borderId="0"/>
    <xf numFmtId="0" fontId="78" fillId="0" borderId="0"/>
    <xf numFmtId="0" fontId="14" fillId="19" borderId="19" applyNumberFormat="0" applyFont="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43" fontId="0" fillId="0" borderId="0" applyFont="0" applyFill="0" applyBorder="0" applyAlignment="0" applyProtection="0"/>
    <xf numFmtId="0" fontId="14" fillId="0" borderId="0">
      <alignment vertical="center"/>
    </xf>
    <xf numFmtId="0" fontId="78" fillId="0" borderId="0"/>
    <xf numFmtId="0" fontId="78" fillId="0" borderId="0"/>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7" fillId="35" borderId="0" applyNumberFormat="0" applyBorder="0" applyAlignment="0" applyProtection="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77" fillId="35" borderId="0" applyNumberFormat="0" applyBorder="0" applyAlignment="0" applyProtection="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7" fillId="39" borderId="0" applyNumberFormat="0" applyBorder="0" applyAlignment="0" applyProtection="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9"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43" fontId="0" fillId="0" borderId="0" applyFont="0" applyFill="0" applyBorder="0" applyAlignment="0" applyProtection="0"/>
    <xf numFmtId="0" fontId="74" fillId="0" borderId="0">
      <alignment vertical="center"/>
    </xf>
    <xf numFmtId="0" fontId="14" fillId="0" borderId="0">
      <alignment vertical="center"/>
    </xf>
    <xf numFmtId="43" fontId="47" fillId="0" borderId="0" applyFont="0" applyFill="0" applyBorder="0" applyAlignment="0" applyProtection="0">
      <alignment vertical="center"/>
    </xf>
    <xf numFmtId="0" fontId="14" fillId="0" borderId="0">
      <alignment vertical="center"/>
    </xf>
    <xf numFmtId="43" fontId="0" fillId="0" borderId="0" applyFont="0" applyFill="0" applyBorder="0" applyAlignment="0" applyProtection="0"/>
    <xf numFmtId="0" fontId="78" fillId="0" borderId="0"/>
    <xf numFmtId="0" fontId="14" fillId="0" borderId="0">
      <alignment vertical="center"/>
    </xf>
    <xf numFmtId="0" fontId="14" fillId="0" borderId="0">
      <alignment vertical="center"/>
    </xf>
    <xf numFmtId="43" fontId="0" fillId="0" borderId="0" applyFont="0" applyFill="0" applyBorder="0" applyAlignment="0" applyProtection="0"/>
    <xf numFmtId="180" fontId="47" fillId="0" borderId="0" applyFont="0" applyFill="0" applyBorder="0" applyAlignment="0" applyProtection="0">
      <alignment vertical="center"/>
    </xf>
    <xf numFmtId="0" fontId="74" fillId="0" borderId="0">
      <alignment vertical="center"/>
    </xf>
    <xf numFmtId="180" fontId="47" fillId="0" borderId="0" applyFont="0" applyFill="0" applyBorder="0" applyAlignment="0" applyProtection="0">
      <alignment vertical="center"/>
    </xf>
    <xf numFmtId="0" fontId="74" fillId="0" borderId="0">
      <alignment vertical="center"/>
    </xf>
    <xf numFmtId="0" fontId="14" fillId="0" borderId="0">
      <alignment vertical="center"/>
    </xf>
    <xf numFmtId="43" fontId="0" fillId="0" borderId="0" applyFont="0" applyFill="0" applyBorder="0" applyAlignment="0" applyProtection="0"/>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0" fillId="0" borderId="0"/>
    <xf numFmtId="0" fontId="0"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00" fillId="27" borderId="23"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78" fillId="0" borderId="0"/>
    <xf numFmtId="0" fontId="0" fillId="0" borderId="0"/>
    <xf numFmtId="0" fontId="0" fillId="0" borderId="0"/>
    <xf numFmtId="0" fontId="14" fillId="0" borderId="0">
      <alignment vertical="center"/>
    </xf>
    <xf numFmtId="0" fontId="0" fillId="0" borderId="0"/>
    <xf numFmtId="0" fontId="0" fillId="0" borderId="0"/>
    <xf numFmtId="0" fontId="0" fillId="0" borderId="0"/>
    <xf numFmtId="0" fontId="78" fillId="0" borderId="0"/>
    <xf numFmtId="0" fontId="78" fillId="0" borderId="0"/>
    <xf numFmtId="0" fontId="78" fillId="0" borderId="0"/>
    <xf numFmtId="0" fontId="74" fillId="0" borderId="0">
      <alignment vertical="center"/>
    </xf>
    <xf numFmtId="0" fontId="82" fillId="0" borderId="0" applyNumberFormat="0" applyFill="0" applyBorder="0" applyAlignment="0" applyProtection="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15" fillId="9" borderId="16"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15" fillId="9" borderId="16" applyNumberFormat="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10" fillId="0" borderId="24" applyNumberFormat="0" applyFill="0" applyAlignment="0" applyProtection="0">
      <alignment vertical="center"/>
    </xf>
    <xf numFmtId="0" fontId="78" fillId="0" borderId="0"/>
    <xf numFmtId="0" fontId="78" fillId="0" borderId="0"/>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78" fillId="0" borderId="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78" fillId="0" borderId="0"/>
    <xf numFmtId="0" fontId="14" fillId="0" borderId="0">
      <alignment vertical="center"/>
    </xf>
    <xf numFmtId="0" fontId="0" fillId="0" borderId="0" applyProtection="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00" fillId="27" borderId="23" applyNumberFormat="0" applyAlignment="0" applyProtection="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00" fillId="27" borderId="23" applyNumberFormat="0" applyAlignment="0" applyProtection="0">
      <alignment vertical="center"/>
    </xf>
    <xf numFmtId="0" fontId="14" fillId="0" borderId="0">
      <alignment vertical="center"/>
    </xf>
    <xf numFmtId="0" fontId="14" fillId="0" borderId="0">
      <alignment vertical="center"/>
    </xf>
    <xf numFmtId="0" fontId="0" fillId="0" borderId="0" applyProtection="0"/>
    <xf numFmtId="0" fontId="78" fillId="0" borderId="0"/>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78" fillId="0" borderId="0"/>
    <xf numFmtId="0" fontId="74" fillId="0" borderId="0">
      <alignment vertical="center"/>
    </xf>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78" fillId="0" borderId="0"/>
    <xf numFmtId="0" fontId="0" fillId="0" borderId="0" applyProtection="0"/>
    <xf numFmtId="0" fontId="78" fillId="0" borderId="0"/>
    <xf numFmtId="0" fontId="100" fillId="27" borderId="23" applyNumberFormat="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0" fillId="0" borderId="0" applyProtection="0"/>
    <xf numFmtId="0" fontId="0" fillId="0" borderId="0" applyProtection="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03" fillId="33" borderId="0" applyNumberFormat="0" applyBorder="0" applyAlignment="0" applyProtection="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77" fillId="35"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03" fillId="33" borderId="0" applyNumberFormat="0" applyBorder="0" applyAlignment="0" applyProtection="0">
      <alignment vertical="center"/>
    </xf>
    <xf numFmtId="0" fontId="74" fillId="0" borderId="0">
      <alignment vertical="center"/>
    </xf>
    <xf numFmtId="0" fontId="7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0" fillId="0" borderId="0" applyProtection="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74" fillId="0" borderId="0">
      <alignment vertical="center"/>
    </xf>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4" fillId="0" borderId="0">
      <alignment vertical="center"/>
    </xf>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0" fillId="0" borderId="0" applyProtection="0"/>
    <xf numFmtId="0" fontId="7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0" fillId="0" borderId="0" applyNumberFormat="0" applyFont="0" applyFill="0" applyBorder="0" applyAlignment="0" applyProtection="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4" fillId="0" borderId="0">
      <alignment vertical="center"/>
    </xf>
    <xf numFmtId="0" fontId="110" fillId="0" borderId="24" applyNumberFormat="0" applyFill="0" applyAlignment="0" applyProtection="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179" fontId="105" fillId="0" borderId="0" applyFont="0" applyFill="0" applyBorder="0" applyAlignment="0" applyProtection="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xf numFmtId="0" fontId="0" fillId="0" borderId="0"/>
    <xf numFmtId="0" fontId="47" fillId="0" borderId="0"/>
    <xf numFmtId="0" fontId="47" fillId="0" borderId="0"/>
    <xf numFmtId="0" fontId="78" fillId="0" borderId="0"/>
    <xf numFmtId="0" fontId="0" fillId="0" borderId="0"/>
    <xf numFmtId="0" fontId="0" fillId="0" borderId="0"/>
    <xf numFmtId="0" fontId="0" fillId="0" borderId="0"/>
    <xf numFmtId="0" fontId="0" fillId="0" borderId="0"/>
    <xf numFmtId="0" fontId="47"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7" fillId="35"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7" fillId="39" borderId="0" applyNumberFormat="0" applyBorder="0" applyAlignment="0" applyProtection="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30" fillId="0" borderId="0"/>
    <xf numFmtId="0" fontId="0" fillId="0" borderId="0" applyProtection="0"/>
    <xf numFmtId="0" fontId="0" fillId="0" borderId="0" applyProtection="0"/>
    <xf numFmtId="0" fontId="78" fillId="0" borderId="0"/>
    <xf numFmtId="0" fontId="0" fillId="0" borderId="0" applyProtection="0"/>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87" fillId="23" borderId="20" applyNumberFormat="0" applyAlignment="0" applyProtection="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0" fillId="0" borderId="0" applyProtection="0"/>
    <xf numFmtId="0" fontId="14" fillId="0" borderId="0">
      <alignment vertical="center"/>
    </xf>
    <xf numFmtId="0" fontId="78" fillId="0" borderId="0"/>
    <xf numFmtId="0" fontId="14" fillId="0" borderId="0">
      <alignment vertical="center"/>
    </xf>
    <xf numFmtId="0" fontId="0" fillId="0" borderId="0" applyProtection="0"/>
    <xf numFmtId="0" fontId="14" fillId="0" borderId="0">
      <alignment vertical="center"/>
    </xf>
    <xf numFmtId="0" fontId="0" fillId="0" borderId="0" applyProtection="0"/>
    <xf numFmtId="0" fontId="0" fillId="0" borderId="0" applyProtection="0"/>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87" fillId="23" borderId="2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0" fillId="0" borderId="0" applyProtection="0"/>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78" fillId="0" borderId="0"/>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78" fillId="0" borderId="0"/>
    <xf numFmtId="0" fontId="87" fillId="23" borderId="20" applyNumberFormat="0" applyAlignment="0" applyProtection="0">
      <alignment vertical="center"/>
    </xf>
    <xf numFmtId="0" fontId="14" fillId="0" borderId="0">
      <alignment vertical="center"/>
    </xf>
    <xf numFmtId="0" fontId="14" fillId="0" borderId="0">
      <alignment vertical="center"/>
    </xf>
    <xf numFmtId="0" fontId="0" fillId="0" borderId="0" applyProtection="0"/>
    <xf numFmtId="0" fontId="14" fillId="0" borderId="0">
      <alignment vertical="center"/>
    </xf>
    <xf numFmtId="0" fontId="14" fillId="0" borderId="0">
      <alignment vertical="center"/>
    </xf>
    <xf numFmtId="0" fontId="14" fillId="0" borderId="0">
      <alignment vertical="center"/>
    </xf>
    <xf numFmtId="0" fontId="0" fillId="0" borderId="0" applyProtection="0"/>
    <xf numFmtId="0" fontId="0" fillId="0" borderId="0" applyProtection="0"/>
    <xf numFmtId="0" fontId="78" fillId="0" borderId="0"/>
    <xf numFmtId="0" fontId="14" fillId="0" borderId="0">
      <alignment vertical="center"/>
    </xf>
    <xf numFmtId="0" fontId="14" fillId="0" borderId="0">
      <alignment vertical="center"/>
    </xf>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0" fillId="0" borderId="0" applyProtection="0"/>
    <xf numFmtId="0" fontId="0" fillId="0" borderId="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0" fillId="0" borderId="0" applyProtection="0"/>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14" fillId="0" borderId="0">
      <alignment vertical="center"/>
    </xf>
    <xf numFmtId="0" fontId="0" fillId="0" borderId="0">
      <alignment vertical="center"/>
    </xf>
    <xf numFmtId="0" fontId="0" fillId="0" borderId="0"/>
    <xf numFmtId="0" fontId="122" fillId="0" borderId="0" applyNumberFormat="0" applyFill="0" applyBorder="0" applyAlignment="0" applyProtection="0">
      <alignment vertical="center"/>
    </xf>
    <xf numFmtId="0" fontId="114" fillId="50"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04" fillId="32" borderId="0" applyNumberFormat="0" applyBorder="0" applyAlignment="0" applyProtection="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104" fillId="32" borderId="0" applyNumberFormat="0" applyBorder="0" applyAlignment="0" applyProtection="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78" fillId="0" borderId="0"/>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78" fillId="0" borderId="0"/>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04" fillId="32"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04" fillId="32" borderId="0" applyNumberFormat="0" applyBorder="0" applyAlignment="0" applyProtection="0">
      <alignment vertical="center"/>
    </xf>
    <xf numFmtId="0" fontId="14" fillId="0" borderId="0">
      <alignment vertical="center"/>
    </xf>
    <xf numFmtId="0" fontId="114" fillId="50" borderId="0" applyNumberFormat="0" applyBorder="0" applyAlignment="0" applyProtection="0">
      <alignment vertical="center"/>
    </xf>
    <xf numFmtId="0" fontId="104" fillId="3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1" fillId="0" borderId="25" applyNumberFormat="0" applyFill="0" applyAlignment="0" applyProtection="0">
      <alignment vertical="center"/>
    </xf>
    <xf numFmtId="0" fontId="14" fillId="0" borderId="0">
      <alignment vertical="center"/>
    </xf>
    <xf numFmtId="0" fontId="78" fillId="0" borderId="0"/>
    <xf numFmtId="0" fontId="78" fillId="0" borderId="0"/>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1" fillId="0" borderId="25" applyNumberFormat="0" applyFill="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11" fillId="0" borderId="25" applyNumberFormat="0" applyFill="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1" fillId="0" borderId="25" applyNumberFormat="0" applyFill="0" applyAlignment="0" applyProtection="0">
      <alignment vertical="center"/>
    </xf>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78" fillId="0" borderId="0"/>
    <xf numFmtId="0" fontId="78" fillId="0" borderId="0"/>
    <xf numFmtId="0" fontId="78" fillId="0" borderId="0"/>
    <xf numFmtId="0" fontId="11" fillId="0" borderId="25" applyNumberFormat="0" applyFill="0" applyAlignment="0" applyProtection="0">
      <alignment vertical="center"/>
    </xf>
    <xf numFmtId="0" fontId="14" fillId="0" borderId="0">
      <alignment vertical="center"/>
    </xf>
    <xf numFmtId="0" fontId="78" fillId="0" borderId="0"/>
    <xf numFmtId="0" fontId="78" fillId="0" borderId="0"/>
    <xf numFmtId="0" fontId="78" fillId="0" borderId="0"/>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1" fillId="0" borderId="25" applyNumberFormat="0" applyFill="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1" fillId="0" borderId="25"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102" fillId="27"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0" fillId="0" borderId="0" applyNumberFormat="0" applyFont="0" applyFill="0" applyBorder="0" applyAlignment="0" applyProtection="0"/>
    <xf numFmtId="0" fontId="78" fillId="0" borderId="0"/>
    <xf numFmtId="0" fontId="14" fillId="0" borderId="0">
      <alignment vertical="center"/>
    </xf>
    <xf numFmtId="0" fontId="102" fillId="27" borderId="16" applyNumberFormat="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102" fillId="27" borderId="16" applyNumberFormat="0" applyAlignment="0" applyProtection="0">
      <alignment vertical="center"/>
    </xf>
    <xf numFmtId="0" fontId="78" fillId="0" borderId="0"/>
    <xf numFmtId="0" fontId="78" fillId="0" borderId="0"/>
    <xf numFmtId="0" fontId="78" fillId="0" borderId="0"/>
    <xf numFmtId="0" fontId="102" fillId="27" borderId="16" applyNumberFormat="0" applyAlignment="0" applyProtection="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02" fillId="27" borderId="16" applyNumberFormat="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102" fillId="27" borderId="16" applyNumberFormat="0" applyAlignment="0" applyProtection="0">
      <alignment vertical="center"/>
    </xf>
    <xf numFmtId="0" fontId="14" fillId="0" borderId="0">
      <alignment vertical="center"/>
    </xf>
    <xf numFmtId="0" fontId="78" fillId="0" borderId="0"/>
    <xf numFmtId="0" fontId="78" fillId="0" borderId="0"/>
    <xf numFmtId="0" fontId="102" fillId="27" borderId="16" applyNumberFormat="0" applyAlignment="0" applyProtection="0">
      <alignment vertical="center"/>
    </xf>
    <xf numFmtId="0" fontId="14" fillId="0" borderId="0">
      <alignment vertical="center"/>
    </xf>
    <xf numFmtId="0" fontId="78" fillId="0" borderId="0"/>
    <xf numFmtId="0" fontId="102" fillId="27" borderId="16" applyNumberFormat="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02" fillId="27"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00" fillId="27" borderId="23" applyNumberFormat="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02" fillId="27" borderId="16" applyNumberFormat="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02" fillId="27" borderId="16" applyNumberFormat="0" applyAlignment="0" applyProtection="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02" fillId="27"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102" fillId="27" borderId="16" applyNumberFormat="0" applyAlignment="0" applyProtection="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02" fillId="27" borderId="16" applyNumberFormat="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02" fillId="27" borderId="16" applyNumberFormat="0" applyAlignment="0" applyProtection="0">
      <alignment vertical="center"/>
    </xf>
    <xf numFmtId="0" fontId="78" fillId="0" borderId="0"/>
    <xf numFmtId="0" fontId="78" fillId="0" borderId="0"/>
    <xf numFmtId="0" fontId="14" fillId="0" borderId="0">
      <alignment vertical="center"/>
    </xf>
    <xf numFmtId="0" fontId="78" fillId="0" borderId="0"/>
    <xf numFmtId="0" fontId="102" fillId="27"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102" fillId="27" borderId="16" applyNumberFormat="0" applyAlignment="0" applyProtection="0">
      <alignment vertical="center"/>
    </xf>
    <xf numFmtId="0" fontId="14" fillId="0" borderId="0">
      <alignment vertical="center"/>
    </xf>
    <xf numFmtId="0" fontId="78" fillId="0" borderId="0"/>
    <xf numFmtId="0" fontId="78" fillId="0" borderId="0"/>
    <xf numFmtId="0" fontId="102" fillId="27"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102" fillId="27" borderId="16" applyNumberFormat="0" applyAlignment="0" applyProtection="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02" fillId="27" borderId="16" applyNumberFormat="0" applyAlignment="0" applyProtection="0">
      <alignment vertical="center"/>
    </xf>
    <xf numFmtId="0" fontId="78" fillId="0" borderId="0"/>
    <xf numFmtId="0" fontId="78" fillId="0" borderId="0"/>
    <xf numFmtId="0" fontId="78" fillId="0" borderId="0"/>
    <xf numFmtId="0" fontId="14" fillId="0" borderId="0">
      <alignment vertical="center"/>
    </xf>
    <xf numFmtId="0" fontId="78" fillId="0" borderId="0"/>
    <xf numFmtId="0" fontId="102" fillId="27" borderId="16" applyNumberFormat="0" applyAlignment="0" applyProtection="0">
      <alignment vertical="center"/>
    </xf>
    <xf numFmtId="0" fontId="78" fillId="0" borderId="0"/>
    <xf numFmtId="0" fontId="78" fillId="0" borderId="0"/>
    <xf numFmtId="0" fontId="78" fillId="0" borderId="0"/>
    <xf numFmtId="0" fontId="14" fillId="0" borderId="0">
      <alignment vertical="center"/>
    </xf>
    <xf numFmtId="0" fontId="102" fillId="27"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102" fillId="27" borderId="16" applyNumberFormat="0" applyAlignment="0" applyProtection="0">
      <alignment vertical="center"/>
    </xf>
    <xf numFmtId="0" fontId="78" fillId="0" borderId="0"/>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2" fillId="27" borderId="16"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2" fillId="27" borderId="16" applyNumberFormat="0" applyAlignment="0" applyProtection="0">
      <alignment vertical="center"/>
    </xf>
    <xf numFmtId="0" fontId="14" fillId="0" borderId="0">
      <alignment vertical="center"/>
    </xf>
    <xf numFmtId="0" fontId="78" fillId="0" borderId="0"/>
    <xf numFmtId="0" fontId="102" fillId="27"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102" fillId="27" borderId="16" applyNumberFormat="0" applyAlignment="0" applyProtection="0">
      <alignment vertical="center"/>
    </xf>
    <xf numFmtId="0" fontId="123" fillId="67" borderId="33" applyNumberFormat="0" applyAlignment="0" applyProtection="0">
      <alignment vertical="center"/>
    </xf>
    <xf numFmtId="0" fontId="14" fillId="0" borderId="0">
      <alignment vertical="center"/>
    </xf>
    <xf numFmtId="0" fontId="102" fillId="27" borderId="16" applyNumberFormat="0" applyAlignment="0" applyProtection="0">
      <alignment vertical="center"/>
    </xf>
    <xf numFmtId="0" fontId="78" fillId="0" borderId="0"/>
    <xf numFmtId="0" fontId="78" fillId="0" borderId="0"/>
    <xf numFmtId="0" fontId="78" fillId="0" borderId="0"/>
    <xf numFmtId="0" fontId="78" fillId="0" borderId="0"/>
    <xf numFmtId="0" fontId="78" fillId="0" borderId="0"/>
    <xf numFmtId="0" fontId="87" fillId="23" borderId="20" applyNumberFormat="0" applyAlignment="0" applyProtection="0">
      <alignment vertical="center"/>
    </xf>
    <xf numFmtId="0" fontId="14" fillId="0" borderId="0">
      <alignment vertical="center"/>
    </xf>
    <xf numFmtId="0" fontId="14" fillId="0" borderId="0">
      <alignment vertical="center"/>
    </xf>
    <xf numFmtId="0" fontId="87" fillId="23" borderId="20" applyNumberFormat="0" applyAlignment="0" applyProtection="0">
      <alignment vertical="center"/>
    </xf>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87" fillId="23" borderId="20" applyNumberFormat="0" applyAlignment="0" applyProtection="0">
      <alignment vertical="center"/>
    </xf>
    <xf numFmtId="0" fontId="14" fillId="0" borderId="0">
      <alignment vertical="center"/>
    </xf>
    <xf numFmtId="0" fontId="78" fillId="0" borderId="0"/>
    <xf numFmtId="0" fontId="78" fillId="0" borderId="0"/>
    <xf numFmtId="0" fontId="78" fillId="0" borderId="0"/>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77" fillId="31" borderId="0" applyNumberFormat="0" applyBorder="0" applyAlignment="0" applyProtection="0">
      <alignment vertical="center"/>
    </xf>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87" fillId="23" borderId="20" applyNumberFormat="0" applyAlignment="0" applyProtection="0">
      <alignment vertical="center"/>
    </xf>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87" fillId="23" borderId="20" applyNumberFormat="0" applyAlignment="0" applyProtection="0">
      <alignment vertical="center"/>
    </xf>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87" fillId="23" borderId="20" applyNumberFormat="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78" fillId="0" borderId="0"/>
    <xf numFmtId="0" fontId="87" fillId="23" borderId="20" applyNumberFormat="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87" fillId="23" borderId="20" applyNumberFormat="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82" fillId="0" borderId="0" applyNumberFormat="0" applyFill="0" applyBorder="0" applyAlignment="0" applyProtection="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2" fillId="0" borderId="0" applyNumberFormat="0" applyFill="0" applyBorder="0" applyAlignment="0" applyProtection="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87" fillId="23" borderId="20" applyNumberFormat="0" applyAlignment="0" applyProtection="0">
      <alignment vertical="center"/>
    </xf>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78" fillId="0" borderId="0"/>
    <xf numFmtId="0" fontId="78" fillId="0" borderId="0"/>
    <xf numFmtId="0" fontId="87" fillId="23" borderId="2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87" fillId="23" borderId="2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78" fillId="0" borderId="0"/>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178" fontId="78" fillId="0" borderId="0" applyFont="0" applyFill="0" applyBorder="0" applyAlignment="0" applyProtection="0"/>
    <xf numFmtId="0" fontId="82" fillId="0" borderId="0" applyNumberFormat="0" applyFill="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78" fillId="0" borderId="0"/>
    <xf numFmtId="0" fontId="78" fillId="0" borderId="0"/>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0" fillId="0" borderId="0" applyNumberFormat="0" applyFont="0" applyFill="0" applyBorder="0" applyAlignment="0" applyProtection="0"/>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15" fillId="9"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16" fillId="68"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15" fillId="9" borderId="16" applyNumberFormat="0" applyAlignment="0" applyProtection="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43" fontId="0" fillId="0" borderId="0" applyFont="0" applyFill="0" applyBorder="0" applyAlignment="0" applyProtection="0"/>
    <xf numFmtId="0" fontId="14" fillId="0" borderId="0">
      <alignment vertical="center"/>
    </xf>
    <xf numFmtId="0" fontId="14" fillId="0" borderId="0">
      <alignment vertical="center"/>
    </xf>
    <xf numFmtId="0" fontId="78" fillId="0" borderId="0"/>
    <xf numFmtId="0" fontId="78" fillId="0" borderId="0"/>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0" fillId="0" borderId="0" applyNumberFormat="0" applyFont="0" applyFill="0" applyBorder="0" applyAlignment="0" applyProtection="0"/>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7" fillId="39" borderId="0" applyNumberFormat="0" applyBorder="0" applyAlignment="0" applyProtection="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82" fillId="0" borderId="0" applyNumberFormat="0" applyFill="0" applyBorder="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7" fillId="39" borderId="0" applyNumberFormat="0" applyBorder="0" applyAlignment="0" applyProtection="0">
      <alignment vertical="center"/>
    </xf>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7" fillId="39" borderId="0" applyNumberFormat="0" applyBorder="0" applyAlignment="0" applyProtection="0">
      <alignment vertical="center"/>
    </xf>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2" fillId="0" borderId="0" applyNumberFormat="0" applyFill="0" applyBorder="0" applyAlignment="0" applyProtection="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0" fillId="0" borderId="0" applyNumberFormat="0" applyFont="0" applyFill="0" applyBorder="0" applyAlignment="0" applyProtection="0"/>
    <xf numFmtId="0" fontId="78" fillId="0" borderId="0"/>
    <xf numFmtId="0" fontId="82" fillId="0" borderId="0" applyNumberFormat="0" applyFill="0" applyBorder="0" applyAlignment="0" applyProtection="0">
      <alignment vertical="center"/>
    </xf>
    <xf numFmtId="0" fontId="0" fillId="0" borderId="0" applyNumberFormat="0" applyFont="0" applyFill="0" applyBorder="0" applyAlignment="0" applyProtection="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0" fillId="0" borderId="0" applyNumberFormat="0" applyFont="0" applyFill="0" applyBorder="0" applyAlignment="0" applyProtection="0"/>
    <xf numFmtId="0" fontId="78" fillId="0" borderId="0"/>
    <xf numFmtId="0" fontId="82" fillId="0" borderId="0" applyNumberFormat="0" applyFill="0" applyBorder="0" applyAlignment="0" applyProtection="0">
      <alignment vertical="center"/>
    </xf>
    <xf numFmtId="0" fontId="78" fillId="0" borderId="0"/>
    <xf numFmtId="0" fontId="78" fillId="0" borderId="0"/>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0" fillId="0" borderId="0" applyNumberFormat="0" applyFont="0" applyFill="0" applyBorder="0" applyAlignment="0" applyProtection="0"/>
    <xf numFmtId="0" fontId="82" fillId="0" borderId="0" applyNumberFormat="0" applyFill="0" applyBorder="0" applyAlignment="0" applyProtection="0">
      <alignment vertical="center"/>
    </xf>
    <xf numFmtId="0" fontId="78" fillId="0" borderId="0"/>
    <xf numFmtId="0" fontId="78" fillId="0" borderId="0"/>
    <xf numFmtId="0" fontId="14" fillId="0" borderId="0">
      <alignment vertical="center"/>
    </xf>
    <xf numFmtId="0" fontId="115" fillId="9" borderId="16" applyNumberFormat="0" applyAlignment="0" applyProtection="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15" fillId="9" borderId="16" applyNumberFormat="0" applyAlignment="0" applyProtection="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15" fillId="9" borderId="16" applyNumberFormat="0" applyAlignment="0" applyProtection="0">
      <alignment vertical="center"/>
    </xf>
    <xf numFmtId="0" fontId="82" fillId="0" borderId="0" applyNumberFormat="0" applyFill="0" applyBorder="0" applyAlignment="0" applyProtection="0">
      <alignment vertical="center"/>
    </xf>
    <xf numFmtId="0" fontId="78" fillId="0" borderId="0"/>
    <xf numFmtId="0" fontId="78" fillId="0" borderId="0"/>
    <xf numFmtId="0" fontId="78" fillId="0" borderId="0"/>
    <xf numFmtId="0" fontId="14" fillId="0" borderId="0">
      <alignment vertical="center"/>
    </xf>
    <xf numFmtId="0" fontId="0" fillId="0" borderId="0" applyNumberFormat="0" applyFont="0" applyFill="0" applyBorder="0" applyAlignment="0" applyProtection="0"/>
    <xf numFmtId="0" fontId="78" fillId="0" borderId="0"/>
    <xf numFmtId="0" fontId="82"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82" fillId="0" borderId="0" applyNumberFormat="0" applyFill="0" applyBorder="0" applyAlignment="0" applyProtection="0">
      <alignment vertical="center"/>
    </xf>
    <xf numFmtId="0" fontId="78" fillId="0" borderId="0"/>
    <xf numFmtId="0" fontId="78" fillId="0" borderId="0"/>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82" fillId="0" borderId="0" applyNumberFormat="0" applyFill="0" applyBorder="0" applyAlignment="0" applyProtection="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82"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82" fillId="0" borderId="0" applyNumberFormat="0" applyFill="0" applyBorder="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7" fillId="39" borderId="0" applyNumberFormat="0" applyBorder="0" applyAlignment="0" applyProtection="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82" fillId="0" borderId="0" applyNumberFormat="0" applyFill="0" applyBorder="0" applyAlignment="0" applyProtection="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82" fillId="0" borderId="0" applyNumberFormat="0" applyFill="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06" fillId="0" borderId="0" applyNumberFormat="0" applyFill="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06" fillId="0" borderId="0" applyNumberFormat="0" applyFill="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00" fillId="27" borderId="23" applyNumberFormat="0" applyAlignment="0" applyProtection="0">
      <alignment vertical="center"/>
    </xf>
    <xf numFmtId="0" fontId="78" fillId="0" borderId="0"/>
    <xf numFmtId="0" fontId="78" fillId="0" borderId="0"/>
    <xf numFmtId="0" fontId="78" fillId="0" borderId="0"/>
    <xf numFmtId="0" fontId="106"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06" fillId="0" borderId="0" applyNumberFormat="0" applyFill="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6"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4" fillId="0" borderId="0">
      <alignment vertical="center"/>
    </xf>
    <xf numFmtId="0" fontId="106" fillId="0" borderId="0" applyNumberFormat="0" applyFill="0" applyBorder="0" applyAlignment="0" applyProtection="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78" fillId="0" borderId="0"/>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110" fillId="0" borderId="24" applyNumberFormat="0" applyFill="0" applyAlignment="0" applyProtection="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10" fillId="0" borderId="24" applyNumberFormat="0" applyFill="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10" fillId="0" borderId="24" applyNumberFormat="0" applyFill="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10" fillId="0" borderId="24" applyNumberFormat="0" applyFill="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10" fillId="0" borderId="24" applyNumberFormat="0" applyFill="0" applyAlignment="0" applyProtection="0">
      <alignment vertical="center"/>
    </xf>
    <xf numFmtId="0" fontId="14" fillId="0" borderId="0">
      <alignment vertical="center"/>
    </xf>
    <xf numFmtId="0" fontId="78" fillId="0" borderId="0"/>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78" fillId="0" borderId="0"/>
    <xf numFmtId="0" fontId="14" fillId="0" borderId="0">
      <alignment vertical="center"/>
    </xf>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10" fillId="0" borderId="24" applyNumberFormat="0" applyFill="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25" fillId="0" borderId="34" applyNumberFormat="0" applyFill="0" applyAlignment="0" applyProtection="0">
      <alignment vertical="center"/>
    </xf>
    <xf numFmtId="0" fontId="14" fillId="0" borderId="0">
      <alignment vertical="center"/>
    </xf>
    <xf numFmtId="0" fontId="0"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43" fontId="0" fillId="0" borderId="0" applyFont="0" applyFill="0" applyBorder="0" applyAlignment="0" applyProtection="0"/>
    <xf numFmtId="0" fontId="0"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4" fillId="0" borderId="0">
      <alignment vertical="center"/>
    </xf>
    <xf numFmtId="178" fontId="78" fillId="0" borderId="0" applyFont="0" applyFill="0" applyBorder="0" applyAlignment="0" applyProtection="0"/>
    <xf numFmtId="43" fontId="0" fillId="0" borderId="0" applyFont="0" applyFill="0" applyBorder="0" applyAlignment="0" applyProtection="0"/>
    <xf numFmtId="0" fontId="14" fillId="0" borderId="0">
      <alignment vertical="center"/>
    </xf>
    <xf numFmtId="43" fontId="0" fillId="0" borderId="0" applyFont="0" applyFill="0" applyBorder="0" applyAlignment="0" applyProtection="0"/>
    <xf numFmtId="0" fontId="0"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43" fontId="0" fillId="0" borderId="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43" fontId="0" fillId="0" borderId="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43" fontId="0" fillId="0" borderId="0" applyFont="0" applyFill="0" applyBorder="0" applyAlignment="0" applyProtection="0"/>
    <xf numFmtId="0" fontId="14"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14" fillId="0" borderId="0">
      <alignment vertical="center"/>
    </xf>
    <xf numFmtId="43" fontId="0" fillId="0" borderId="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78" fillId="0" borderId="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14" fillId="0" borderId="0">
      <alignment vertical="center"/>
    </xf>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4" fillId="0" borderId="0" applyFont="0" applyFill="0" applyBorder="0" applyAlignment="0" applyProtection="0">
      <alignment vertical="center"/>
    </xf>
    <xf numFmtId="177" fontId="0" fillId="0" borderId="0" applyFon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7" fillId="35" borderId="0" applyNumberFormat="0" applyBorder="0" applyAlignment="0" applyProtection="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7" fillId="35" borderId="0" applyNumberFormat="0" applyBorder="0" applyAlignment="0" applyProtection="0">
      <alignment vertical="center"/>
    </xf>
    <xf numFmtId="0" fontId="14" fillId="0" borderId="0">
      <alignment vertical="center"/>
    </xf>
    <xf numFmtId="0" fontId="78" fillId="0" borderId="0"/>
    <xf numFmtId="0" fontId="78" fillId="0" borderId="0"/>
    <xf numFmtId="0" fontId="77" fillId="35" borderId="0" applyNumberFormat="0" applyBorder="0" applyAlignment="0" applyProtection="0">
      <alignment vertical="center"/>
    </xf>
    <xf numFmtId="0" fontId="14" fillId="0" borderId="0">
      <alignment vertical="center"/>
    </xf>
    <xf numFmtId="0" fontId="78" fillId="0" borderId="0"/>
    <xf numFmtId="0" fontId="78" fillId="0" borderId="0"/>
    <xf numFmtId="0" fontId="77" fillId="35" borderId="0" applyNumberFormat="0" applyBorder="0" applyAlignment="0" applyProtection="0">
      <alignment vertical="center"/>
    </xf>
    <xf numFmtId="0" fontId="14" fillId="0" borderId="0">
      <alignment vertical="center"/>
    </xf>
    <xf numFmtId="0" fontId="78" fillId="0" borderId="0"/>
    <xf numFmtId="0" fontId="77" fillId="35" borderId="0" applyNumberFormat="0" applyBorder="0" applyAlignment="0" applyProtection="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77" fillId="35"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78" fillId="0" borderId="0"/>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78" fillId="0" borderId="0"/>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78" fillId="0" borderId="0"/>
    <xf numFmtId="0" fontId="14" fillId="0" borderId="0">
      <alignment vertical="center"/>
    </xf>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77" fillId="31" borderId="0" applyNumberFormat="0" applyBorder="0" applyAlignment="0" applyProtection="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7" fillId="31" borderId="0" applyNumberFormat="0" applyBorder="0" applyAlignment="0" applyProtection="0">
      <alignment vertical="center"/>
    </xf>
    <xf numFmtId="0" fontId="78" fillId="0" borderId="0"/>
    <xf numFmtId="0" fontId="78" fillId="0" borderId="0"/>
    <xf numFmtId="0" fontId="77" fillId="31" borderId="0" applyNumberFormat="0" applyBorder="0" applyAlignment="0" applyProtection="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78" fillId="0" borderId="0"/>
    <xf numFmtId="0" fontId="77" fillId="3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31"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7" fillId="31"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7" fillId="31" borderId="0" applyNumberFormat="0" applyBorder="0" applyAlignment="0" applyProtection="0">
      <alignment vertical="center"/>
    </xf>
    <xf numFmtId="0" fontId="116" fillId="69" borderId="0" applyNumberFormat="0" applyBorder="0" applyAlignment="0" applyProtection="0">
      <alignment vertical="center"/>
    </xf>
    <xf numFmtId="0" fontId="14" fillId="0" borderId="0">
      <alignment vertical="center"/>
    </xf>
    <xf numFmtId="0" fontId="77" fillId="31"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78" fillId="0" borderId="0"/>
    <xf numFmtId="0" fontId="78" fillId="0" borderId="0"/>
    <xf numFmtId="0" fontId="77" fillId="38"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78" fillId="0" borderId="0"/>
    <xf numFmtId="0" fontId="78" fillId="0" borderId="0"/>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7" fillId="38"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7" fillId="38"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7" fillId="38" borderId="0" applyNumberFormat="0" applyBorder="0" applyAlignment="0" applyProtection="0">
      <alignment vertical="center"/>
    </xf>
    <xf numFmtId="0" fontId="78" fillId="0" borderId="0"/>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00" fillId="27" borderId="23" applyNumberFormat="0" applyAlignment="0" applyProtection="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7" fillId="38" borderId="0" applyNumberFormat="0" applyBorder="0" applyAlignment="0" applyProtection="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78" fillId="0" borderId="0"/>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77" fillId="38"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7" fillId="38"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77" fillId="38" borderId="0" applyNumberFormat="0" applyBorder="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77" fillId="38" borderId="0" applyNumberFormat="0" applyBorder="0" applyAlignment="0" applyProtection="0">
      <alignment vertical="center"/>
    </xf>
    <xf numFmtId="0" fontId="116" fillId="70" borderId="0" applyNumberFormat="0" applyBorder="0" applyAlignment="0" applyProtection="0">
      <alignment vertical="center"/>
    </xf>
    <xf numFmtId="0" fontId="14" fillId="0" borderId="0">
      <alignment vertical="center"/>
    </xf>
    <xf numFmtId="0" fontId="77" fillId="38"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7" fillId="39"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78" fillId="0" borderId="0"/>
    <xf numFmtId="0" fontId="77" fillId="39" borderId="0" applyNumberFormat="0" applyBorder="0" applyAlignment="0" applyProtection="0">
      <alignment vertical="center"/>
    </xf>
    <xf numFmtId="0" fontId="78" fillId="0" borderId="0"/>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7" fillId="39" borderId="0" applyNumberFormat="0" applyBorder="0" applyAlignment="0" applyProtection="0">
      <alignment vertical="center"/>
    </xf>
    <xf numFmtId="0" fontId="14" fillId="0" borderId="0">
      <alignment vertical="center"/>
    </xf>
    <xf numFmtId="0" fontId="77" fillId="39" borderId="0" applyNumberFormat="0" applyBorder="0" applyAlignment="0" applyProtection="0">
      <alignment vertical="center"/>
    </xf>
    <xf numFmtId="0" fontId="78" fillId="0" borderId="0"/>
    <xf numFmtId="0" fontId="78" fillId="0" borderId="0"/>
    <xf numFmtId="0" fontId="77" fillId="39" borderId="0" applyNumberFormat="0" applyBorder="0" applyAlignment="0" applyProtection="0">
      <alignment vertical="center"/>
    </xf>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7" fillId="39"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16" fillId="64" borderId="0" applyNumberFormat="0" applyBorder="0" applyAlignment="0" applyProtection="0">
      <alignment vertical="center"/>
    </xf>
    <xf numFmtId="0" fontId="14" fillId="0" borderId="0">
      <alignment vertical="center"/>
    </xf>
    <xf numFmtId="0" fontId="78" fillId="0" borderId="0"/>
    <xf numFmtId="0" fontId="77" fillId="39" borderId="0" applyNumberFormat="0" applyBorder="0" applyAlignment="0" applyProtection="0">
      <alignment vertical="center"/>
    </xf>
    <xf numFmtId="0" fontId="78" fillId="0" borderId="0"/>
    <xf numFmtId="0" fontId="14" fillId="0" borderId="0">
      <alignment vertical="center"/>
    </xf>
    <xf numFmtId="0" fontId="78" fillId="0" borderId="0"/>
    <xf numFmtId="0" fontId="14" fillId="0" borderId="0">
      <alignment vertical="center"/>
    </xf>
    <xf numFmtId="0" fontId="116" fillId="71" borderId="0" applyNumberFormat="0" applyBorder="0" applyAlignment="0" applyProtection="0">
      <alignment vertical="center"/>
    </xf>
    <xf numFmtId="0" fontId="78" fillId="0" borderId="0"/>
    <xf numFmtId="0" fontId="14" fillId="0" borderId="0">
      <alignment vertical="center"/>
    </xf>
    <xf numFmtId="0" fontId="78" fillId="0" borderId="0"/>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116" fillId="63" borderId="0" applyNumberFormat="0" applyBorder="0" applyAlignment="0" applyProtection="0">
      <alignment vertical="center"/>
    </xf>
    <xf numFmtId="0" fontId="14" fillId="0" borderId="0">
      <alignment vertical="center"/>
    </xf>
    <xf numFmtId="0" fontId="77" fillId="39" borderId="0" applyNumberFormat="0" applyBorder="0" applyAlignment="0" applyProtection="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78" fillId="0" borderId="0"/>
    <xf numFmtId="0" fontId="77" fillId="30"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15" fillId="9" borderId="16" applyNumberFormat="0" applyAlignment="0" applyProtection="0">
      <alignment vertical="center"/>
    </xf>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7" fillId="30"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7" fillId="30"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7" fillId="30" borderId="0" applyNumberFormat="0" applyBorder="0" applyAlignment="0" applyProtection="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78" fillId="0" borderId="0"/>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7" fillId="30" borderId="0" applyNumberFormat="0" applyBorder="0" applyAlignment="0" applyProtection="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14" fillId="0" borderId="0">
      <alignment vertical="center"/>
    </xf>
    <xf numFmtId="0" fontId="77" fillId="30"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7" fillId="42"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7" fillId="42"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78" fillId="0" borderId="0"/>
    <xf numFmtId="0" fontId="77" fillId="42"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03" fillId="33" borderId="0" applyNumberFormat="0" applyBorder="0" applyAlignment="0" applyProtection="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03" fillId="33" borderId="0" applyNumberFormat="0" applyBorder="0" applyAlignment="0" applyProtection="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7" fillId="42"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03" fillId="33" borderId="0" applyNumberFormat="0" applyBorder="0" applyAlignment="0" applyProtection="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7" fillId="42" borderId="0" applyNumberFormat="0" applyBorder="0" applyAlignment="0" applyProtection="0">
      <alignment vertical="center"/>
    </xf>
    <xf numFmtId="0" fontId="14" fillId="0" borderId="0">
      <alignment vertical="center"/>
    </xf>
    <xf numFmtId="0" fontId="14" fillId="0" borderId="0">
      <alignment vertical="center"/>
    </xf>
    <xf numFmtId="0" fontId="77" fillId="42" borderId="0" applyNumberFormat="0" applyBorder="0" applyAlignment="0" applyProtection="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03" fillId="33" borderId="0" applyNumberFormat="0" applyBorder="0" applyAlignment="0" applyProtection="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03" fillId="33" borderId="0" applyNumberFormat="0" applyBorder="0" applyAlignment="0" applyProtection="0">
      <alignment vertical="center"/>
    </xf>
    <xf numFmtId="0" fontId="78" fillId="0" borderId="0"/>
    <xf numFmtId="0" fontId="78" fillId="0" borderId="0"/>
    <xf numFmtId="0" fontId="14" fillId="0" borderId="0">
      <alignment vertical="center"/>
    </xf>
    <xf numFmtId="0" fontId="78" fillId="0" borderId="0"/>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14" fillId="0" borderId="0">
      <alignment vertical="center"/>
    </xf>
    <xf numFmtId="0" fontId="100" fillId="27" borderId="23" applyNumberFormat="0" applyAlignment="0" applyProtection="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19" borderId="19" applyNumberFormat="0" applyFont="0" applyAlignment="0" applyProtection="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03" fillId="33" borderId="0" applyNumberFormat="0" applyBorder="0" applyAlignment="0" applyProtection="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103" fillId="33" borderId="0" applyNumberFormat="0" applyBorder="0" applyAlignment="0" applyProtection="0">
      <alignment vertical="center"/>
    </xf>
    <xf numFmtId="0" fontId="78" fillId="0" borderId="0"/>
    <xf numFmtId="0" fontId="78" fillId="0" borderId="0"/>
    <xf numFmtId="0" fontId="78" fillId="0" borderId="0"/>
    <xf numFmtId="0" fontId="103" fillId="33" borderId="0" applyNumberFormat="0" applyBorder="0" applyAlignment="0" applyProtection="0">
      <alignment vertical="center"/>
    </xf>
    <xf numFmtId="0" fontId="78" fillId="0" borderId="0"/>
    <xf numFmtId="0" fontId="78" fillId="0" borderId="0"/>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03" fillId="33" borderId="0" applyNumberFormat="0" applyBorder="0" applyAlignment="0" applyProtection="0">
      <alignment vertical="center"/>
    </xf>
    <xf numFmtId="0" fontId="14" fillId="0" borderId="0">
      <alignment vertical="center"/>
    </xf>
    <xf numFmtId="0" fontId="14" fillId="0" borderId="0">
      <alignment vertical="center"/>
    </xf>
    <xf numFmtId="0" fontId="126" fillId="72" borderId="0" applyNumberFormat="0" applyBorder="0" applyAlignment="0" applyProtection="0">
      <alignment vertical="center"/>
    </xf>
    <xf numFmtId="0" fontId="14" fillId="0" borderId="0">
      <alignment vertical="center"/>
    </xf>
    <xf numFmtId="0" fontId="103" fillId="33" borderId="0" applyNumberFormat="0" applyBorder="0" applyAlignment="0" applyProtection="0">
      <alignment vertical="center"/>
    </xf>
    <xf numFmtId="0" fontId="78" fillId="0" borderId="0"/>
    <xf numFmtId="0" fontId="14" fillId="0" borderId="0">
      <alignment vertical="center"/>
    </xf>
    <xf numFmtId="0" fontId="100" fillId="27" borderId="23" applyNumberFormat="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78" fillId="0" borderId="0"/>
    <xf numFmtId="0" fontId="100" fillId="27" borderId="23"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0" fillId="27" borderId="23"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00" fillId="27" borderId="23" applyNumberFormat="0" applyAlignment="0" applyProtection="0">
      <alignment vertical="center"/>
    </xf>
    <xf numFmtId="0" fontId="14" fillId="0" borderId="0">
      <alignment vertical="center"/>
    </xf>
    <xf numFmtId="0" fontId="78" fillId="0" borderId="0"/>
    <xf numFmtId="0" fontId="78" fillId="0" borderId="0"/>
    <xf numFmtId="0" fontId="100" fillId="27" borderId="23" applyNumberFormat="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00" fillId="27" borderId="23" applyNumberFormat="0" applyAlignment="0" applyProtection="0">
      <alignment vertical="center"/>
    </xf>
    <xf numFmtId="0" fontId="14" fillId="0" borderId="0">
      <alignment vertical="center"/>
    </xf>
    <xf numFmtId="0" fontId="78" fillId="0" borderId="0"/>
    <xf numFmtId="0" fontId="14" fillId="0" borderId="0">
      <alignment vertical="center"/>
    </xf>
    <xf numFmtId="0" fontId="100" fillId="27" borderId="23"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00" fillId="27" borderId="23"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00" fillId="27" borderId="23" applyNumberFormat="0" applyAlignment="0" applyProtection="0">
      <alignment vertical="center"/>
    </xf>
    <xf numFmtId="0" fontId="14" fillId="0" borderId="0">
      <alignment vertical="center"/>
    </xf>
    <xf numFmtId="0" fontId="78" fillId="0" borderId="0"/>
    <xf numFmtId="0" fontId="14" fillId="0" borderId="0">
      <alignment vertical="center"/>
    </xf>
    <xf numFmtId="0" fontId="100" fillId="27" borderId="23" applyNumberFormat="0" applyAlignment="0" applyProtection="0">
      <alignment vertical="center"/>
    </xf>
    <xf numFmtId="0" fontId="14" fillId="0" borderId="0">
      <alignment vertical="center"/>
    </xf>
    <xf numFmtId="0" fontId="78" fillId="0" borderId="0"/>
    <xf numFmtId="0" fontId="14" fillId="0" borderId="0">
      <alignment vertical="center"/>
    </xf>
    <xf numFmtId="0" fontId="100" fillId="27" borderId="23" applyNumberFormat="0" applyAlignment="0" applyProtection="0">
      <alignment vertical="center"/>
    </xf>
    <xf numFmtId="0" fontId="14" fillId="0" borderId="0">
      <alignment vertical="center"/>
    </xf>
    <xf numFmtId="0" fontId="78" fillId="0" borderId="0"/>
    <xf numFmtId="0" fontId="78" fillId="0" borderId="0"/>
    <xf numFmtId="0" fontId="78" fillId="0" borderId="0"/>
    <xf numFmtId="0" fontId="100" fillId="27" borderId="23" applyNumberFormat="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00" fillId="27" borderId="23" applyNumberFormat="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00" fillId="27" borderId="23" applyNumberFormat="0" applyAlignment="0" applyProtection="0">
      <alignment vertical="center"/>
    </xf>
    <xf numFmtId="0" fontId="14" fillId="0" borderId="0">
      <alignment vertical="center"/>
    </xf>
    <xf numFmtId="0" fontId="14" fillId="0" borderId="0">
      <alignment vertical="center"/>
    </xf>
    <xf numFmtId="0" fontId="78" fillId="0" borderId="0"/>
    <xf numFmtId="0" fontId="100" fillId="27" borderId="23" applyNumberFormat="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100" fillId="27" borderId="23"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78" fillId="0" borderId="0"/>
    <xf numFmtId="0" fontId="100" fillId="27" borderId="23" applyNumberFormat="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100" fillId="27" borderId="23"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00" fillId="27" borderId="23" applyNumberFormat="0" applyAlignment="0" applyProtection="0">
      <alignment vertical="center"/>
    </xf>
    <xf numFmtId="0" fontId="14" fillId="0" borderId="0">
      <alignment vertical="center"/>
    </xf>
    <xf numFmtId="0" fontId="14" fillId="0" borderId="0">
      <alignment vertical="center"/>
    </xf>
    <xf numFmtId="0" fontId="100" fillId="27" borderId="23" applyNumberFormat="0" applyAlignment="0" applyProtection="0">
      <alignment vertical="center"/>
    </xf>
    <xf numFmtId="0" fontId="14" fillId="0" borderId="0">
      <alignment vertical="center"/>
    </xf>
    <xf numFmtId="0" fontId="14" fillId="0" borderId="0">
      <alignment vertical="center"/>
    </xf>
    <xf numFmtId="0" fontId="100" fillId="27" borderId="23"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00" fillId="27" borderId="23" applyNumberFormat="0" applyAlignment="0" applyProtection="0">
      <alignment vertical="center"/>
    </xf>
    <xf numFmtId="0" fontId="127" fillId="67" borderId="35" applyNumberFormat="0" applyAlignment="0" applyProtection="0">
      <alignment vertical="center"/>
    </xf>
    <xf numFmtId="0" fontId="14" fillId="0" borderId="0">
      <alignment vertical="center"/>
    </xf>
    <xf numFmtId="0" fontId="100" fillId="27" borderId="23" applyNumberFormat="0" applyAlignment="0" applyProtection="0">
      <alignment vertical="center"/>
    </xf>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15" fillId="9"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115" fillId="9" borderId="16" applyNumberFormat="0" applyAlignment="0" applyProtection="0">
      <alignment vertical="center"/>
    </xf>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15" fillId="9"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15" fillId="9"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15" fillId="9"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15" fillId="9" borderId="16" applyNumberFormat="0" applyAlignment="0" applyProtection="0">
      <alignment vertical="center"/>
    </xf>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15" fillId="9" borderId="16" applyNumberFormat="0" applyAlignment="0" applyProtection="0">
      <alignment vertical="center"/>
    </xf>
    <xf numFmtId="0" fontId="78" fillId="0" borderId="0"/>
    <xf numFmtId="0" fontId="115" fillId="9" borderId="16" applyNumberFormat="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15" fillId="9" borderId="16" applyNumberFormat="0" applyAlignment="0" applyProtection="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78" fillId="0" borderId="0"/>
    <xf numFmtId="0" fontId="115" fillId="9" borderId="16" applyNumberFormat="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115" fillId="9" borderId="16" applyNumberFormat="0" applyAlignment="0" applyProtection="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15" fillId="9" borderId="16" applyNumberFormat="0" applyAlignment="0" applyProtection="0">
      <alignment vertical="center"/>
    </xf>
    <xf numFmtId="0" fontId="78" fillId="0" borderId="0"/>
    <xf numFmtId="0" fontId="14" fillId="0" borderId="0">
      <alignment vertical="center"/>
    </xf>
    <xf numFmtId="0" fontId="115" fillId="9" borderId="16"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15" fillId="9" borderId="16" applyNumberFormat="0" applyAlignment="0" applyProtection="0">
      <alignment vertical="center"/>
    </xf>
    <xf numFmtId="0" fontId="14" fillId="0" borderId="0">
      <alignment vertical="center"/>
    </xf>
    <xf numFmtId="0" fontId="14" fillId="0" borderId="0">
      <alignment vertical="center"/>
    </xf>
    <xf numFmtId="0" fontId="78" fillId="0" borderId="0"/>
    <xf numFmtId="0" fontId="115" fillId="9" borderId="16"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5" fillId="9" borderId="16"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15" fillId="9" borderId="16" applyNumberFormat="0" applyAlignment="0" applyProtection="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78" fillId="0" borderId="0"/>
    <xf numFmtId="0" fontId="78" fillId="0" borderId="0"/>
    <xf numFmtId="0" fontId="78" fillId="0" borderId="0"/>
    <xf numFmtId="0" fontId="14" fillId="19" borderId="19" applyNumberFormat="0" applyFont="0" applyAlignment="0" applyProtection="0">
      <alignment vertical="center"/>
    </xf>
    <xf numFmtId="0" fontId="14" fillId="0" borderId="0">
      <alignment vertical="center"/>
    </xf>
    <xf numFmtId="0" fontId="78" fillId="0" borderId="0"/>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19" borderId="19" applyNumberFormat="0" applyFont="0" applyAlignment="0" applyProtection="0">
      <alignment vertical="center"/>
    </xf>
    <xf numFmtId="0" fontId="14" fillId="0" borderId="0">
      <alignment vertical="center"/>
    </xf>
    <xf numFmtId="0" fontId="78" fillId="0" borderId="0"/>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78" fillId="0" borderId="0"/>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78" fillId="0" borderId="0"/>
    <xf numFmtId="0" fontId="78" fillId="0" borderId="0"/>
    <xf numFmtId="0" fontId="78" fillId="0" borderId="0"/>
    <xf numFmtId="0" fontId="47" fillId="19" borderId="19" applyNumberFormat="0" applyFont="0" applyAlignment="0" applyProtection="0">
      <alignment vertical="center"/>
    </xf>
    <xf numFmtId="0" fontId="14" fillId="0" borderId="0">
      <alignment vertical="center"/>
    </xf>
    <xf numFmtId="0" fontId="78" fillId="0" borderId="0"/>
    <xf numFmtId="0" fontId="78" fillId="0" borderId="0"/>
    <xf numFmtId="0" fontId="47" fillId="19" borderId="19" applyNumberFormat="0" applyFont="0" applyAlignment="0" applyProtection="0">
      <alignment vertical="center"/>
    </xf>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78" fillId="0" borderId="0"/>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78" fillId="0" borderId="0"/>
    <xf numFmtId="0" fontId="78" fillId="0" borderId="0"/>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78" fillId="0" borderId="0"/>
    <xf numFmtId="0" fontId="47" fillId="19" borderId="19" applyNumberFormat="0" applyFont="0" applyAlignment="0" applyProtection="0">
      <alignment vertical="center"/>
    </xf>
    <xf numFmtId="0" fontId="14" fillId="0" borderId="0">
      <alignment vertical="center"/>
    </xf>
    <xf numFmtId="0" fontId="78" fillId="0" borderId="0"/>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78" fillId="0" borderId="0"/>
    <xf numFmtId="0" fontId="47" fillId="19" borderId="19" applyNumberFormat="0" applyFont="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47" fillId="19" borderId="19" applyNumberFormat="0" applyFont="0" applyAlignment="0" applyProtection="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78" fillId="0" borderId="0"/>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78" fillId="0" borderId="0"/>
    <xf numFmtId="0" fontId="78" fillId="0" borderId="0"/>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47" fillId="19" borderId="19" applyNumberFormat="0" applyFont="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78" fillId="0" borderId="0"/>
    <xf numFmtId="0" fontId="47" fillId="19" borderId="19" applyNumberFormat="0" applyFont="0" applyAlignment="0" applyProtection="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47" fillId="19" borderId="19" applyNumberFormat="0" applyFont="0" applyAlignment="0" applyProtection="0">
      <alignment vertical="center"/>
    </xf>
    <xf numFmtId="0" fontId="14" fillId="0" borderId="0">
      <alignment vertical="center"/>
    </xf>
    <xf numFmtId="0" fontId="78" fillId="0" borderId="0"/>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47" fillId="19" borderId="19" applyNumberFormat="0" applyFont="0" applyAlignment="0" applyProtection="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47" fillId="19" borderId="19" applyNumberFormat="0" applyFont="0" applyAlignment="0" applyProtection="0">
      <alignment vertical="center"/>
    </xf>
    <xf numFmtId="0" fontId="14" fillId="0" borderId="0">
      <alignment vertical="center"/>
    </xf>
    <xf numFmtId="0" fontId="14" fillId="0" borderId="0">
      <alignment vertical="center"/>
    </xf>
    <xf numFmtId="0" fontId="78" fillId="0" borderId="0"/>
    <xf numFmtId="0" fontId="14" fillId="0" borderId="0">
      <alignment vertical="center"/>
    </xf>
    <xf numFmtId="0" fontId="14" fillId="0" borderId="0">
      <alignment vertical="center"/>
    </xf>
    <xf numFmtId="0" fontId="78" fillId="0" borderId="0"/>
    <xf numFmtId="0" fontId="78" fillId="0" borderId="0"/>
    <xf numFmtId="0" fontId="78" fillId="0" borderId="0"/>
    <xf numFmtId="0" fontId="14" fillId="0" borderId="0">
      <alignment vertical="center"/>
    </xf>
    <xf numFmtId="0" fontId="14" fillId="0" borderId="0">
      <alignment vertical="center"/>
    </xf>
    <xf numFmtId="0" fontId="14" fillId="0" borderId="0">
      <alignment vertical="center"/>
    </xf>
    <xf numFmtId="0" fontId="78" fillId="0" borderId="0"/>
    <xf numFmtId="0" fontId="78" fillId="0" borderId="0"/>
    <xf numFmtId="0" fontId="14" fillId="0" borderId="0">
      <alignment vertical="center"/>
    </xf>
    <xf numFmtId="0" fontId="14" fillId="0" borderId="0">
      <alignment vertical="center"/>
    </xf>
    <xf numFmtId="0" fontId="0" fillId="73" borderId="36" applyNumberFormat="0" applyFont="0" applyAlignment="0" applyProtection="0">
      <alignment vertical="center"/>
    </xf>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0" borderId="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19" borderId="19" applyNumberFormat="0" applyFont="0" applyAlignment="0" applyProtection="0">
      <alignment vertical="center"/>
    </xf>
    <xf numFmtId="0" fontId="14" fillId="0" borderId="0">
      <alignment vertical="center"/>
    </xf>
    <xf numFmtId="0" fontId="14" fillId="19" borderId="19" applyNumberFormat="0" applyFont="0" applyAlignment="0" applyProtection="0">
      <alignment vertical="center"/>
    </xf>
    <xf numFmtId="0" fontId="14" fillId="0" borderId="0">
      <alignment vertical="center"/>
    </xf>
    <xf numFmtId="0" fontId="14" fillId="19" borderId="19" applyNumberFormat="0" applyFont="0" applyAlignment="0" applyProtection="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0" fillId="0" borderId="0">
      <alignment vertical="center"/>
    </xf>
  </cellStyleXfs>
  <cellXfs count="436">
    <xf numFmtId="0" fontId="0" fillId="0" borderId="0" xfId="0">
      <alignment vertical="center"/>
    </xf>
    <xf numFmtId="0" fontId="0" fillId="0" borderId="0" xfId="0" applyFont="1">
      <alignment vertical="center"/>
    </xf>
    <xf numFmtId="181" fontId="0" fillId="0" borderId="0" xfId="0" applyNumberFormat="1" applyFont="1" applyAlignment="1">
      <alignment horizontal="center" vertical="center"/>
    </xf>
    <xf numFmtId="0" fontId="0" fillId="0" borderId="0" xfId="0" applyFont="1" applyFill="1" applyBorder="1" applyAlignment="1"/>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181" fontId="1" fillId="0" borderId="0" xfId="0" applyNumberFormat="1" applyFont="1" applyFill="1" applyBorder="1" applyAlignment="1">
      <alignment horizontal="center" vertical="center"/>
    </xf>
    <xf numFmtId="0" fontId="2" fillId="0" borderId="0" xfId="0" applyFont="1" applyFill="1" applyBorder="1" applyAlignment="1"/>
    <xf numFmtId="0" fontId="2" fillId="0" borderId="0" xfId="0" applyFont="1" applyFill="1" applyBorder="1" applyAlignment="1">
      <alignment wrapText="1"/>
    </xf>
    <xf numFmtId="181" fontId="2" fillId="0" borderId="0"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181" fontId="0" fillId="0" borderId="2" xfId="0" applyNumberFormat="1" applyFont="1" applyFill="1" applyBorder="1" applyAlignment="1">
      <alignment horizontal="center" vertical="center" wrapText="1"/>
    </xf>
    <xf numFmtId="3" fontId="3" fillId="0" borderId="2" xfId="0" applyNumberFormat="1" applyFont="1" applyFill="1" applyBorder="1" applyAlignment="1">
      <alignment horizontal="center" vertical="center"/>
    </xf>
    <xf numFmtId="0" fontId="3" fillId="0" borderId="2" xfId="0" applyFont="1" applyFill="1" applyBorder="1" applyAlignment="1">
      <alignment horizontal="left" vertical="center"/>
    </xf>
    <xf numFmtId="0" fontId="3" fillId="0" borderId="2" xfId="0" applyFont="1" applyFill="1" applyBorder="1" applyAlignment="1">
      <alignment horizontal="left" vertical="center" wrapText="1"/>
    </xf>
    <xf numFmtId="181" fontId="3" fillId="0" borderId="2" xfId="0" applyNumberFormat="1" applyFont="1" applyFill="1" applyBorder="1" applyAlignment="1">
      <alignment horizontal="center" vertical="center"/>
    </xf>
    <xf numFmtId="0" fontId="3" fillId="0" borderId="3" xfId="0" applyFont="1" applyFill="1" applyBorder="1" applyAlignment="1">
      <alignment horizontal="left" vertical="center"/>
    </xf>
    <xf numFmtId="3" fontId="3" fillId="0" borderId="1" xfId="0" applyNumberFormat="1" applyFont="1" applyFill="1" applyBorder="1" applyAlignment="1">
      <alignment horizontal="center" vertical="center"/>
    </xf>
    <xf numFmtId="0" fontId="3" fillId="0" borderId="1" xfId="0" applyFont="1" applyFill="1" applyBorder="1" applyAlignment="1">
      <alignment horizontal="left" vertical="center"/>
    </xf>
    <xf numFmtId="0" fontId="3" fillId="0" borderId="1" xfId="0" applyFont="1" applyFill="1" applyBorder="1" applyAlignment="1">
      <alignment horizontal="left" vertical="center" wrapText="1"/>
    </xf>
    <xf numFmtId="181" fontId="3" fillId="0" borderId="1" xfId="0" applyNumberFormat="1"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181" fontId="3" fillId="0" borderId="5" xfId="0" applyNumberFormat="1" applyFont="1" applyFill="1" applyBorder="1" applyAlignment="1">
      <alignment horizontal="center" vertical="center"/>
    </xf>
    <xf numFmtId="0" fontId="3" fillId="0" borderId="6" xfId="0" applyFont="1" applyFill="1" applyBorder="1" applyAlignment="1">
      <alignment horizontal="left" vertical="center"/>
    </xf>
    <xf numFmtId="0" fontId="4" fillId="0"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181" fontId="5" fillId="0" borderId="5" xfId="0" applyNumberFormat="1" applyFont="1" applyFill="1" applyBorder="1" applyAlignment="1">
      <alignment horizontal="center" vertical="center"/>
    </xf>
    <xf numFmtId="0" fontId="5" fillId="0" borderId="5" xfId="0" applyFont="1" applyFill="1" applyBorder="1" applyAlignment="1"/>
    <xf numFmtId="14" fontId="3" fillId="0" borderId="2" xfId="0" applyNumberFormat="1" applyFont="1" applyFill="1" applyBorder="1" applyAlignment="1">
      <alignment horizontal="left" vertical="center"/>
    </xf>
    <xf numFmtId="14" fontId="3" fillId="0" borderId="1" xfId="0" applyNumberFormat="1" applyFont="1" applyFill="1" applyBorder="1" applyAlignment="1">
      <alignment horizontal="left" vertical="center"/>
    </xf>
    <xf numFmtId="181" fontId="0" fillId="0" borderId="0" xfId="0" applyNumberFormat="1">
      <alignment vertical="center"/>
    </xf>
    <xf numFmtId="0" fontId="6" fillId="0" borderId="0" xfId="0" applyFont="1" applyFill="1" applyAlignment="1">
      <alignment vertical="center"/>
    </xf>
    <xf numFmtId="0" fontId="7" fillId="0" borderId="0" xfId="0" applyFont="1" applyFill="1" applyAlignment="1">
      <alignment horizontal="center" vertical="center" wrapText="1"/>
    </xf>
    <xf numFmtId="0" fontId="0" fillId="0" borderId="0" xfId="0" applyFont="1" applyFill="1" applyAlignment="1">
      <alignment horizontal="left" vertical="center"/>
    </xf>
    <xf numFmtId="0" fontId="8" fillId="0" borderId="0" xfId="0" applyFont="1" applyFill="1" applyAlignment="1">
      <alignment horizontal="center" vertical="center" wrapText="1"/>
    </xf>
    <xf numFmtId="0" fontId="9" fillId="0" borderId="0" xfId="0" applyFont="1" applyFill="1" applyAlignment="1">
      <alignment horizontal="right" vertical="center" wrapText="1"/>
    </xf>
    <xf numFmtId="0" fontId="10" fillId="0" borderId="5" xfId="0" applyNumberFormat="1" applyFont="1" applyFill="1" applyBorder="1" applyAlignment="1">
      <alignment horizontal="center" vertical="center" wrapText="1"/>
    </xf>
    <xf numFmtId="0" fontId="11" fillId="0" borderId="5" xfId="0" applyFont="1" applyFill="1" applyBorder="1" applyAlignment="1">
      <alignment horizontal="center" vertical="center"/>
    </xf>
    <xf numFmtId="0" fontId="12" fillId="0" borderId="5" xfId="0" applyNumberFormat="1" applyFont="1" applyFill="1" applyBorder="1" applyAlignment="1">
      <alignment horizontal="center" vertical="center" wrapText="1"/>
    </xf>
    <xf numFmtId="181" fontId="12" fillId="0" borderId="5" xfId="0" applyNumberFormat="1" applyFont="1" applyFill="1" applyBorder="1" applyAlignment="1">
      <alignment horizontal="center" vertical="center" wrapText="1"/>
    </xf>
    <xf numFmtId="0" fontId="13" fillId="0" borderId="5" xfId="0" applyNumberFormat="1"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5" xfId="0" applyFont="1" applyFill="1" applyBorder="1" applyAlignment="1">
      <alignment horizontal="center" vertical="center"/>
    </xf>
    <xf numFmtId="181" fontId="14" fillId="0" borderId="5" xfId="0" applyNumberFormat="1" applyFont="1" applyFill="1" applyBorder="1" applyAlignment="1">
      <alignment horizontal="center" vertical="center"/>
    </xf>
    <xf numFmtId="0" fontId="14" fillId="0" borderId="7" xfId="0" applyFont="1" applyFill="1" applyBorder="1" applyAlignment="1">
      <alignment horizontal="center" vertical="center" wrapText="1"/>
    </xf>
    <xf numFmtId="0" fontId="14" fillId="0" borderId="0" xfId="0" applyFont="1" applyFill="1" applyAlignment="1">
      <alignment vertical="center"/>
    </xf>
    <xf numFmtId="181" fontId="14" fillId="0" borderId="0" xfId="0" applyNumberFormat="1" applyFont="1" applyFill="1" applyAlignment="1">
      <alignment vertical="center"/>
    </xf>
    <xf numFmtId="0" fontId="15" fillId="0" borderId="0" xfId="0" applyFont="1" applyFill="1" applyBorder="1" applyAlignment="1">
      <alignment horizontal="left" vertical="center"/>
    </xf>
    <xf numFmtId="0" fontId="16" fillId="0" borderId="0" xfId="0" applyFont="1" applyFill="1" applyBorder="1" applyAlignment="1">
      <alignment horizontal="center" vertical="center" wrapText="1"/>
    </xf>
    <xf numFmtId="181" fontId="16" fillId="0" borderId="0" xfId="0" applyNumberFormat="1" applyFont="1" applyFill="1" applyBorder="1" applyAlignment="1">
      <alignment horizontal="center" vertical="center" wrapText="1"/>
    </xf>
    <xf numFmtId="0" fontId="0" fillId="0" borderId="0" xfId="0" applyFont="1" applyAlignment="1">
      <alignment horizontal="left" vertical="center"/>
    </xf>
    <xf numFmtId="0" fontId="17" fillId="0" borderId="0" xfId="0" applyFont="1" applyFill="1" applyBorder="1" applyAlignment="1">
      <alignment horizontal="center" vertical="center" wrapText="1"/>
    </xf>
    <xf numFmtId="181" fontId="17" fillId="0" borderId="0" xfId="0" applyNumberFormat="1" applyFont="1" applyFill="1" applyBorder="1" applyAlignment="1">
      <alignment horizontal="center" vertical="center" wrapText="1"/>
    </xf>
    <xf numFmtId="0" fontId="18"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181" fontId="15" fillId="0" borderId="5" xfId="0" applyNumberFormat="1" applyFont="1" applyFill="1" applyBorder="1" applyAlignment="1">
      <alignment horizontal="center" vertical="center" wrapText="1"/>
    </xf>
    <xf numFmtId="0" fontId="0" fillId="0" borderId="5" xfId="0" applyFont="1" applyFill="1" applyBorder="1" applyAlignment="1">
      <alignment horizontal="center" vertical="center" wrapText="1"/>
    </xf>
    <xf numFmtId="0" fontId="18" fillId="0" borderId="5" xfId="0" applyFont="1" applyFill="1" applyBorder="1" applyAlignment="1">
      <alignment horizontal="center" vertical="center" wrapText="1"/>
    </xf>
    <xf numFmtId="181" fontId="18" fillId="0" borderId="5" xfId="0" applyNumberFormat="1" applyFont="1" applyFill="1" applyBorder="1" applyAlignment="1">
      <alignment horizontal="center" vertical="center" wrapText="1"/>
    </xf>
    <xf numFmtId="0" fontId="19" fillId="0" borderId="5" xfId="0" applyFont="1" applyFill="1" applyBorder="1" applyAlignment="1">
      <alignment horizontal="center" vertical="center" wrapText="1"/>
    </xf>
    <xf numFmtId="0" fontId="19" fillId="0" borderId="5" xfId="0" applyFont="1" applyFill="1" applyBorder="1" applyAlignment="1">
      <alignment horizontal="center" vertical="center"/>
    </xf>
    <xf numFmtId="0" fontId="18" fillId="0" borderId="5" xfId="0" applyFont="1" applyFill="1" applyBorder="1" applyAlignment="1">
      <alignment horizontal="center" vertical="center"/>
    </xf>
    <xf numFmtId="0" fontId="15" fillId="0" borderId="0" xfId="0" applyFont="1" applyFill="1" applyBorder="1" applyAlignment="1">
      <alignment horizontal="left"/>
    </xf>
    <xf numFmtId="181" fontId="0" fillId="0" borderId="0" xfId="0" applyNumberFormat="1" applyFont="1" applyFill="1">
      <alignment vertical="center"/>
    </xf>
    <xf numFmtId="0" fontId="20" fillId="0" borderId="0" xfId="28353" applyFont="1" applyFill="1" applyAlignment="1">
      <alignment horizontal="center" vertical="center" wrapText="1"/>
    </xf>
    <xf numFmtId="181" fontId="20" fillId="0" borderId="0" xfId="28353" applyNumberFormat="1" applyFont="1" applyFill="1" applyAlignment="1">
      <alignment horizontal="center" vertical="center" wrapText="1"/>
    </xf>
    <xf numFmtId="0" fontId="0" fillId="0" borderId="0" xfId="0" applyFill="1" applyAlignment="1">
      <alignment horizontal="left" vertical="center"/>
    </xf>
    <xf numFmtId="181" fontId="0" fillId="0" borderId="0" xfId="0" applyNumberFormat="1" applyFont="1" applyFill="1" applyBorder="1" applyAlignment="1">
      <alignment horizontal="left"/>
    </xf>
    <xf numFmtId="181" fontId="0" fillId="0" borderId="0" xfId="0" applyNumberFormat="1" applyFont="1" applyFill="1" applyBorder="1" applyAlignment="1">
      <alignment horizontal="right"/>
    </xf>
    <xf numFmtId="0" fontId="0" fillId="0" borderId="5" xfId="0" applyFont="1" applyFill="1" applyBorder="1" applyAlignment="1" applyProtection="1">
      <alignment horizontal="center" vertical="center" wrapText="1"/>
    </xf>
    <xf numFmtId="181" fontId="0" fillId="0" borderId="5" xfId="0" applyNumberFormat="1" applyFont="1" applyFill="1" applyBorder="1" applyAlignment="1" applyProtection="1">
      <alignment horizontal="center" vertical="center" wrapText="1"/>
    </xf>
    <xf numFmtId="181" fontId="0" fillId="0" borderId="5" xfId="0" applyNumberFormat="1" applyFont="1" applyFill="1" applyBorder="1" applyAlignment="1" applyProtection="1">
      <alignment horizontal="center" vertical="center" wrapText="1"/>
      <protection locked="0"/>
    </xf>
    <xf numFmtId="0" fontId="0" fillId="0" borderId="5" xfId="0" applyFont="1" applyFill="1" applyBorder="1" applyAlignment="1" applyProtection="1">
      <alignment horizontal="left" vertical="center" wrapText="1"/>
    </xf>
    <xf numFmtId="181" fontId="0" fillId="0" borderId="5" xfId="0" applyNumberFormat="1" applyFont="1" applyFill="1" applyBorder="1" applyAlignment="1" applyProtection="1">
      <alignment horizontal="right" vertical="center" wrapText="1"/>
    </xf>
    <xf numFmtId="181" fontId="0" fillId="0" borderId="5" xfId="0" applyNumberFormat="1" applyFont="1" applyFill="1" applyBorder="1" applyAlignment="1" applyProtection="1">
      <alignment horizontal="right" vertical="center"/>
      <protection locked="0"/>
    </xf>
    <xf numFmtId="181" fontId="0" fillId="0" borderId="5" xfId="0" applyNumberFormat="1" applyFill="1" applyBorder="1" applyAlignment="1">
      <alignment horizontal="right" vertical="center"/>
    </xf>
    <xf numFmtId="0" fontId="0" fillId="0" borderId="5" xfId="0" applyNumberFormat="1" applyFont="1" applyFill="1" applyBorder="1" applyAlignment="1" applyProtection="1">
      <alignment horizontal="left" vertical="center" shrinkToFit="1"/>
    </xf>
    <xf numFmtId="43" fontId="0" fillId="0" borderId="5" xfId="58" applyNumberFormat="1" applyFont="1" applyFill="1" applyBorder="1" applyAlignment="1" applyProtection="1">
      <alignment horizontal="left" vertical="center" shrinkToFit="1"/>
    </xf>
    <xf numFmtId="176" fontId="0" fillId="0" borderId="5" xfId="0" applyNumberFormat="1" applyFont="1" applyFill="1" applyBorder="1" applyAlignment="1" applyProtection="1">
      <alignment horizontal="center" vertical="center" shrinkToFit="1"/>
    </xf>
    <xf numFmtId="0" fontId="0" fillId="0" borderId="0" xfId="0" applyFont="1" applyFill="1">
      <alignment vertical="center"/>
    </xf>
    <xf numFmtId="0" fontId="0" fillId="0" borderId="0" xfId="0" applyFill="1">
      <alignment vertical="center"/>
    </xf>
    <xf numFmtId="0" fontId="0" fillId="0" borderId="0" xfId="0" applyFill="1" applyAlignment="1">
      <alignment horizontal="right" vertical="center"/>
    </xf>
    <xf numFmtId="181" fontId="0" fillId="0" borderId="5" xfId="0" applyNumberFormat="1" applyFont="1" applyFill="1" applyBorder="1" applyAlignment="1" applyProtection="1">
      <alignment horizontal="center" vertical="center"/>
      <protection locked="0"/>
    </xf>
    <xf numFmtId="182" fontId="0" fillId="0" borderId="5" xfId="0" applyNumberFormat="1" applyFont="1" applyFill="1" applyBorder="1" applyAlignment="1" applyProtection="1">
      <alignment horizontal="center" vertical="center"/>
      <protection locked="0"/>
    </xf>
    <xf numFmtId="0" fontId="0" fillId="0" borderId="8"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5" xfId="0" applyFill="1" applyBorder="1">
      <alignment vertical="center"/>
    </xf>
    <xf numFmtId="181" fontId="15" fillId="0" borderId="0" xfId="0" applyNumberFormat="1" applyFont="1" applyFill="1" applyAlignment="1">
      <alignment horizontal="left" vertical="center"/>
    </xf>
    <xf numFmtId="181" fontId="21" fillId="0" borderId="0" xfId="28353" applyNumberFormat="1" applyFont="1" applyFill="1" applyAlignment="1">
      <alignment horizontal="center" vertical="center" wrapText="1"/>
    </xf>
    <xf numFmtId="0" fontId="21" fillId="0" borderId="0" xfId="28353" applyFont="1" applyFill="1" applyAlignment="1">
      <alignment vertical="center" wrapText="1"/>
    </xf>
    <xf numFmtId="181" fontId="0" fillId="0" borderId="0" xfId="0" applyNumberFormat="1" applyAlignment="1">
      <alignment horizontal="left" vertical="center"/>
    </xf>
    <xf numFmtId="181" fontId="22" fillId="0" borderId="0" xfId="28353" applyNumberFormat="1" applyFont="1" applyFill="1" applyAlignment="1">
      <alignment vertical="center"/>
    </xf>
    <xf numFmtId="181" fontId="0" fillId="0" borderId="0" xfId="28353" applyNumberFormat="1" applyFont="1" applyFill="1" applyBorder="1" applyAlignment="1">
      <alignment vertical="center"/>
    </xf>
    <xf numFmtId="181" fontId="0" fillId="0" borderId="0" xfId="28353" applyNumberFormat="1" applyFont="1" applyFill="1" applyBorder="1" applyAlignment="1">
      <alignment horizontal="right" vertical="center"/>
    </xf>
    <xf numFmtId="0" fontId="22" fillId="0" borderId="0" xfId="28353" applyFont="1" applyFill="1" applyBorder="1" applyAlignment="1">
      <alignment vertical="center"/>
    </xf>
    <xf numFmtId="0" fontId="23" fillId="0" borderId="11" xfId="0" applyFont="1" applyBorder="1" applyAlignment="1">
      <alignment horizontal="right" vertical="center" wrapText="1"/>
    </xf>
    <xf numFmtId="181" fontId="24" fillId="0" borderId="5" xfId="1898" applyNumberFormat="1" applyFont="1" applyFill="1" applyBorder="1" applyAlignment="1" applyProtection="1">
      <alignment horizontal="center" vertical="center"/>
    </xf>
    <xf numFmtId="181" fontId="24" fillId="0" borderId="5" xfId="1898" applyNumberFormat="1" applyFont="1" applyFill="1" applyBorder="1" applyAlignment="1">
      <alignment horizontal="center" vertical="center"/>
    </xf>
    <xf numFmtId="0" fontId="0" fillId="0" borderId="5" xfId="0" applyBorder="1">
      <alignment vertical="center"/>
    </xf>
    <xf numFmtId="181" fontId="0" fillId="0" borderId="5" xfId="1898" applyNumberFormat="1" applyFont="1" applyFill="1" applyBorder="1" applyAlignment="1">
      <alignment horizontal="center" vertical="center"/>
    </xf>
    <xf numFmtId="181" fontId="0" fillId="0" borderId="10" xfId="1898" applyNumberFormat="1" applyFont="1" applyFill="1" applyBorder="1" applyAlignment="1">
      <alignment horizontal="center" vertical="center"/>
    </xf>
    <xf numFmtId="181" fontId="0" fillId="0" borderId="9" xfId="1898" applyNumberFormat="1" applyFont="1" applyFill="1" applyBorder="1" applyAlignment="1">
      <alignment horizontal="center" vertical="center"/>
    </xf>
    <xf numFmtId="0" fontId="13" fillId="0" borderId="5" xfId="0" applyFont="1" applyBorder="1">
      <alignment vertical="center"/>
    </xf>
    <xf numFmtId="181" fontId="13" fillId="0" borderId="5" xfId="1898" applyNumberFormat="1" applyFont="1" applyFill="1" applyBorder="1" applyAlignment="1" applyProtection="1">
      <alignment vertical="center"/>
    </xf>
    <xf numFmtId="0" fontId="14" fillId="0" borderId="0" xfId="0" applyFont="1" applyFill="1" applyAlignment="1">
      <alignment horizontal="center" vertical="center"/>
    </xf>
    <xf numFmtId="0" fontId="11" fillId="0" borderId="0" xfId="0" applyFont="1" applyFill="1" applyAlignment="1">
      <alignment vertical="center"/>
    </xf>
    <xf numFmtId="0" fontId="14" fillId="0" borderId="0" xfId="0" applyFont="1" applyFill="1" applyAlignment="1">
      <alignment horizontal="left" vertical="center"/>
    </xf>
    <xf numFmtId="0" fontId="25" fillId="0" borderId="0" xfId="0" applyFont="1" applyFill="1" applyAlignment="1">
      <alignment vertical="center"/>
    </xf>
    <xf numFmtId="0" fontId="14" fillId="0" borderId="0" xfId="0" applyFont="1" applyFill="1" applyAlignment="1">
      <alignment vertical="center" wrapText="1"/>
    </xf>
    <xf numFmtId="0" fontId="26" fillId="0" borderId="0" xfId="12059" applyFont="1" applyFill="1" applyAlignment="1">
      <alignment horizontal="center" vertical="center"/>
    </xf>
    <xf numFmtId="0" fontId="26" fillId="0" borderId="0" xfId="12059" applyFont="1" applyFill="1" applyAlignment="1">
      <alignment horizontal="left" vertical="center"/>
    </xf>
    <xf numFmtId="181" fontId="26" fillId="0" borderId="0" xfId="12059" applyNumberFormat="1" applyFont="1" applyFill="1" applyAlignment="1">
      <alignment vertical="center"/>
    </xf>
    <xf numFmtId="0" fontId="27" fillId="0" borderId="0" xfId="12059" applyFont="1" applyFill="1" applyAlignment="1">
      <alignment vertical="center"/>
    </xf>
    <xf numFmtId="0" fontId="28" fillId="0" borderId="0" xfId="12059" applyFont="1" applyFill="1" applyBorder="1" applyAlignment="1">
      <alignment horizontal="center" wrapText="1"/>
    </xf>
    <xf numFmtId="0" fontId="28" fillId="0" borderId="0" xfId="12059" applyFont="1" applyFill="1" applyBorder="1" applyAlignment="1">
      <alignment horizontal="left" wrapText="1"/>
    </xf>
    <xf numFmtId="181" fontId="28" fillId="0" borderId="0" xfId="12059" applyNumberFormat="1" applyFont="1" applyFill="1" applyBorder="1" applyAlignment="1">
      <alignment wrapText="1"/>
    </xf>
    <xf numFmtId="181" fontId="29" fillId="0" borderId="0" xfId="12059" applyNumberFormat="1" applyFont="1" applyFill="1" applyBorder="1" applyAlignment="1">
      <alignment wrapText="1"/>
    </xf>
    <xf numFmtId="0" fontId="30" fillId="0" borderId="0" xfId="12059" applyNumberFormat="1" applyFont="1" applyFill="1" applyAlignment="1"/>
    <xf numFmtId="0" fontId="11" fillId="0" borderId="5" xfId="26378" applyFont="1" applyFill="1" applyBorder="1" applyAlignment="1">
      <alignment horizontal="center" vertical="center"/>
    </xf>
    <xf numFmtId="0" fontId="11" fillId="0" borderId="5" xfId="26378" applyFont="1" applyFill="1" applyBorder="1" applyAlignment="1">
      <alignment horizontal="center" vertical="center" wrapText="1"/>
    </xf>
    <xf numFmtId="181" fontId="11" fillId="0" borderId="5" xfId="26378" applyNumberFormat="1" applyFont="1" applyFill="1" applyBorder="1" applyAlignment="1">
      <alignment horizontal="center" vertical="center"/>
    </xf>
    <xf numFmtId="181" fontId="11" fillId="0" borderId="5" xfId="0" applyNumberFormat="1" applyFont="1" applyFill="1" applyBorder="1" applyAlignment="1">
      <alignment horizontal="center" vertical="center"/>
    </xf>
    <xf numFmtId="0" fontId="11" fillId="0" borderId="7" xfId="26378" applyFont="1" applyFill="1" applyBorder="1" applyAlignment="1">
      <alignment horizontal="center" vertical="center"/>
    </xf>
    <xf numFmtId="0" fontId="11" fillId="0" borderId="12" xfId="26378" applyFont="1" applyFill="1" applyBorder="1" applyAlignment="1">
      <alignment horizontal="left" vertical="center" wrapText="1"/>
    </xf>
    <xf numFmtId="0" fontId="11" fillId="0" borderId="13" xfId="26378" applyFont="1" applyFill="1" applyBorder="1" applyAlignment="1">
      <alignment horizontal="center" vertical="center" wrapText="1"/>
    </xf>
    <xf numFmtId="181" fontId="11" fillId="0" borderId="5" xfId="58" applyNumberFormat="1" applyFont="1" applyBorder="1" applyAlignment="1">
      <alignment horizontal="center" vertical="center"/>
    </xf>
    <xf numFmtId="0" fontId="11" fillId="0" borderId="5" xfId="0" applyFont="1" applyFill="1" applyBorder="1" applyAlignment="1">
      <alignment horizontal="left" vertical="center" wrapText="1"/>
    </xf>
    <xf numFmtId="0" fontId="11" fillId="0" borderId="5" xfId="0" applyFont="1" applyFill="1" applyBorder="1" applyAlignment="1">
      <alignment horizontal="center" vertical="center" wrapText="1"/>
    </xf>
    <xf numFmtId="0" fontId="31" fillId="0" borderId="5" xfId="0" applyFont="1" applyFill="1" applyBorder="1" applyAlignment="1">
      <alignment horizontal="center" vertical="center"/>
    </xf>
    <xf numFmtId="0" fontId="31" fillId="0" borderId="5" xfId="0" applyFont="1" applyFill="1" applyBorder="1" applyAlignment="1">
      <alignment horizontal="left" vertical="center" wrapText="1"/>
    </xf>
    <xf numFmtId="181" fontId="31" fillId="0" borderId="5" xfId="58" applyNumberFormat="1" applyFont="1" applyBorder="1" applyAlignment="1">
      <alignment horizontal="center" vertical="center"/>
    </xf>
    <xf numFmtId="0" fontId="31" fillId="0" borderId="8" xfId="0" applyFont="1" applyFill="1" applyBorder="1" applyAlignment="1">
      <alignment horizontal="left" vertical="center" wrapText="1"/>
    </xf>
    <xf numFmtId="0" fontId="31" fillId="0" borderId="9" xfId="0" applyFont="1" applyFill="1" applyBorder="1" applyAlignment="1">
      <alignment horizontal="left" vertical="center" wrapText="1"/>
    </xf>
    <xf numFmtId="0" fontId="31" fillId="0" borderId="10" xfId="0" applyFont="1" applyFill="1" applyBorder="1" applyAlignment="1">
      <alignment horizontal="left" vertical="center" wrapText="1"/>
    </xf>
    <xf numFmtId="0" fontId="32" fillId="0" borderId="7" xfId="0" applyFont="1" applyFill="1" applyBorder="1" applyAlignment="1">
      <alignment horizontal="center" vertical="center"/>
    </xf>
    <xf numFmtId="0" fontId="32" fillId="0" borderId="12" xfId="0" applyFont="1" applyFill="1" applyBorder="1" applyAlignment="1">
      <alignment horizontal="left" vertical="center" wrapText="1"/>
    </xf>
    <xf numFmtId="0" fontId="32" fillId="0" borderId="13" xfId="0" applyFont="1" applyFill="1" applyBorder="1" applyAlignment="1">
      <alignment horizontal="center" vertical="center" wrapText="1"/>
    </xf>
    <xf numFmtId="181" fontId="32" fillId="0" borderId="5" xfId="58" applyNumberFormat="1" applyFont="1" applyBorder="1" applyAlignment="1">
      <alignment horizontal="center" vertical="center"/>
    </xf>
    <xf numFmtId="0" fontId="33" fillId="0" borderId="5" xfId="26378" applyFont="1" applyFill="1" applyBorder="1" applyAlignment="1">
      <alignment horizontal="center" vertical="center"/>
    </xf>
    <xf numFmtId="0" fontId="33" fillId="0" borderId="5" xfId="26378" applyFont="1" applyFill="1" applyBorder="1" applyAlignment="1">
      <alignment horizontal="left" vertical="center"/>
    </xf>
    <xf numFmtId="0" fontId="33" fillId="0" borderId="7" xfId="26378" applyFont="1" applyFill="1" applyBorder="1" applyAlignment="1">
      <alignment horizontal="center" vertical="center"/>
    </xf>
    <xf numFmtId="0" fontId="33" fillId="0" borderId="12" xfId="26378" applyFont="1" applyFill="1" applyBorder="1" applyAlignment="1">
      <alignment horizontal="left" vertical="center"/>
    </xf>
    <xf numFmtId="0" fontId="33" fillId="0" borderId="13" xfId="26378" applyFont="1" applyFill="1" applyBorder="1" applyAlignment="1">
      <alignment horizontal="center" vertical="center"/>
    </xf>
    <xf numFmtId="181" fontId="15" fillId="0" borderId="0" xfId="0" applyNumberFormat="1" applyFont="1" applyFill="1" applyBorder="1" applyAlignment="1">
      <alignment horizontal="center" vertical="center"/>
    </xf>
    <xf numFmtId="181" fontId="0" fillId="0" borderId="0" xfId="0" applyNumberFormat="1" applyFont="1" applyFill="1" applyBorder="1" applyAlignment="1" applyProtection="1">
      <alignment horizontal="center" vertical="center"/>
    </xf>
    <xf numFmtId="181" fontId="34" fillId="0" borderId="0" xfId="0" applyNumberFormat="1"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181" fontId="35" fillId="0" borderId="0" xfId="0" applyNumberFormat="1" applyFont="1" applyFill="1" applyBorder="1" applyAlignment="1" applyProtection="1">
      <alignment horizontal="center" vertical="center"/>
    </xf>
    <xf numFmtId="181" fontId="36" fillId="0" borderId="0" xfId="0" applyNumberFormat="1" applyFont="1" applyFill="1" applyBorder="1" applyAlignment="1" applyProtection="1">
      <alignment horizontal="center" vertical="center"/>
    </xf>
    <xf numFmtId="181" fontId="0" fillId="0" borderId="0" xfId="0" applyNumberFormat="1" applyFont="1" applyAlignment="1">
      <alignment horizontal="right" vertical="center"/>
    </xf>
    <xf numFmtId="0" fontId="4" fillId="0" borderId="5" xfId="0" applyFont="1" applyFill="1" applyBorder="1" applyAlignment="1" applyProtection="1">
      <alignment horizontal="center" vertical="center" shrinkToFit="1"/>
    </xf>
    <xf numFmtId="181" fontId="4" fillId="0" borderId="5" xfId="0" applyNumberFormat="1" applyFont="1" applyFill="1" applyBorder="1" applyAlignment="1" applyProtection="1">
      <alignment horizontal="center" vertical="center" shrinkToFit="1"/>
    </xf>
    <xf numFmtId="181" fontId="4" fillId="0" borderId="5" xfId="0" applyNumberFormat="1"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181" fontId="4" fillId="0" borderId="5" xfId="0" applyNumberFormat="1" applyFont="1" applyFill="1" applyBorder="1" applyAlignment="1" applyProtection="1">
      <alignment horizontal="center" vertical="center" wrapText="1"/>
    </xf>
    <xf numFmtId="0" fontId="4" fillId="0" borderId="5" xfId="0" applyFont="1" applyFill="1" applyBorder="1" applyAlignment="1" applyProtection="1">
      <alignment horizontal="left" vertical="center"/>
    </xf>
    <xf numFmtId="181" fontId="37" fillId="0" borderId="5" xfId="0" applyNumberFormat="1" applyFont="1" applyFill="1" applyBorder="1" applyAlignment="1" applyProtection="1">
      <alignment horizontal="center" vertical="center"/>
    </xf>
    <xf numFmtId="181" fontId="4" fillId="0" borderId="5" xfId="0" applyNumberFormat="1" applyFont="1" applyFill="1" applyBorder="1" applyAlignment="1" applyProtection="1">
      <alignment horizontal="left" vertical="center" wrapText="1"/>
    </xf>
    <xf numFmtId="181" fontId="37" fillId="0" borderId="5" xfId="0" applyNumberFormat="1" applyFont="1" applyFill="1" applyBorder="1" applyAlignment="1" applyProtection="1">
      <alignment horizontal="center" vertical="center" shrinkToFit="1"/>
    </xf>
    <xf numFmtId="0" fontId="4" fillId="0" borderId="5" xfId="0" applyFont="1" applyFill="1" applyBorder="1" applyAlignment="1" applyProtection="1">
      <alignment horizontal="left" vertical="center" shrinkToFit="1"/>
    </xf>
    <xf numFmtId="181" fontId="4" fillId="0" borderId="5" xfId="0" applyNumberFormat="1" applyFont="1" applyFill="1" applyBorder="1" applyAlignment="1" applyProtection="1">
      <alignment horizontal="left" vertical="center" shrinkToFit="1"/>
    </xf>
    <xf numFmtId="181" fontId="37" fillId="0" borderId="5" xfId="0" applyNumberFormat="1" applyFont="1" applyFill="1" applyBorder="1" applyAlignment="1" applyProtection="1">
      <alignment horizontal="center" vertical="center" wrapText="1"/>
    </xf>
    <xf numFmtId="0" fontId="0" fillId="0" borderId="0" xfId="0" applyAlignment="1">
      <alignment horizontal="center" vertical="center"/>
    </xf>
    <xf numFmtId="181" fontId="0" fillId="0" borderId="0" xfId="0" applyNumberFormat="1" applyAlignment="1">
      <alignment horizontal="right" vertical="center"/>
    </xf>
    <xf numFmtId="0" fontId="15" fillId="0" borderId="0" xfId="0" applyFont="1" applyFill="1" applyAlignment="1">
      <alignment vertical="center"/>
    </xf>
    <xf numFmtId="0" fontId="21" fillId="0" borderId="0" xfId="28353" applyFont="1" applyBorder="1" applyAlignment="1">
      <alignment horizontal="center" vertical="center" wrapText="1"/>
    </xf>
    <xf numFmtId="181" fontId="21" fillId="0" borderId="0" xfId="28353" applyNumberFormat="1" applyFont="1" applyBorder="1" applyAlignment="1">
      <alignment horizontal="right" vertical="center" wrapText="1"/>
    </xf>
    <xf numFmtId="0" fontId="0" fillId="0" borderId="0" xfId="0" applyAlignment="1">
      <alignment horizontal="left" vertical="center"/>
    </xf>
    <xf numFmtId="181" fontId="0" fillId="0" borderId="0" xfId="1898" applyNumberFormat="1" applyFont="1" applyAlignment="1">
      <alignment horizontal="right" vertical="center"/>
    </xf>
    <xf numFmtId="181" fontId="0" fillId="0" borderId="0" xfId="1898" applyNumberFormat="1" applyFont="1" applyFill="1" applyAlignment="1">
      <alignment horizontal="right" vertical="center"/>
    </xf>
    <xf numFmtId="0" fontId="38" fillId="0" borderId="5" xfId="7240" applyNumberFormat="1" applyFont="1" applyFill="1" applyBorder="1" applyAlignment="1" applyProtection="1">
      <alignment horizontal="center" vertical="center"/>
    </xf>
    <xf numFmtId="181" fontId="38" fillId="0" borderId="5" xfId="7240" applyNumberFormat="1" applyFont="1" applyFill="1" applyBorder="1" applyAlignment="1" applyProtection="1">
      <alignment horizontal="center" vertical="center" wrapText="1"/>
    </xf>
    <xf numFmtId="0" fontId="38" fillId="0" borderId="5" xfId="7240" applyNumberFormat="1" applyFont="1" applyFill="1" applyBorder="1" applyAlignment="1" applyProtection="1">
      <alignment vertical="center"/>
    </xf>
    <xf numFmtId="41" fontId="38" fillId="0" borderId="5" xfId="7240" applyNumberFormat="1" applyFont="1" applyFill="1" applyBorder="1" applyAlignment="1" applyProtection="1">
      <alignment horizontal="right" vertical="center"/>
    </xf>
    <xf numFmtId="0" fontId="30" fillId="0" borderId="5" xfId="7240" applyNumberFormat="1" applyFont="1" applyFill="1" applyBorder="1" applyAlignment="1" applyProtection="1">
      <alignment horizontal="left" vertical="center"/>
    </xf>
    <xf numFmtId="41" fontId="30" fillId="0" borderId="5" xfId="7240" applyNumberFormat="1" applyFont="1" applyFill="1" applyBorder="1" applyAlignment="1" applyProtection="1">
      <alignment horizontal="right" vertical="center"/>
    </xf>
    <xf numFmtId="41" fontId="39" fillId="0" borderId="5" xfId="0" applyNumberFormat="1" applyFont="1" applyBorder="1" applyAlignment="1">
      <alignment horizontal="right" vertical="center"/>
    </xf>
    <xf numFmtId="41" fontId="0" fillId="0" borderId="5" xfId="0" applyNumberFormat="1" applyBorder="1" applyAlignment="1">
      <alignment horizontal="right" vertical="center" wrapText="1"/>
    </xf>
    <xf numFmtId="0" fontId="30" fillId="0" borderId="5" xfId="7240" applyNumberFormat="1" applyFont="1" applyFill="1" applyBorder="1" applyAlignment="1" applyProtection="1">
      <alignment horizontal="left" vertical="center" wrapText="1"/>
    </xf>
    <xf numFmtId="0" fontId="38" fillId="0" borderId="5" xfId="7240" applyNumberFormat="1" applyFont="1" applyFill="1" applyBorder="1" applyAlignment="1" applyProtection="1">
      <alignment horizontal="left" vertical="center"/>
    </xf>
    <xf numFmtId="0" fontId="28" fillId="0" borderId="0" xfId="0" applyFont="1">
      <alignment vertical="center"/>
    </xf>
    <xf numFmtId="0" fontId="15" fillId="0" borderId="0" xfId="0" applyFont="1">
      <alignment vertical="center"/>
    </xf>
    <xf numFmtId="0" fontId="21" fillId="0" borderId="0" xfId="28353" applyFont="1" applyAlignment="1">
      <alignment horizontal="center" vertical="center" wrapText="1"/>
    </xf>
    <xf numFmtId="181" fontId="40" fillId="0" borderId="0" xfId="1898" applyNumberFormat="1" applyFont="1" applyAlignment="1">
      <alignment horizontal="right" vertical="center" wrapText="1"/>
    </xf>
    <xf numFmtId="0" fontId="0" fillId="0" borderId="5" xfId="0" applyBorder="1" applyAlignment="1">
      <alignment horizontal="center" vertical="center"/>
    </xf>
    <xf numFmtId="0" fontId="4" fillId="0" borderId="5" xfId="28353" applyFont="1" applyBorder="1" applyAlignment="1">
      <alignment horizontal="center" vertical="center"/>
    </xf>
    <xf numFmtId="181" fontId="4" fillId="0" borderId="5" xfId="28353" applyNumberFormat="1" applyFont="1" applyBorder="1" applyAlignment="1">
      <alignment horizontal="center" vertical="center"/>
    </xf>
    <xf numFmtId="181" fontId="4" fillId="0" borderId="5" xfId="28353" applyNumberFormat="1" applyFont="1" applyBorder="1" applyAlignment="1">
      <alignment horizontal="right" vertical="center"/>
    </xf>
    <xf numFmtId="0" fontId="29" fillId="0" borderId="5" xfId="5127" applyNumberFormat="1" applyFont="1" applyBorder="1" applyAlignment="1">
      <alignment horizontal="left" vertical="center" wrapText="1" indent="1"/>
    </xf>
    <xf numFmtId="181" fontId="0" fillId="0" borderId="5" xfId="0" applyNumberFormat="1" applyBorder="1" applyAlignment="1">
      <alignment horizontal="right" vertical="center"/>
    </xf>
    <xf numFmtId="0" fontId="15" fillId="0" borderId="0" xfId="0" applyFont="1" applyFill="1" applyBorder="1" applyAlignment="1"/>
    <xf numFmtId="0" fontId="40" fillId="0" borderId="0" xfId="0" applyFont="1" applyFill="1" applyBorder="1" applyAlignment="1">
      <alignment horizontal="center" vertical="center"/>
    </xf>
    <xf numFmtId="181" fontId="40" fillId="0" borderId="0" xfId="0" applyNumberFormat="1" applyFont="1" applyFill="1" applyBorder="1" applyAlignment="1">
      <alignment horizontal="center" vertical="center"/>
    </xf>
    <xf numFmtId="0" fontId="40" fillId="0" borderId="0" xfId="0" applyFont="1" applyFill="1" applyBorder="1" applyAlignment="1">
      <alignment horizontal="center"/>
    </xf>
    <xf numFmtId="181" fontId="40" fillId="0" borderId="0" xfId="0" applyNumberFormat="1" applyFont="1" applyFill="1" applyBorder="1" applyAlignment="1">
      <alignment horizontal="right" vertical="center"/>
    </xf>
    <xf numFmtId="181" fontId="0" fillId="0" borderId="0" xfId="0" applyNumberFormat="1" applyFont="1" applyFill="1" applyBorder="1" applyAlignment="1">
      <alignment horizontal="center"/>
    </xf>
    <xf numFmtId="0" fontId="38" fillId="0" borderId="5" xfId="0" applyFont="1" applyFill="1" applyBorder="1" applyAlignment="1">
      <alignment horizontal="center" vertical="center" wrapText="1"/>
    </xf>
    <xf numFmtId="181" fontId="38" fillId="0" borderId="7" xfId="0" applyNumberFormat="1" applyFont="1" applyFill="1" applyBorder="1" applyAlignment="1">
      <alignment horizontal="center" vertical="center" wrapText="1"/>
    </xf>
    <xf numFmtId="181" fontId="38" fillId="0" borderId="12" xfId="0" applyNumberFormat="1" applyFont="1" applyFill="1" applyBorder="1" applyAlignment="1">
      <alignment horizontal="center" vertical="center" wrapText="1"/>
    </xf>
    <xf numFmtId="181" fontId="38" fillId="0" borderId="13" xfId="0" applyNumberFormat="1" applyFont="1" applyFill="1" applyBorder="1" applyAlignment="1">
      <alignment horizontal="center" vertical="center" wrapText="1"/>
    </xf>
    <xf numFmtId="181" fontId="38" fillId="0" borderId="5" xfId="0" applyNumberFormat="1" applyFont="1" applyFill="1" applyBorder="1" applyAlignment="1">
      <alignment horizontal="center" vertical="center" wrapText="1"/>
    </xf>
    <xf numFmtId="181" fontId="38" fillId="0" borderId="8" xfId="0" applyNumberFormat="1" applyFont="1" applyFill="1" applyBorder="1" applyAlignment="1">
      <alignment horizontal="center" vertical="center" wrapText="1"/>
    </xf>
    <xf numFmtId="181" fontId="38" fillId="0" borderId="7" xfId="0" applyNumberFormat="1" applyFont="1" applyFill="1" applyBorder="1" applyAlignment="1">
      <alignment horizontal="left" vertical="center" wrapText="1"/>
    </xf>
    <xf numFmtId="181" fontId="38" fillId="0" borderId="5" xfId="0" applyNumberFormat="1" applyFont="1" applyFill="1" applyBorder="1" applyAlignment="1">
      <alignment vertical="center" wrapText="1"/>
    </xf>
    <xf numFmtId="181" fontId="38" fillId="0" borderId="10" xfId="0" applyNumberFormat="1" applyFont="1" applyFill="1" applyBorder="1" applyAlignment="1">
      <alignment horizontal="center" vertical="center" wrapText="1"/>
    </xf>
    <xf numFmtId="181" fontId="38" fillId="0" borderId="5" xfId="0" applyNumberFormat="1" applyFont="1" applyFill="1" applyBorder="1" applyAlignment="1">
      <alignment horizontal="right" vertical="center" wrapText="1"/>
    </xf>
    <xf numFmtId="0" fontId="38" fillId="0" borderId="5" xfId="10401" applyNumberFormat="1" applyFont="1" applyFill="1" applyBorder="1" applyAlignment="1" applyProtection="1">
      <alignment horizontal="left" vertical="center" wrapText="1"/>
    </xf>
    <xf numFmtId="41" fontId="38" fillId="0" borderId="5" xfId="10401" applyNumberFormat="1" applyFont="1" applyFill="1" applyBorder="1" applyAlignment="1" applyProtection="1">
      <alignment horizontal="right" vertical="center"/>
    </xf>
    <xf numFmtId="41" fontId="38" fillId="0" borderId="5" xfId="0" applyNumberFormat="1" applyFont="1" applyFill="1" applyBorder="1" applyAlignment="1">
      <alignment horizontal="right" vertical="center" wrapText="1"/>
    </xf>
    <xf numFmtId="183" fontId="30" fillId="0" borderId="5" xfId="10401" applyNumberFormat="1" applyFont="1" applyFill="1" applyBorder="1" applyAlignment="1" applyProtection="1">
      <alignment horizontal="left" vertical="center" wrapText="1"/>
    </xf>
    <xf numFmtId="41" fontId="30" fillId="0" borderId="5" xfId="10401" applyNumberFormat="1" applyFont="1" applyFill="1" applyBorder="1" applyAlignment="1" applyProtection="1">
      <alignment horizontal="right" vertical="center"/>
    </xf>
    <xf numFmtId="41" fontId="30" fillId="0" borderId="5" xfId="0" applyNumberFormat="1" applyFont="1" applyFill="1" applyBorder="1" applyAlignment="1">
      <alignment horizontal="right" vertical="center" wrapText="1"/>
    </xf>
    <xf numFmtId="184" fontId="30" fillId="0" borderId="5" xfId="10401" applyNumberFormat="1" applyFont="1" applyFill="1" applyBorder="1" applyAlignment="1" applyProtection="1">
      <alignment horizontal="left" vertical="center" wrapText="1"/>
    </xf>
    <xf numFmtId="41" fontId="30" fillId="0" borderId="5" xfId="0" applyNumberFormat="1" applyFont="1" applyBorder="1" applyAlignment="1">
      <alignment horizontal="right" vertical="center"/>
    </xf>
    <xf numFmtId="0" fontId="0" fillId="0" borderId="0" xfId="0" applyFont="1" applyFill="1" applyBorder="1" applyAlignment="1">
      <alignment horizontal="center"/>
    </xf>
    <xf numFmtId="181" fontId="41" fillId="0" borderId="5" xfId="0" applyNumberFormat="1" applyFont="1" applyFill="1" applyBorder="1" applyAlignment="1">
      <alignment horizontal="center" vertical="center" wrapText="1"/>
    </xf>
    <xf numFmtId="182" fontId="38" fillId="0" borderId="5" xfId="0" applyNumberFormat="1" applyFont="1" applyFill="1" applyBorder="1" applyAlignment="1">
      <alignment horizontal="center" vertical="center" wrapText="1"/>
    </xf>
    <xf numFmtId="181" fontId="38" fillId="0" borderId="13" xfId="0" applyNumberFormat="1" applyFont="1" applyFill="1" applyBorder="1" applyAlignment="1">
      <alignment horizontal="left" vertical="center" wrapText="1"/>
    </xf>
    <xf numFmtId="181" fontId="41" fillId="0" borderId="8" xfId="0" applyNumberFormat="1" applyFont="1" applyFill="1" applyBorder="1" applyAlignment="1">
      <alignment horizontal="center" vertical="center" wrapText="1"/>
    </xf>
    <xf numFmtId="181" fontId="41" fillId="0" borderId="10" xfId="0" applyNumberFormat="1" applyFont="1" applyFill="1" applyBorder="1" applyAlignment="1">
      <alignment horizontal="center" vertical="center" wrapText="1"/>
    </xf>
    <xf numFmtId="0" fontId="38" fillId="0" borderId="5" xfId="0" applyFont="1" applyFill="1" applyBorder="1" applyAlignment="1">
      <alignment vertical="center" wrapText="1"/>
    </xf>
    <xf numFmtId="10" fontId="38" fillId="0" borderId="5" xfId="0" applyNumberFormat="1" applyFont="1" applyFill="1" applyBorder="1" applyAlignment="1">
      <alignment horizontal="right" vertical="center" wrapText="1"/>
    </xf>
    <xf numFmtId="10" fontId="30" fillId="0" borderId="5" xfId="0" applyNumberFormat="1" applyFont="1" applyFill="1" applyBorder="1" applyAlignment="1">
      <alignment horizontal="right" vertical="center" wrapText="1"/>
    </xf>
    <xf numFmtId="41" fontId="42" fillId="0" borderId="5" xfId="0" applyNumberFormat="1" applyFont="1" applyFill="1" applyBorder="1" applyAlignment="1">
      <alignment horizontal="right" vertical="center"/>
    </xf>
    <xf numFmtId="41" fontId="42" fillId="0" borderId="5" xfId="0" applyNumberFormat="1" applyFont="1" applyFill="1" applyBorder="1" applyAlignment="1">
      <alignment horizontal="right" vertical="center" wrapText="1"/>
    </xf>
    <xf numFmtId="0" fontId="43" fillId="0" borderId="0" xfId="0" applyFont="1" applyFill="1" applyBorder="1" applyAlignment="1">
      <alignment vertical="center"/>
    </xf>
    <xf numFmtId="0" fontId="44" fillId="0" borderId="0" xfId="0" applyFont="1" applyFill="1" applyBorder="1" applyAlignment="1">
      <alignment vertical="center"/>
    </xf>
    <xf numFmtId="181" fontId="23" fillId="0" borderId="0" xfId="0" applyNumberFormat="1" applyFont="1" applyFill="1" applyBorder="1" applyAlignment="1">
      <alignment vertical="center"/>
    </xf>
    <xf numFmtId="181" fontId="23" fillId="0" borderId="0" xfId="0" applyNumberFormat="1" applyFont="1" applyFill="1" applyBorder="1" applyAlignment="1">
      <alignment vertical="center" wrapText="1"/>
    </xf>
    <xf numFmtId="10" fontId="28" fillId="0" borderId="0" xfId="0" applyNumberFormat="1" applyFont="1" applyFill="1" applyBorder="1" applyAlignment="1">
      <alignment vertical="center" wrapText="1"/>
    </xf>
    <xf numFmtId="181" fontId="28" fillId="0" borderId="0" xfId="0" applyNumberFormat="1" applyFont="1" applyFill="1" applyBorder="1" applyAlignment="1">
      <alignment vertical="center" wrapText="1"/>
    </xf>
    <xf numFmtId="0" fontId="45" fillId="0" borderId="0" xfId="0" applyFont="1" applyFill="1" applyBorder="1" applyAlignment="1">
      <alignment horizontal="center" vertical="center"/>
    </xf>
    <xf numFmtId="0" fontId="46" fillId="0" borderId="0" xfId="0" applyFont="1" applyFill="1" applyBorder="1" applyAlignment="1">
      <alignment horizontal="center" vertical="center"/>
    </xf>
    <xf numFmtId="0" fontId="47" fillId="0" borderId="0" xfId="0" applyFont="1" applyFill="1" applyBorder="1" applyAlignment="1">
      <alignment vertical="center"/>
    </xf>
    <xf numFmtId="181" fontId="28" fillId="0" borderId="0" xfId="0" applyNumberFormat="1" applyFont="1" applyFill="1" applyBorder="1" applyAlignment="1">
      <alignment vertical="center"/>
    </xf>
    <xf numFmtId="181" fontId="0" fillId="0" borderId="0" xfId="0" applyNumberFormat="1" applyFont="1" applyFill="1" applyBorder="1" applyAlignment="1">
      <alignment horizontal="right" vertical="center" wrapText="1"/>
    </xf>
    <xf numFmtId="10" fontId="48" fillId="0" borderId="0" xfId="0" applyNumberFormat="1" applyFont="1" applyFill="1" applyBorder="1" applyAlignment="1">
      <alignment horizontal="right" vertical="center" wrapText="1"/>
    </xf>
    <xf numFmtId="0" fontId="49" fillId="0" borderId="8" xfId="0" applyFont="1" applyFill="1" applyBorder="1" applyAlignment="1">
      <alignment vertical="center"/>
    </xf>
    <xf numFmtId="0" fontId="49" fillId="0" borderId="5" xfId="0" applyFont="1" applyFill="1" applyBorder="1" applyAlignment="1">
      <alignment horizontal="center" vertical="center"/>
    </xf>
    <xf numFmtId="181" fontId="38" fillId="0" borderId="5" xfId="0" applyNumberFormat="1" applyFont="1" applyFill="1" applyBorder="1" applyAlignment="1">
      <alignment horizontal="center" vertical="center"/>
    </xf>
    <xf numFmtId="10" fontId="38" fillId="0" borderId="5" xfId="0" applyNumberFormat="1" applyFont="1" applyFill="1" applyBorder="1" applyAlignment="1">
      <alignment horizontal="center" vertical="center" wrapText="1"/>
    </xf>
    <xf numFmtId="0" fontId="49" fillId="0" borderId="5" xfId="0" applyFont="1" applyFill="1" applyBorder="1" applyAlignment="1">
      <alignment horizontal="left" vertical="center"/>
    </xf>
    <xf numFmtId="0" fontId="49" fillId="0" borderId="5" xfId="0" applyFont="1" applyFill="1" applyBorder="1" applyAlignment="1">
      <alignment vertical="center" wrapText="1"/>
    </xf>
    <xf numFmtId="183" fontId="30" fillId="0" borderId="5" xfId="13116" applyNumberFormat="1" applyFont="1" applyFill="1" applyBorder="1" applyAlignment="1" applyProtection="1">
      <alignment horizontal="left" vertical="center"/>
    </xf>
    <xf numFmtId="183" fontId="50" fillId="0" borderId="5" xfId="0" applyNumberFormat="1" applyFont="1" applyFill="1" applyBorder="1" applyAlignment="1">
      <alignment vertical="center" wrapText="1"/>
    </xf>
    <xf numFmtId="181" fontId="30" fillId="0" borderId="5" xfId="0" applyNumberFormat="1" applyFont="1" applyFill="1" applyBorder="1" applyAlignment="1">
      <alignment horizontal="right" vertical="center" wrapText="1"/>
    </xf>
    <xf numFmtId="181" fontId="30" fillId="0" borderId="5" xfId="12059" applyNumberFormat="1" applyFont="1" applyFill="1" applyBorder="1" applyAlignment="1">
      <alignment horizontal="right" vertical="center" wrapText="1" shrinkToFit="1"/>
    </xf>
    <xf numFmtId="181" fontId="30" fillId="0" borderId="5" xfId="0" applyNumberFormat="1" applyFont="1" applyFill="1" applyBorder="1" applyAlignment="1">
      <alignment horizontal="right" vertical="center" wrapText="1" shrinkToFit="1"/>
    </xf>
    <xf numFmtId="183" fontId="30" fillId="0" borderId="5" xfId="0" applyNumberFormat="1" applyFont="1" applyFill="1" applyBorder="1" applyAlignment="1">
      <alignment vertical="center" wrapText="1"/>
    </xf>
    <xf numFmtId="0" fontId="44" fillId="0" borderId="0" xfId="0" applyFont="1" applyFill="1" applyBorder="1" applyAlignment="1">
      <alignment horizontal="right" vertical="center" wrapText="1"/>
    </xf>
    <xf numFmtId="0" fontId="51" fillId="0" borderId="0" xfId="0" applyFont="1" applyFill="1" applyBorder="1" applyAlignment="1">
      <alignment horizontal="center" vertical="center"/>
    </xf>
    <xf numFmtId="10" fontId="52" fillId="0" borderId="0" xfId="0" applyNumberFormat="1" applyFont="1" applyFill="1" applyBorder="1" applyAlignment="1">
      <alignment horizontal="right" vertical="center" wrapText="1"/>
    </xf>
    <xf numFmtId="10" fontId="50" fillId="0" borderId="0" xfId="0" applyNumberFormat="1" applyFont="1" applyFill="1" applyBorder="1" applyAlignment="1">
      <alignment horizontal="center" vertical="center" wrapText="1"/>
    </xf>
    <xf numFmtId="10" fontId="49" fillId="0" borderId="0" xfId="0" applyNumberFormat="1" applyFont="1" applyFill="1" applyBorder="1" applyAlignment="1">
      <alignment vertical="center" wrapText="1"/>
    </xf>
    <xf numFmtId="10" fontId="50" fillId="0" borderId="0" xfId="0" applyNumberFormat="1" applyFont="1" applyFill="1" applyBorder="1" applyAlignment="1">
      <alignment vertical="center" wrapText="1"/>
    </xf>
    <xf numFmtId="10" fontId="30" fillId="0" borderId="0" xfId="0" applyNumberFormat="1" applyFont="1" applyFill="1" applyBorder="1" applyAlignment="1">
      <alignment vertical="center" wrapText="1"/>
    </xf>
    <xf numFmtId="181" fontId="30" fillId="0" borderId="0" xfId="1898" applyNumberFormat="1" applyFont="1" applyAlignment="1">
      <alignment horizontal="center" vertical="center" wrapText="1"/>
    </xf>
    <xf numFmtId="181" fontId="0" fillId="0" borderId="0" xfId="28353" applyNumberFormat="1" applyFont="1" applyBorder="1" applyAlignment="1">
      <alignment horizontal="right" vertical="center"/>
    </xf>
    <xf numFmtId="0" fontId="38" fillId="0" borderId="5" xfId="5127" applyFont="1" applyBorder="1" applyAlignment="1">
      <alignment horizontal="center" vertical="center"/>
    </xf>
    <xf numFmtId="181" fontId="38" fillId="0" borderId="5" xfId="5127" applyNumberFormat="1" applyFont="1" applyBorder="1" applyAlignment="1">
      <alignment horizontal="right" vertical="center" shrinkToFit="1"/>
    </xf>
    <xf numFmtId="10" fontId="0" fillId="0" borderId="5" xfId="68" applyNumberFormat="1" applyFont="1" applyBorder="1">
      <alignment vertical="center"/>
    </xf>
    <xf numFmtId="0" fontId="38" fillId="0" borderId="5" xfId="5127" applyFont="1" applyBorder="1" applyAlignment="1">
      <alignment horizontal="left" vertical="center"/>
    </xf>
    <xf numFmtId="183" fontId="30" fillId="0" borderId="5" xfId="5127" applyNumberFormat="1" applyFont="1" applyBorder="1" applyAlignment="1">
      <alignment horizontal="left" vertical="center" wrapText="1" indent="1"/>
    </xf>
    <xf numFmtId="181" fontId="30" fillId="0" borderId="5" xfId="28353" applyNumberFormat="1" applyFont="1" applyFill="1" applyBorder="1" applyAlignment="1">
      <alignment horizontal="right" vertical="center" shrinkToFit="1"/>
    </xf>
    <xf numFmtId="0" fontId="38" fillId="0" borderId="5" xfId="5127" applyFont="1" applyBorder="1" applyAlignment="1">
      <alignment horizontal="left" vertical="center" shrinkToFit="1"/>
    </xf>
    <xf numFmtId="181" fontId="38" fillId="0" borderId="5" xfId="28353" applyNumberFormat="1" applyFont="1" applyFill="1" applyBorder="1" applyAlignment="1">
      <alignment horizontal="right" vertical="center" shrinkToFit="1"/>
    </xf>
    <xf numFmtId="183" fontId="30" fillId="0" borderId="5" xfId="5127" applyNumberFormat="1" applyFont="1" applyFill="1" applyBorder="1" applyAlignment="1">
      <alignment horizontal="left" vertical="center" wrapText="1" indent="1"/>
    </xf>
    <xf numFmtId="0" fontId="40" fillId="0" borderId="0" xfId="0" applyFont="1" applyFill="1" applyBorder="1" applyAlignment="1">
      <alignment horizontal="center" vertical="center" wrapText="1"/>
    </xf>
    <xf numFmtId="181" fontId="40" fillId="0" borderId="0" xfId="0" applyNumberFormat="1" applyFont="1" applyFill="1" applyBorder="1" applyAlignment="1">
      <alignment horizontal="center" vertical="center" wrapText="1"/>
    </xf>
    <xf numFmtId="0" fontId="53" fillId="0" borderId="0" xfId="0" applyFont="1" applyFill="1" applyBorder="1" applyAlignment="1">
      <alignment horizontal="center" vertical="center"/>
    </xf>
    <xf numFmtId="181" fontId="53" fillId="0" borderId="0" xfId="0" applyNumberFormat="1" applyFont="1" applyFill="1" applyBorder="1" applyAlignment="1">
      <alignment vertical="center"/>
    </xf>
    <xf numFmtId="181" fontId="0" fillId="0" borderId="14" xfId="0" applyNumberFormat="1" applyFont="1" applyFill="1" applyBorder="1" applyAlignment="1">
      <alignment horizontal="right" vertical="center"/>
    </xf>
    <xf numFmtId="0" fontId="38" fillId="0" borderId="5" xfId="0" applyNumberFormat="1" applyFont="1" applyFill="1" applyBorder="1" applyAlignment="1" applyProtection="1">
      <alignment horizontal="center" vertical="center" wrapText="1"/>
    </xf>
    <xf numFmtId="181" fontId="38" fillId="0" borderId="7" xfId="0" applyNumberFormat="1" applyFont="1" applyFill="1" applyBorder="1" applyAlignment="1" applyProtection="1">
      <alignment horizontal="center" vertical="center" wrapText="1"/>
    </xf>
    <xf numFmtId="181" fontId="38" fillId="0" borderId="8" xfId="0" applyNumberFormat="1" applyFont="1" applyFill="1" applyBorder="1" applyAlignment="1" applyProtection="1">
      <alignment horizontal="center" vertical="center" wrapText="1"/>
    </xf>
    <xf numFmtId="0" fontId="38" fillId="0" borderId="8" xfId="0" applyNumberFormat="1" applyFont="1" applyFill="1" applyBorder="1" applyAlignment="1" applyProtection="1">
      <alignment horizontal="center" vertical="center" wrapText="1"/>
    </xf>
    <xf numFmtId="181" fontId="38" fillId="0" borderId="10" xfId="0" applyNumberFormat="1" applyFont="1" applyFill="1" applyBorder="1" applyAlignment="1" applyProtection="1">
      <alignment horizontal="center" vertical="center" wrapText="1"/>
    </xf>
    <xf numFmtId="0" fontId="38" fillId="0" borderId="7" xfId="0" applyNumberFormat="1" applyFont="1" applyFill="1" applyBorder="1" applyAlignment="1" applyProtection="1">
      <alignment horizontal="center" vertical="center"/>
    </xf>
    <xf numFmtId="0" fontId="38" fillId="0" borderId="13" xfId="0" applyNumberFormat="1" applyFont="1" applyFill="1" applyBorder="1" applyAlignment="1" applyProtection="1">
      <alignment horizontal="center" vertical="center"/>
    </xf>
    <xf numFmtId="181" fontId="38" fillId="0" borderId="5" xfId="0" applyNumberFormat="1" applyFont="1" applyFill="1" applyBorder="1" applyAlignment="1" applyProtection="1">
      <alignment horizontal="right" vertical="center"/>
    </xf>
    <xf numFmtId="0" fontId="38" fillId="0" borderId="5" xfId="0" applyNumberFormat="1" applyFont="1" applyFill="1" applyBorder="1" applyAlignment="1" applyProtection="1">
      <alignment horizontal="left" vertical="center"/>
    </xf>
    <xf numFmtId="183" fontId="30" fillId="0" borderId="5" xfId="0" applyNumberFormat="1" applyFont="1" applyFill="1" applyBorder="1" applyAlignment="1" applyProtection="1">
      <alignment horizontal="left" vertical="center"/>
    </xf>
    <xf numFmtId="181" fontId="30" fillId="0" borderId="5" xfId="0" applyNumberFormat="1" applyFont="1" applyFill="1" applyBorder="1" applyAlignment="1" applyProtection="1">
      <alignment horizontal="right" vertical="center"/>
    </xf>
    <xf numFmtId="0" fontId="4" fillId="0" borderId="0" xfId="0" applyFont="1">
      <alignment vertical="center"/>
    </xf>
    <xf numFmtId="183" fontId="38" fillId="0" borderId="5" xfId="0" applyNumberFormat="1" applyFont="1" applyFill="1" applyBorder="1" applyAlignment="1" applyProtection="1">
      <alignment horizontal="left" vertical="center"/>
    </xf>
    <xf numFmtId="0" fontId="54" fillId="0" borderId="0" xfId="0" applyFont="1" applyFill="1" applyAlignment="1">
      <alignment horizontal="left" vertical="center"/>
    </xf>
    <xf numFmtId="0" fontId="55" fillId="0" borderId="0" xfId="0" applyFont="1">
      <alignment vertical="center"/>
    </xf>
    <xf numFmtId="181" fontId="55" fillId="0" borderId="0" xfId="0" applyNumberFormat="1" applyFont="1" applyAlignment="1">
      <alignment horizontal="right" vertical="center"/>
    </xf>
    <xf numFmtId="0" fontId="56" fillId="0" borderId="0" xfId="0" applyFont="1" applyFill="1" applyAlignment="1">
      <alignment horizontal="center" vertical="center"/>
    </xf>
    <xf numFmtId="181" fontId="56" fillId="0" borderId="0" xfId="0" applyNumberFormat="1" applyFont="1" applyFill="1" applyAlignment="1">
      <alignment horizontal="right" vertical="center"/>
    </xf>
    <xf numFmtId="0" fontId="57" fillId="0" borderId="7" xfId="0" applyFont="1" applyBorder="1" applyAlignment="1">
      <alignment horizontal="center" vertical="center"/>
    </xf>
    <xf numFmtId="0" fontId="57" fillId="0" borderId="13" xfId="0" applyFont="1" applyBorder="1">
      <alignment vertical="center"/>
    </xf>
    <xf numFmtId="181" fontId="57" fillId="0" borderId="7" xfId="0" applyNumberFormat="1" applyFont="1" applyBorder="1" applyAlignment="1">
      <alignment horizontal="center" vertical="center"/>
    </xf>
    <xf numFmtId="181" fontId="57" fillId="0" borderId="12" xfId="0" applyNumberFormat="1" applyFont="1" applyBorder="1" applyAlignment="1">
      <alignment horizontal="center" vertical="center"/>
    </xf>
    <xf numFmtId="181" fontId="57" fillId="0" borderId="7" xfId="0" applyNumberFormat="1" applyFont="1" applyFill="1" applyBorder="1" applyAlignment="1">
      <alignment horizontal="center" vertical="center"/>
    </xf>
    <xf numFmtId="49" fontId="57" fillId="0" borderId="8" xfId="0" applyNumberFormat="1" applyFont="1" applyFill="1" applyBorder="1" applyAlignment="1">
      <alignment horizontal="left" vertical="center" wrapText="1"/>
    </xf>
    <xf numFmtId="49" fontId="57" fillId="0" borderId="8" xfId="0" applyNumberFormat="1" applyFont="1" applyFill="1" applyBorder="1" applyAlignment="1">
      <alignment horizontal="center" vertical="center" wrapText="1"/>
    </xf>
    <xf numFmtId="181" fontId="57" fillId="0" borderId="5" xfId="0" applyNumberFormat="1" applyFont="1" applyFill="1" applyBorder="1" applyAlignment="1">
      <alignment horizontal="center" vertical="center" wrapText="1"/>
    </xf>
    <xf numFmtId="181" fontId="57" fillId="2" borderId="8" xfId="0" applyNumberFormat="1" applyFont="1" applyFill="1" applyBorder="1" applyAlignment="1">
      <alignment horizontal="center" vertical="center" wrapText="1"/>
    </xf>
    <xf numFmtId="181" fontId="57" fillId="2" borderId="5" xfId="0" applyNumberFormat="1" applyFont="1" applyFill="1" applyBorder="1" applyAlignment="1">
      <alignment horizontal="center" vertical="center" wrapText="1"/>
    </xf>
    <xf numFmtId="49" fontId="57" fillId="0" borderId="10" xfId="0" applyNumberFormat="1" applyFont="1" applyFill="1" applyBorder="1" applyAlignment="1">
      <alignment horizontal="left" vertical="center" wrapText="1"/>
    </xf>
    <xf numFmtId="49" fontId="57" fillId="0" borderId="10" xfId="0" applyNumberFormat="1" applyFont="1" applyFill="1" applyBorder="1" applyAlignment="1">
      <alignment horizontal="center" vertical="center" wrapText="1"/>
    </xf>
    <xf numFmtId="181" fontId="57" fillId="2" borderId="10" xfId="0" applyNumberFormat="1" applyFont="1" applyFill="1" applyBorder="1" applyAlignment="1">
      <alignment horizontal="center" vertical="center" wrapText="1"/>
    </xf>
    <xf numFmtId="0" fontId="57" fillId="0" borderId="7" xfId="0" applyFont="1" applyFill="1" applyBorder="1" applyAlignment="1">
      <alignment horizontal="center" vertical="center"/>
    </xf>
    <xf numFmtId="0" fontId="57" fillId="0" borderId="13" xfId="0" applyFont="1" applyFill="1" applyBorder="1" applyAlignment="1">
      <alignment horizontal="center" vertical="center"/>
    </xf>
    <xf numFmtId="181" fontId="11" fillId="0" borderId="5" xfId="0" applyNumberFormat="1" applyFont="1" applyFill="1" applyBorder="1" applyAlignment="1">
      <alignment horizontal="right" vertical="center"/>
    </xf>
    <xf numFmtId="185" fontId="57" fillId="0" borderId="5" xfId="0" applyNumberFormat="1" applyFont="1" applyFill="1" applyBorder="1" applyAlignment="1">
      <alignment horizontal="left" vertical="center"/>
    </xf>
    <xf numFmtId="0" fontId="57" fillId="0" borderId="5" xfId="0" applyFont="1" applyFill="1" applyBorder="1" applyAlignment="1">
      <alignment vertical="center" wrapText="1"/>
    </xf>
    <xf numFmtId="181" fontId="57" fillId="0" borderId="5" xfId="0" applyNumberFormat="1" applyFont="1" applyFill="1" applyBorder="1" applyAlignment="1" applyProtection="1">
      <alignment horizontal="right" vertical="center"/>
    </xf>
    <xf numFmtId="183" fontId="55" fillId="0" borderId="5" xfId="0" applyNumberFormat="1" applyFont="1" applyFill="1" applyBorder="1" applyAlignment="1">
      <alignment horizontal="left" vertical="center"/>
    </xf>
    <xf numFmtId="183" fontId="55" fillId="0" borderId="5" xfId="0" applyNumberFormat="1" applyFont="1" applyFill="1" applyBorder="1" applyAlignment="1">
      <alignment vertical="center" wrapText="1"/>
    </xf>
    <xf numFmtId="41" fontId="55" fillId="0" borderId="5" xfId="0" applyNumberFormat="1" applyFont="1" applyFill="1" applyBorder="1" applyAlignment="1">
      <alignment horizontal="right" vertical="center"/>
    </xf>
    <xf numFmtId="41" fontId="55" fillId="0" borderId="5" xfId="0" applyNumberFormat="1" applyFont="1" applyFill="1" applyBorder="1" applyAlignment="1" applyProtection="1">
      <alignment horizontal="right" vertical="center"/>
    </xf>
    <xf numFmtId="184" fontId="55" fillId="0" borderId="5" xfId="0" applyNumberFormat="1" applyFont="1" applyFill="1" applyBorder="1" applyAlignment="1">
      <alignment horizontal="left" vertical="center"/>
    </xf>
    <xf numFmtId="184" fontId="55" fillId="0" borderId="5" xfId="0" applyNumberFormat="1" applyFont="1" applyFill="1" applyBorder="1" applyAlignment="1">
      <alignment vertical="center" wrapText="1"/>
    </xf>
    <xf numFmtId="184" fontId="55" fillId="0" borderId="15" xfId="0" applyNumberFormat="1" applyFont="1" applyFill="1" applyBorder="1" applyAlignment="1">
      <alignment horizontal="left" vertical="center" wrapText="1"/>
    </xf>
    <xf numFmtId="10" fontId="55" fillId="0" borderId="0" xfId="0" applyNumberFormat="1" applyFont="1" applyAlignment="1">
      <alignment horizontal="right" vertical="center"/>
    </xf>
    <xf numFmtId="10" fontId="56" fillId="0" borderId="0" xfId="0" applyNumberFormat="1" applyFont="1" applyFill="1" applyAlignment="1">
      <alignment horizontal="right" vertical="center"/>
    </xf>
    <xf numFmtId="0" fontId="58" fillId="0" borderId="0" xfId="0" applyFont="1">
      <alignment vertical="center"/>
    </xf>
    <xf numFmtId="181" fontId="57" fillId="0" borderId="12" xfId="0" applyNumberFormat="1" applyFont="1" applyFill="1" applyBorder="1" applyAlignment="1">
      <alignment horizontal="center" vertical="center"/>
    </xf>
    <xf numFmtId="182" fontId="57" fillId="0" borderId="12" xfId="0" applyNumberFormat="1" applyFont="1" applyFill="1" applyBorder="1" applyAlignment="1">
      <alignment horizontal="center" vertical="center"/>
    </xf>
    <xf numFmtId="0" fontId="57" fillId="0" borderId="8" xfId="0" applyFont="1" applyBorder="1" applyAlignment="1">
      <alignment horizontal="center" vertical="center"/>
    </xf>
    <xf numFmtId="10" fontId="57" fillId="0" borderId="5" xfId="0" applyNumberFormat="1" applyFont="1" applyFill="1" applyBorder="1" applyAlignment="1">
      <alignment horizontal="center" vertical="center" wrapText="1"/>
    </xf>
    <xf numFmtId="181" fontId="57" fillId="0" borderId="8" xfId="0" applyNumberFormat="1" applyFont="1" applyFill="1" applyBorder="1" applyAlignment="1">
      <alignment horizontal="center" vertical="center" wrapText="1"/>
    </xf>
    <xf numFmtId="0" fontId="57" fillId="0" borderId="9" xfId="0" applyFont="1" applyBorder="1" applyAlignment="1">
      <alignment horizontal="center" vertical="center"/>
    </xf>
    <xf numFmtId="181" fontId="57" fillId="0" borderId="10" xfId="0" applyNumberFormat="1" applyFont="1" applyFill="1" applyBorder="1" applyAlignment="1">
      <alignment horizontal="center" vertical="center" wrapText="1"/>
    </xf>
    <xf numFmtId="0" fontId="57" fillId="0" borderId="10" xfId="0" applyFont="1" applyBorder="1" applyAlignment="1">
      <alignment horizontal="center" vertical="center"/>
    </xf>
    <xf numFmtId="10" fontId="32" fillId="0" borderId="5" xfId="68" applyNumberFormat="1" applyFont="1" applyFill="1" applyBorder="1" applyAlignment="1">
      <alignment horizontal="right" vertical="center"/>
    </xf>
    <xf numFmtId="10" fontId="11" fillId="0" borderId="5" xfId="68" applyNumberFormat="1" applyFont="1" applyFill="1" applyBorder="1" applyAlignment="1">
      <alignment horizontal="right" vertical="center"/>
    </xf>
    <xf numFmtId="0" fontId="55" fillId="0" borderId="5" xfId="0" applyFont="1" applyBorder="1" applyAlignment="1">
      <alignment horizontal="right" vertical="top" wrapText="1"/>
    </xf>
    <xf numFmtId="0" fontId="57" fillId="0" borderId="5" xfId="0" applyFont="1" applyFill="1" applyBorder="1" applyAlignment="1">
      <alignment horizontal="right" vertical="top" wrapText="1"/>
    </xf>
    <xf numFmtId="10" fontId="31" fillId="0" borderId="5" xfId="68" applyNumberFormat="1" applyFont="1" applyFill="1" applyBorder="1" applyAlignment="1">
      <alignment horizontal="right" vertical="center"/>
    </xf>
    <xf numFmtId="10" fontId="14" fillId="0" borderId="5" xfId="68" applyNumberFormat="1" applyFont="1" applyFill="1" applyBorder="1" applyAlignment="1">
      <alignment horizontal="right" vertical="center"/>
    </xf>
    <xf numFmtId="0" fontId="55" fillId="0" borderId="5" xfId="0" applyFont="1" applyFill="1" applyBorder="1" applyAlignment="1">
      <alignment horizontal="right" vertical="center" wrapText="1"/>
    </xf>
    <xf numFmtId="0" fontId="57" fillId="0" borderId="5" xfId="0" applyFont="1" applyFill="1" applyBorder="1" applyAlignment="1">
      <alignment horizontal="left" vertical="center"/>
    </xf>
    <xf numFmtId="41" fontId="57" fillId="0" borderId="5" xfId="0" applyNumberFormat="1" applyFont="1" applyFill="1" applyBorder="1" applyAlignment="1">
      <alignment horizontal="right" vertical="center"/>
    </xf>
    <xf numFmtId="41" fontId="57" fillId="0" borderId="5" xfId="0" applyNumberFormat="1" applyFont="1" applyFill="1" applyBorder="1" applyAlignment="1" applyProtection="1">
      <alignment horizontal="right" vertical="center"/>
    </xf>
    <xf numFmtId="41" fontId="59" fillId="0" borderId="5" xfId="58" applyNumberFormat="1" applyFont="1" applyBorder="1" applyAlignment="1">
      <alignment horizontal="right" vertical="center"/>
    </xf>
    <xf numFmtId="0" fontId="57" fillId="0" borderId="5" xfId="0" applyNumberFormat="1" applyFont="1" applyFill="1" applyBorder="1" applyAlignment="1">
      <alignment horizontal="left" vertical="center"/>
    </xf>
    <xf numFmtId="0" fontId="43" fillId="0" borderId="0" xfId="0" applyFont="1" applyFill="1" applyBorder="1" applyAlignment="1"/>
    <xf numFmtId="181" fontId="0" fillId="0" borderId="0" xfId="0" applyNumberFormat="1" applyFont="1">
      <alignment vertical="center"/>
    </xf>
    <xf numFmtId="10" fontId="40" fillId="0" borderId="0" xfId="68" applyNumberFormat="1" applyFont="1" applyFill="1" applyBorder="1" applyAlignment="1">
      <alignment horizontal="center" vertical="center"/>
    </xf>
    <xf numFmtId="0" fontId="60" fillId="0" borderId="0" xfId="0" applyFont="1" applyFill="1" applyBorder="1" applyAlignment="1">
      <alignment horizontal="center" vertical="center"/>
    </xf>
    <xf numFmtId="181" fontId="61" fillId="0" borderId="0" xfId="0" applyNumberFormat="1" applyFont="1" applyFill="1" applyBorder="1" applyAlignment="1">
      <alignment horizontal="center" vertical="center"/>
    </xf>
    <xf numFmtId="10" fontId="0" fillId="0" borderId="14" xfId="68" applyNumberFormat="1" applyFont="1" applyFill="1" applyBorder="1" applyAlignment="1">
      <alignment horizontal="right" vertical="center"/>
    </xf>
    <xf numFmtId="0" fontId="49" fillId="0" borderId="5" xfId="0" applyFont="1" applyFill="1" applyBorder="1" applyAlignment="1">
      <alignment horizontal="center" vertical="center" wrapText="1"/>
    </xf>
    <xf numFmtId="10" fontId="38" fillId="0" borderId="5" xfId="68" applyNumberFormat="1" applyFont="1" applyFill="1" applyBorder="1" applyAlignment="1">
      <alignment horizontal="center" vertical="center" wrapText="1"/>
    </xf>
    <xf numFmtId="10" fontId="38" fillId="0" borderId="5" xfId="68" applyNumberFormat="1" applyFont="1" applyFill="1" applyBorder="1" applyAlignment="1">
      <alignment horizontal="right" vertical="center" wrapText="1"/>
    </xf>
    <xf numFmtId="0" fontId="49" fillId="0" borderId="5" xfId="0" applyFont="1" applyFill="1" applyBorder="1" applyAlignment="1">
      <alignment horizontal="left" vertical="center" wrapText="1"/>
    </xf>
    <xf numFmtId="183" fontId="50" fillId="0" borderId="5" xfId="0" applyNumberFormat="1" applyFont="1" applyFill="1" applyBorder="1" applyAlignment="1">
      <alignment horizontal="left" vertical="center" wrapText="1"/>
    </xf>
    <xf numFmtId="0" fontId="55" fillId="0" borderId="5" xfId="16637" applyFont="1" applyFill="1" applyBorder="1" applyAlignment="1" applyProtection="1">
      <alignment vertical="center" shrinkToFit="1"/>
      <protection locked="0"/>
    </xf>
    <xf numFmtId="181" fontId="30" fillId="0" borderId="5" xfId="25984" applyNumberFormat="1" applyFont="1" applyFill="1" applyBorder="1" applyAlignment="1" applyProtection="1">
      <alignment horizontal="right" vertical="center" wrapText="1"/>
      <protection locked="0"/>
    </xf>
    <xf numFmtId="10" fontId="30" fillId="0" borderId="5" xfId="68" applyNumberFormat="1" applyFont="1" applyFill="1" applyBorder="1" applyAlignment="1">
      <alignment horizontal="right" vertical="center" wrapText="1"/>
    </xf>
    <xf numFmtId="181" fontId="30" fillId="0" borderId="5" xfId="0" applyNumberFormat="1" applyFont="1" applyFill="1" applyBorder="1" applyAlignment="1" applyProtection="1">
      <alignment horizontal="right" vertical="center" wrapText="1"/>
    </xf>
    <xf numFmtId="0" fontId="55" fillId="0" borderId="5" xfId="16637" applyFont="1" applyFill="1" applyBorder="1" applyAlignment="1" applyProtection="1">
      <alignment horizontal="left" vertical="center" shrinkToFit="1"/>
      <protection locked="0"/>
    </xf>
    <xf numFmtId="186" fontId="55" fillId="0" borderId="5" xfId="16637" applyNumberFormat="1" applyFont="1" applyFill="1" applyBorder="1" applyAlignment="1" applyProtection="1">
      <alignment vertical="center" wrapText="1" shrinkToFit="1"/>
      <protection locked="0"/>
    </xf>
    <xf numFmtId="0" fontId="55" fillId="0" borderId="5" xfId="0" applyFont="1" applyFill="1" applyBorder="1" applyAlignment="1" applyProtection="1">
      <alignment vertical="center"/>
    </xf>
    <xf numFmtId="181" fontId="38" fillId="0" borderId="5" xfId="0" applyNumberFormat="1" applyFont="1" applyFill="1" applyBorder="1" applyAlignment="1" applyProtection="1">
      <alignment horizontal="center" vertical="center" wrapText="1"/>
    </xf>
    <xf numFmtId="0" fontId="38" fillId="0" borderId="5" xfId="0" applyNumberFormat="1" applyFont="1" applyFill="1" applyBorder="1" applyAlignment="1" applyProtection="1">
      <alignment horizontal="center" vertical="center"/>
    </xf>
    <xf numFmtId="184" fontId="30" fillId="0" borderId="5" xfId="0" applyNumberFormat="1" applyFont="1" applyFill="1" applyBorder="1" applyAlignment="1" applyProtection="1">
      <alignment horizontal="left" vertical="center"/>
    </xf>
    <xf numFmtId="0" fontId="30" fillId="0" borderId="5" xfId="0" applyNumberFormat="1" applyFont="1" applyFill="1" applyBorder="1" applyAlignment="1" applyProtection="1">
      <alignment horizontal="left" vertical="center"/>
    </xf>
    <xf numFmtId="181" fontId="30" fillId="0" borderId="5" xfId="0" applyNumberFormat="1" applyFont="1" applyFill="1" applyBorder="1" applyAlignment="1">
      <alignment horizontal="right" vertical="center"/>
    </xf>
    <xf numFmtId="0" fontId="0" fillId="0" borderId="0" xfId="0" applyAlignment="1">
      <alignment horizontal="right" vertical="center"/>
    </xf>
    <xf numFmtId="185" fontId="15" fillId="0" borderId="0" xfId="0" applyNumberFormat="1" applyFont="1" applyFill="1" applyBorder="1" applyAlignment="1">
      <alignment horizontal="left"/>
    </xf>
    <xf numFmtId="185" fontId="40" fillId="0" borderId="0" xfId="0" applyNumberFormat="1" applyFont="1" applyFill="1" applyAlignment="1">
      <alignment horizontal="center" vertical="center"/>
    </xf>
    <xf numFmtId="181" fontId="40" fillId="0" borderId="0" xfId="0" applyNumberFormat="1" applyFont="1" applyFill="1" applyAlignment="1">
      <alignment horizontal="center" vertical="center"/>
    </xf>
    <xf numFmtId="181" fontId="53" fillId="0" borderId="0" xfId="0" applyNumberFormat="1" applyFont="1" applyFill="1" applyAlignment="1">
      <alignment vertical="center"/>
    </xf>
    <xf numFmtId="181" fontId="53" fillId="0" borderId="0" xfId="0" applyNumberFormat="1" applyFont="1" applyFill="1" applyAlignment="1">
      <alignment horizontal="center" vertical="center"/>
    </xf>
    <xf numFmtId="181" fontId="62" fillId="0" borderId="5" xfId="0" applyNumberFormat="1" applyFont="1" applyFill="1" applyBorder="1" applyAlignment="1">
      <alignment vertical="center"/>
    </xf>
    <xf numFmtId="181" fontId="30" fillId="0" borderId="5" xfId="0" applyNumberFormat="1" applyFont="1" applyFill="1" applyBorder="1" applyAlignment="1">
      <alignment vertical="center"/>
    </xf>
    <xf numFmtId="181" fontId="55" fillId="0" borderId="5" xfId="0" applyNumberFormat="1" applyFont="1" applyFill="1" applyBorder="1" applyAlignment="1">
      <alignment vertical="center"/>
    </xf>
    <xf numFmtId="185" fontId="38" fillId="0" borderId="8" xfId="0" applyNumberFormat="1" applyFont="1" applyFill="1" applyBorder="1" applyAlignment="1">
      <alignment horizontal="center" vertical="center" wrapText="1"/>
    </xf>
    <xf numFmtId="0" fontId="38" fillId="0" borderId="8" xfId="0" applyFont="1" applyFill="1" applyBorder="1" applyAlignment="1">
      <alignment horizontal="center" vertical="center" wrapText="1"/>
    </xf>
    <xf numFmtId="185" fontId="38" fillId="0" borderId="10" xfId="0" applyNumberFormat="1" applyFont="1" applyFill="1" applyBorder="1" applyAlignment="1">
      <alignment horizontal="center" vertical="center" wrapText="1"/>
    </xf>
    <xf numFmtId="0" fontId="38" fillId="0" borderId="10" xfId="0" applyFont="1" applyFill="1" applyBorder="1" applyAlignment="1">
      <alignment horizontal="center" vertical="center" wrapText="1"/>
    </xf>
    <xf numFmtId="181" fontId="12" fillId="0" borderId="5" xfId="0" applyNumberFormat="1" applyFont="1" applyFill="1" applyBorder="1" applyAlignment="1">
      <alignment horizontal="center" vertical="center"/>
    </xf>
    <xf numFmtId="181" fontId="12" fillId="0" borderId="5" xfId="0" applyNumberFormat="1" applyFont="1" applyFill="1" applyBorder="1" applyAlignment="1">
      <alignment vertical="center"/>
    </xf>
    <xf numFmtId="181" fontId="57" fillId="0" borderId="5" xfId="0" applyNumberFormat="1" applyFont="1" applyFill="1" applyBorder="1" applyAlignment="1">
      <alignment vertical="center"/>
    </xf>
    <xf numFmtId="187" fontId="38" fillId="0" borderId="5" xfId="0" applyNumberFormat="1" applyFont="1" applyFill="1" applyBorder="1" applyAlignment="1" applyProtection="1">
      <alignment horizontal="left" vertical="center"/>
    </xf>
    <xf numFmtId="41" fontId="57" fillId="0" borderId="5" xfId="0" applyNumberFormat="1" applyFont="1" applyFill="1" applyBorder="1" applyAlignment="1">
      <alignment vertical="center"/>
    </xf>
    <xf numFmtId="41" fontId="55" fillId="0" borderId="5" xfId="0" applyNumberFormat="1" applyFont="1" applyFill="1" applyBorder="1" applyAlignment="1">
      <alignment vertical="center"/>
    </xf>
    <xf numFmtId="41" fontId="30" fillId="0" borderId="5" xfId="0" applyNumberFormat="1" applyFont="1" applyFill="1" applyBorder="1" applyAlignment="1">
      <alignment vertical="center"/>
    </xf>
    <xf numFmtId="185" fontId="40" fillId="0" borderId="0" xfId="0" applyNumberFormat="1" applyFont="1" applyFill="1" applyAlignment="1">
      <alignment horizontal="right" vertical="center"/>
    </xf>
    <xf numFmtId="10" fontId="53" fillId="0" borderId="0" xfId="0" applyNumberFormat="1" applyFont="1" applyFill="1" applyBorder="1" applyAlignment="1">
      <alignment vertical="center"/>
    </xf>
    <xf numFmtId="182" fontId="53" fillId="0" borderId="0" xfId="0" applyNumberFormat="1" applyFont="1" applyFill="1" applyAlignment="1">
      <alignment horizontal="right" vertical="center"/>
    </xf>
    <xf numFmtId="181" fontId="30" fillId="0" borderId="5" xfId="0" applyNumberFormat="1" applyFont="1" applyBorder="1">
      <alignment vertical="center"/>
    </xf>
    <xf numFmtId="10" fontId="55" fillId="0" borderId="5" xfId="0" applyNumberFormat="1" applyFont="1" applyFill="1" applyBorder="1" applyAlignment="1">
      <alignment horizontal="right" vertical="center"/>
    </xf>
    <xf numFmtId="0" fontId="30" fillId="0" borderId="5" xfId="0" applyFont="1" applyBorder="1">
      <alignment vertical="center"/>
    </xf>
    <xf numFmtId="181" fontId="4" fillId="0" borderId="5" xfId="0" applyNumberFormat="1" applyFont="1" applyFill="1" applyBorder="1" applyAlignment="1">
      <alignment horizontal="center" vertical="center"/>
    </xf>
    <xf numFmtId="182" fontId="4" fillId="0" borderId="5" xfId="0" applyNumberFormat="1" applyFont="1" applyFill="1" applyBorder="1" applyAlignment="1">
      <alignment horizontal="center" vertical="center"/>
    </xf>
    <xf numFmtId="182" fontId="4" fillId="0" borderId="5" xfId="0" applyNumberFormat="1" applyFont="1" applyFill="1" applyBorder="1" applyAlignment="1">
      <alignment horizontal="right" vertical="center"/>
    </xf>
    <xf numFmtId="0" fontId="4" fillId="0" borderId="8" xfId="0" applyFont="1" applyBorder="1" applyAlignment="1">
      <alignment horizontal="center" vertical="center"/>
    </xf>
    <xf numFmtId="10" fontId="38" fillId="0" borderId="10" xfId="0" applyNumberFormat="1" applyFont="1" applyFill="1" applyBorder="1" applyAlignment="1">
      <alignment horizontal="center" vertical="center" wrapText="1"/>
    </xf>
    <xf numFmtId="182" fontId="38" fillId="0" borderId="10" xfId="0" applyNumberFormat="1" applyFont="1" applyFill="1" applyBorder="1" applyAlignment="1">
      <alignment horizontal="right" vertical="center" wrapText="1"/>
    </xf>
    <xf numFmtId="0" fontId="4" fillId="0" borderId="10" xfId="0" applyFont="1" applyBorder="1" applyAlignment="1">
      <alignment horizontal="center" vertical="center"/>
    </xf>
    <xf numFmtId="10" fontId="12" fillId="0" borderId="5" xfId="0" applyNumberFormat="1" applyFont="1" applyFill="1" applyBorder="1" applyAlignment="1">
      <alignment vertical="center"/>
    </xf>
    <xf numFmtId="10" fontId="12" fillId="0" borderId="5" xfId="0" applyNumberFormat="1" applyFont="1" applyFill="1" applyBorder="1" applyAlignment="1">
      <alignment horizontal="right" vertical="center"/>
    </xf>
    <xf numFmtId="0" fontId="4" fillId="0" borderId="5" xfId="0" applyFont="1" applyBorder="1">
      <alignment vertical="center"/>
    </xf>
    <xf numFmtId="10" fontId="38" fillId="0" borderId="5" xfId="0" applyNumberFormat="1" applyFont="1" applyFill="1" applyBorder="1" applyAlignment="1">
      <alignment vertical="center" wrapText="1"/>
    </xf>
    <xf numFmtId="10" fontId="57" fillId="0" borderId="5" xfId="0" applyNumberFormat="1" applyFont="1" applyFill="1" applyBorder="1" applyAlignment="1">
      <alignment horizontal="right" vertical="center"/>
    </xf>
    <xf numFmtId="0" fontId="38" fillId="0" borderId="5" xfId="0" applyFont="1" applyBorder="1">
      <alignment vertical="center"/>
    </xf>
    <xf numFmtId="10" fontId="30" fillId="0" borderId="5" xfId="0" applyNumberFormat="1" applyFont="1" applyFill="1" applyBorder="1" applyAlignment="1">
      <alignment vertical="center" wrapText="1"/>
    </xf>
    <xf numFmtId="41" fontId="30" fillId="0" borderId="5" xfId="0" applyNumberFormat="1" applyFont="1" applyBorder="1" applyAlignment="1">
      <alignment vertical="center"/>
    </xf>
    <xf numFmtId="187" fontId="38" fillId="0" borderId="5" xfId="0" applyNumberFormat="1" applyFont="1" applyFill="1" applyBorder="1" applyAlignment="1">
      <alignment horizontal="left"/>
    </xf>
    <xf numFmtId="187" fontId="38" fillId="0" borderId="5" xfId="0" applyNumberFormat="1" applyFont="1" applyFill="1" applyBorder="1" applyAlignment="1">
      <alignment vertical="center"/>
    </xf>
    <xf numFmtId="0" fontId="38" fillId="0" borderId="5" xfId="0" applyFont="1" applyBorder="1" applyAlignment="1">
      <alignment horizontal="center" vertical="center" wrapText="1"/>
    </xf>
    <xf numFmtId="0" fontId="30" fillId="0" borderId="5" xfId="0" applyFont="1" applyFill="1" applyBorder="1" applyAlignment="1">
      <alignment horizontal="center" vertical="center" wrapText="1"/>
    </xf>
    <xf numFmtId="187" fontId="30" fillId="0" borderId="5" xfId="0" applyNumberFormat="1" applyFont="1" applyFill="1" applyBorder="1" applyAlignment="1" applyProtection="1">
      <alignment horizontal="left" vertical="center"/>
    </xf>
    <xf numFmtId="41" fontId="14" fillId="2" borderId="0" xfId="0" applyNumberFormat="1" applyFont="1" applyFill="1" applyAlignment="1">
      <alignment vertical="center"/>
    </xf>
    <xf numFmtId="41" fontId="38" fillId="0" borderId="5" xfId="0" applyNumberFormat="1" applyFont="1" applyFill="1" applyBorder="1" applyAlignment="1">
      <alignment vertical="center"/>
    </xf>
    <xf numFmtId="0" fontId="30" fillId="0" borderId="5" xfId="0" applyFont="1" applyBorder="1" applyAlignment="1">
      <alignment vertical="center" wrapText="1"/>
    </xf>
    <xf numFmtId="0" fontId="45" fillId="0" borderId="0" xfId="0" applyFont="1" applyFill="1" applyAlignment="1">
      <alignment horizontal="center" vertical="center"/>
    </xf>
    <xf numFmtId="181" fontId="45" fillId="0" borderId="0" xfId="0" applyNumberFormat="1" applyFont="1" applyFill="1" applyAlignment="1">
      <alignment horizontal="right" vertical="center"/>
    </xf>
    <xf numFmtId="0" fontId="45" fillId="0" borderId="0" xfId="0" applyFont="1" applyFill="1" applyAlignment="1">
      <alignment horizontal="right" vertical="center"/>
    </xf>
    <xf numFmtId="0" fontId="60" fillId="0" borderId="0" xfId="0" applyFont="1" applyFill="1" applyBorder="1" applyAlignment="1">
      <alignment horizontal="left" vertical="center"/>
    </xf>
    <xf numFmtId="181" fontId="61" fillId="0" borderId="0" xfId="0" applyNumberFormat="1" applyFont="1" applyFill="1" applyBorder="1" applyAlignment="1">
      <alignment horizontal="right" vertical="center"/>
    </xf>
    <xf numFmtId="0" fontId="0" fillId="0" borderId="14" xfId="0" applyFont="1" applyFill="1" applyBorder="1" applyAlignment="1">
      <alignment horizontal="right" vertical="center"/>
    </xf>
    <xf numFmtId="0" fontId="30" fillId="0" borderId="5" xfId="0" applyFont="1" applyFill="1" applyBorder="1" applyAlignment="1">
      <alignment horizontal="left" vertical="center" wrapText="1"/>
    </xf>
    <xf numFmtId="0" fontId="63" fillId="0" borderId="0" xfId="0" applyFont="1" applyAlignment="1">
      <alignment horizontal="center" vertical="center"/>
    </xf>
    <xf numFmtId="0" fontId="64" fillId="0" borderId="0" xfId="0" applyFont="1" applyAlignment="1">
      <alignment horizontal="center" vertical="center"/>
    </xf>
    <xf numFmtId="0" fontId="65" fillId="0" borderId="0" xfId="28355" applyFont="1" applyFill="1" applyAlignment="1">
      <alignment horizontal="center" vertical="center"/>
    </xf>
    <xf numFmtId="0" fontId="65" fillId="0" borderId="0" xfId="0" applyFont="1" applyFill="1">
      <alignment vertical="center"/>
    </xf>
    <xf numFmtId="0" fontId="66" fillId="0" borderId="0" xfId="0" applyFont="1">
      <alignment vertical="center"/>
    </xf>
    <xf numFmtId="0" fontId="67" fillId="0" borderId="0" xfId="28355" applyFont="1" applyFill="1" applyAlignment="1">
      <alignment horizontal="center" vertical="center"/>
    </xf>
    <xf numFmtId="0" fontId="67" fillId="0" borderId="0" xfId="0" applyFont="1" applyFill="1">
      <alignment vertical="center"/>
    </xf>
    <xf numFmtId="0" fontId="13" fillId="0" borderId="0" xfId="0" applyFont="1" applyAlignment="1">
      <alignment horizontal="left" vertical="center"/>
    </xf>
    <xf numFmtId="0" fontId="68" fillId="0" borderId="0" xfId="0" applyFont="1" applyAlignment="1">
      <alignment horizontal="center" vertical="center"/>
    </xf>
    <xf numFmtId="0" fontId="69" fillId="0" borderId="0" xfId="0" applyFont="1" applyAlignment="1">
      <alignment horizontal="justify" vertical="center"/>
    </xf>
    <xf numFmtId="0" fontId="70" fillId="0" borderId="0" xfId="0" applyFont="1" applyAlignment="1">
      <alignment horizontal="justify" vertical="center"/>
    </xf>
    <xf numFmtId="0" fontId="71" fillId="0" borderId="0" xfId="0" applyFont="1" applyAlignment="1">
      <alignment horizontal="center" vertical="center"/>
    </xf>
    <xf numFmtId="57" fontId="65" fillId="0" borderId="0" xfId="0" applyNumberFormat="1" applyFont="1" applyAlignment="1">
      <alignment horizontal="center" vertical="center"/>
    </xf>
    <xf numFmtId="0" fontId="72" fillId="0" borderId="0" xfId="0" applyFont="1">
      <alignment vertical="center"/>
    </xf>
    <xf numFmtId="57" fontId="73" fillId="0" borderId="0" xfId="0" applyNumberFormat="1" applyFont="1" applyAlignment="1">
      <alignment horizontal="center" vertical="center"/>
    </xf>
  </cellXfs>
  <cellStyles count="33692">
    <cellStyle name="常规" xfId="0" builtinId="0"/>
    <cellStyle name="20% - 强调文字颜色 5 3 2 2 4 3" xfId="1"/>
    <cellStyle name="常规 3 4 4 3 2" xfId="2"/>
    <cellStyle name="链接单元格 2 3 6 2" xfId="3"/>
    <cellStyle name="常规 25 2 7" xfId="4"/>
    <cellStyle name="常规 30 2 7" xfId="5"/>
    <cellStyle name="货币[0]" xfId="6" builtinId="7"/>
    <cellStyle name="20% - 强调文字颜色 2 3 6" xfId="7"/>
    <cellStyle name="常规 7 44 2 3" xfId="8"/>
    <cellStyle name="常规 7 39 2 3" xfId="9"/>
    <cellStyle name="常规 38 4 2 3" xfId="10"/>
    <cellStyle name="货币" xfId="11" builtinId="4"/>
    <cellStyle name="常规 12 3 2 2 2" xfId="12"/>
    <cellStyle name="好 3 2 2 2 2 4" xfId="13"/>
    <cellStyle name="20% - 强调文字颜色 6 3 2 2 3 3" xfId="14"/>
    <cellStyle name="常规 3 3 4 2 4" xfId="15"/>
    <cellStyle name="好 4 2 3 2 2 2" xfId="16"/>
    <cellStyle name="20% - 强调文字颜色 6 2 7 2 2" xfId="17"/>
    <cellStyle name="20% - 强调文字颜色 3" xfId="18" builtinId="38"/>
    <cellStyle name="常规 21 36 2 2" xfId="19"/>
    <cellStyle name="常规 21 41 2 2" xfId="20"/>
    <cellStyle name="40% - 强调文字颜色 5 2 5 3 2" xfId="21"/>
    <cellStyle name="20% - 强调文字颜色 3 2 3 3" xfId="22"/>
    <cellStyle name="输入" xfId="23" builtinId="20"/>
    <cellStyle name="常规 13 62" xfId="24"/>
    <cellStyle name="常规 13 57" xfId="25"/>
    <cellStyle name="40% - 强调文字颜色 4 2 3 3 3 2" xfId="26"/>
    <cellStyle name="40% - 强调文字颜色 3 2 6 2 2 2" xfId="27"/>
    <cellStyle name="60% - 强调文字颜色 4 3 2 4 2" xfId="28"/>
    <cellStyle name="链接单元格 3 6 2 2" xfId="29"/>
    <cellStyle name="常规 7 3 2 2 4" xfId="30"/>
    <cellStyle name="20% - 强调文字颜色 4 2 4 3" xfId="31"/>
    <cellStyle name="20% - 强调文字颜色 1 2 3 3 2 2" xfId="32"/>
    <cellStyle name="千位分隔[0]" xfId="33" builtinId="6"/>
    <cellStyle name="40% - 强调文字颜色 2 2 3 2 2" xfId="34"/>
    <cellStyle name="常规 10 25 2" xfId="35"/>
    <cellStyle name="常规 10 30 2" xfId="36"/>
    <cellStyle name="常规 7 20 16 2 4" xfId="37"/>
    <cellStyle name="常规 7 20 21 2 4" xfId="38"/>
    <cellStyle name="标题 2 3 2 2 4 2 2 2" xfId="39"/>
    <cellStyle name="标题 1 3 2 5" xfId="40"/>
    <cellStyle name="强调文字颜色 2 2 2 2 4 3 2" xfId="41"/>
    <cellStyle name="20% - 强调文字颜色 1 3 4 3 2" xfId="42"/>
    <cellStyle name="40% - 强调文字颜色 3 3 3 2" xfId="43"/>
    <cellStyle name="40% - 强调文字颜色 3" xfId="44" builtinId="39"/>
    <cellStyle name="20% - 强调文字颜色 1 2 2 2 6" xfId="45"/>
    <cellStyle name="差" xfId="46" builtinId="27"/>
    <cellStyle name="注释 2 3 2 5" xfId="47"/>
    <cellStyle name="常规 7 2 2 29" xfId="48"/>
    <cellStyle name="常规 7 2 2 34" xfId="49"/>
    <cellStyle name="20% - 强调文字颜色 1 3 6 3" xfId="50"/>
    <cellStyle name="常规 8 2 2 14 3 2" xfId="51"/>
    <cellStyle name="20% - 强调文字颜色 3 2 2 2 4" xfId="52"/>
    <cellStyle name="60% - 强调文字颜色 6 2 3 3 3" xfId="53"/>
    <cellStyle name="20% - 强调文字颜色 1 2 6 2 2" xfId="54"/>
    <cellStyle name="常规 26 2 5 3" xfId="55"/>
    <cellStyle name="常规 31 2 5 3" xfId="56"/>
    <cellStyle name="解释性文本 2 3 2 4" xfId="57"/>
    <cellStyle name="千位分隔" xfId="58" builtinId="3"/>
    <cellStyle name="20% - 强调文字颜色 2 2 3 2 2 2" xfId="59"/>
    <cellStyle name="常规 7 2 2 3 4 2" xfId="60"/>
    <cellStyle name="20% - 强调文字颜色 3 2 5 3 2" xfId="61"/>
    <cellStyle name="常规 7 20 9 2 2 2" xfId="62"/>
    <cellStyle name="标题 6 3 2 2" xfId="63"/>
    <cellStyle name="60% - 强调文字颜色 3" xfId="64" builtinId="40"/>
    <cellStyle name="超链接" xfId="65" builtinId="8"/>
    <cellStyle name="常规 7 20 2 35 5" xfId="66"/>
    <cellStyle name="常规 7 20 2 40 5" xfId="67"/>
    <cellStyle name="百分比" xfId="68" builtinId="5"/>
    <cellStyle name="20% - 强调文字颜色 2 2 7 2 2" xfId="69"/>
    <cellStyle name="已访问的超链接" xfId="70" builtinId="9"/>
    <cellStyle name="注释" xfId="71" builtinId="10"/>
    <cellStyle name="注释 3 4 3 4 2" xfId="72"/>
    <cellStyle name="常规 3 45 2 2 2" xfId="73"/>
    <cellStyle name="常规 3 50 2 2 2" xfId="74"/>
    <cellStyle name="60% - 强调文字颜色 2 3" xfId="75"/>
    <cellStyle name="20% - 强调文字颜色 1 3 2 3 3 2" xfId="76"/>
    <cellStyle name="检查单元格 2 2 2 4 2 2" xfId="77"/>
    <cellStyle name="60% - 强调文字颜色 4 3 3 4 2 2" xfId="78"/>
    <cellStyle name="60% - 强调文字颜色 2" xfId="79" builtinId="36"/>
    <cellStyle name="40% - 强调文字颜色 6 3 3 6 2" xfId="80"/>
    <cellStyle name="20% - 强调文字颜色 2 3 2 2 5" xfId="81"/>
    <cellStyle name="检查单元格 3 2 2 3 4" xfId="82"/>
    <cellStyle name="强调文字颜色 6 3 7 2" xfId="83"/>
    <cellStyle name="标题 4" xfId="84" builtinId="19"/>
    <cellStyle name="常规 31 21" xfId="85"/>
    <cellStyle name="常规 31 16" xfId="86"/>
    <cellStyle name="常规 26 21" xfId="87"/>
    <cellStyle name="常规 26 16" xfId="88"/>
    <cellStyle name="20% - 强调文字颜色 4 3 4 3" xfId="89"/>
    <cellStyle name="20% - 强调文字颜色 4 3 2 2 3" xfId="90"/>
    <cellStyle name="20% - 强调文字颜色 1 3 2 2 2 2 2" xfId="91"/>
    <cellStyle name="20% - 强调文字颜色 1 2 3 4 2 2" xfId="92"/>
    <cellStyle name="标题 4 2 2 4" xfId="93"/>
    <cellStyle name="警告文本" xfId="94" builtinId="11"/>
    <cellStyle name="常规_2007.12（送人大） 3 2 2" xfId="95"/>
    <cellStyle name="40% - 强调文字颜色 2 2 4 2 2" xfId="96"/>
    <cellStyle name="标题" xfId="97" builtinId="15"/>
    <cellStyle name="解释性文本" xfId="98" builtinId="53"/>
    <cellStyle name="常规 23 16 3" xfId="99"/>
    <cellStyle name="常规 23 21 3" xfId="100"/>
    <cellStyle name="标题 4 2 2 2 3 3" xfId="101"/>
    <cellStyle name="常规 10 48 2" xfId="102"/>
    <cellStyle name="常规 10 53 2" xfId="103"/>
    <cellStyle name="强调文字颜色 2 2 3 2 2 2 2" xfId="104"/>
    <cellStyle name="20% - 强调文字颜色 2 3 2 2 2" xfId="105"/>
    <cellStyle name="40% - 强调文字颜色 3 3 7 2 2" xfId="106"/>
    <cellStyle name="强调文字颜色 1 3 2 3 4 2" xfId="107"/>
    <cellStyle name="常规 10 3 6 2" xfId="108"/>
    <cellStyle name="标题 1" xfId="109" builtinId="16"/>
    <cellStyle name="常规 31 13" xfId="110"/>
    <cellStyle name="常规 26 13" xfId="111"/>
    <cellStyle name="常规 7 20 2 4 3 2" xfId="112"/>
    <cellStyle name="20% - 强调文字颜色 2 3 2 2 3" xfId="113"/>
    <cellStyle name="检查单元格 3 2 2 3 2" xfId="114"/>
    <cellStyle name="60% - 强调文字颜色 5 3 3 3 2" xfId="115"/>
    <cellStyle name="强调文字颜色 3 2 2 9" xfId="116"/>
    <cellStyle name="标题 2" xfId="117" builtinId="17"/>
    <cellStyle name="常规 31 14" xfId="118"/>
    <cellStyle name="常规 26 14" xfId="119"/>
    <cellStyle name="60% - 强调文字颜色 1" xfId="120" builtinId="32"/>
    <cellStyle name="60% - 强调文字颜色 6 2 3 6" xfId="121"/>
    <cellStyle name="20% - 强调文字颜色 2 3 2 2 4" xfId="122"/>
    <cellStyle name="检查单元格 3 2 2 3 3" xfId="123"/>
    <cellStyle name="常规 30 2 5 2 2" xfId="124"/>
    <cellStyle name="常规 25 2 5 2 2" xfId="125"/>
    <cellStyle name="常规 7 2 2 2 2 8 3" xfId="126"/>
    <cellStyle name="60% - 强调文字颜色 5 3 3 3 3" xfId="127"/>
    <cellStyle name="40% - 强调文字颜色 3 3 2 2 5 2 2" xfId="128"/>
    <cellStyle name="标题 3" xfId="129" builtinId="18"/>
    <cellStyle name="20% - 强调文字颜色 5 3 2 2 4 3 2" xfId="130"/>
    <cellStyle name="常规 26 15" xfId="131"/>
    <cellStyle name="常规 26 20" xfId="132"/>
    <cellStyle name="常规 31 15" xfId="133"/>
    <cellStyle name="常规 31 20" xfId="134"/>
    <cellStyle name="常规 25 2 7 2" xfId="135"/>
    <cellStyle name="常规 30 2 7 2" xfId="136"/>
    <cellStyle name="常规 36 3 3 2" xfId="137"/>
    <cellStyle name="常规 41 3 3 2" xfId="138"/>
    <cellStyle name="标题 2 2 8 2" xfId="139"/>
    <cellStyle name="20% - 强调文字颜色 2 3 3 3 3 2" xfId="140"/>
    <cellStyle name="适中 2 6 2" xfId="141"/>
    <cellStyle name="60% - 强调文字颜色 4" xfId="142" builtinId="44"/>
    <cellStyle name="20% - 强调文字颜色 3 2 2 4 3 2" xfId="143"/>
    <cellStyle name="输出" xfId="144" builtinId="21"/>
    <cellStyle name="输出 3 2 2 4 3 2" xfId="145"/>
    <cellStyle name="40% - 强调文字颜色 3 2 2 2 5" xfId="146"/>
    <cellStyle name="常规 10 25" xfId="147"/>
    <cellStyle name="常规 10 30" xfId="148"/>
    <cellStyle name="标题 2 3 2 2 4 2 2" xfId="149"/>
    <cellStyle name="强调文字颜色 2 2 2 2 4 3" xfId="150"/>
    <cellStyle name="20% - 强调文字颜色 1 3 4 3" xfId="151"/>
    <cellStyle name="好 3 3 2 2 3 2" xfId="152"/>
    <cellStyle name="计算" xfId="153" builtinId="22"/>
    <cellStyle name="常规 7 20 15 2 3" xfId="154"/>
    <cellStyle name="常规 7 20 20 2 3" xfId="155"/>
    <cellStyle name="40% - 强调文字颜色 6 2 2 2 3 2" xfId="156"/>
    <cellStyle name="常规 7 58 2 2" xfId="157"/>
    <cellStyle name="常规 7 63 2 2" xfId="158"/>
    <cellStyle name="常规 4 3 4 3 2" xfId="159"/>
    <cellStyle name="标题 1 2 2 4" xfId="160"/>
    <cellStyle name="40% - 强调文字颜色 1 3 2 5 3" xfId="161"/>
    <cellStyle name="常规 7 2 2 2 2 18 3 2" xfId="162"/>
    <cellStyle name="常规 7 2 2 2 2 23 3 2" xfId="163"/>
    <cellStyle name="20% - 强调文字颜色 2 2 2 2 2 2 2 2" xfId="164"/>
    <cellStyle name="差 2 2 7" xfId="165"/>
    <cellStyle name="链接单元格 3 4 3" xfId="166"/>
    <cellStyle name="检查单元格" xfId="167" builtinId="23"/>
    <cellStyle name="20% - 强调文字颜色 2 2 3 2 3 2" xfId="168"/>
    <cellStyle name="20% - 强调文字颜色 6" xfId="169" builtinId="50"/>
    <cellStyle name="注释 2 19 2 3" xfId="170"/>
    <cellStyle name="注释 2 24 2 3" xfId="171"/>
    <cellStyle name="强调文字颜色 4 2 6 4 2" xfId="172"/>
    <cellStyle name="标题 5 3 4" xfId="173"/>
    <cellStyle name="常规 7 20 37 2 2" xfId="174"/>
    <cellStyle name="常规 7 20 42 2 2" xfId="175"/>
    <cellStyle name="20% - 强调文字颜色 2 2 2 4 2 2" xfId="176"/>
    <cellStyle name="标题 2 2 2 6" xfId="177"/>
    <cellStyle name="检查单元格 3 3" xfId="178"/>
    <cellStyle name="20% - 强调文字颜色 2 2 3 5 2" xfId="179"/>
    <cellStyle name="强调文字颜色 5 3 2 3 2 3" xfId="180"/>
    <cellStyle name="40% - 强调文字颜色 4 2 3 3" xfId="181"/>
    <cellStyle name="强调文字颜色 2" xfId="182" builtinId="33"/>
    <cellStyle name="解释性文本 2 2 5 3" xfId="183"/>
    <cellStyle name="输出 2 3 4 5" xfId="184"/>
    <cellStyle name="常规 2 2 2 5" xfId="185"/>
    <cellStyle name="20% - 强调文字颜色 6 3 5" xfId="186"/>
    <cellStyle name="常规 7 48 2 2" xfId="187"/>
    <cellStyle name="常规 7 53 2 2" xfId="188"/>
    <cellStyle name="链接单元格" xfId="189" builtinId="24"/>
    <cellStyle name="40% - 强调文字颜色 6 3 2 2 3 3" xfId="190"/>
    <cellStyle name="常规 36 3 2" xfId="191"/>
    <cellStyle name="常规 41 3 2" xfId="192"/>
    <cellStyle name="强调文字颜色 4 2 3 3 5" xfId="193"/>
    <cellStyle name="标题 2 2 7" xfId="194"/>
    <cellStyle name="20% - 强调文字颜色 2 3 3 3 2" xfId="195"/>
    <cellStyle name="汇总" xfId="196" builtinId="25"/>
    <cellStyle name="20% - 强调文字颜色 1 2 6 3" xfId="197"/>
    <cellStyle name="常规 8 2 2 13 3 2" xfId="198"/>
    <cellStyle name="常规 7 2 2 29 2 3 2" xfId="199"/>
    <cellStyle name="常规 7 2 2 34 2 3 2" xfId="200"/>
    <cellStyle name="好" xfId="201" builtinId="26"/>
    <cellStyle name="常规 11 7 2 2" xfId="202"/>
    <cellStyle name="差 2 3 2" xfId="203"/>
    <cellStyle name="20% - 强调文字颜色 1 2 5 2 2" xfId="204"/>
    <cellStyle name="常规 35 3 2 2" xfId="205"/>
    <cellStyle name="常规 40 3 2 2" xfId="206"/>
    <cellStyle name="标题 1 2 7 2" xfId="207"/>
    <cellStyle name="20% - 强调文字颜色 2 3 2 3 2 2" xfId="208"/>
    <cellStyle name="常规 3 13 4" xfId="209"/>
    <cellStyle name="适中" xfId="210" builtinId="28"/>
    <cellStyle name="20% - 强调文字颜色 4 2 2 6" xfId="211"/>
    <cellStyle name="20% - 强调文字颜色 3 2 2 5 2" xfId="212"/>
    <cellStyle name="常规 3 4 2 2 2 2 2 2" xfId="213"/>
    <cellStyle name="20% - 强调文字颜色 3 3 8" xfId="214"/>
    <cellStyle name="20% - 强调文字颜色 2 2 4 3 2" xfId="215"/>
    <cellStyle name="标题 5 3 3" xfId="216"/>
    <cellStyle name="20% - 强调文字颜色 5" xfId="217" builtinId="46"/>
    <cellStyle name="注释 2 19 2 2" xfId="218"/>
    <cellStyle name="注释 2 24 2 2" xfId="219"/>
    <cellStyle name="常规 13 54 2 3" xfId="220"/>
    <cellStyle name="常规 13 49 2 3" xfId="221"/>
    <cellStyle name="20% - 强调文字颜色 1 2 2 2 3 3" xfId="222"/>
    <cellStyle name="汇总 3 2 2 7 2" xfId="223"/>
    <cellStyle name="40% - 强调文字颜色 4 2 3 2" xfId="224"/>
    <cellStyle name="适中 2 2 2 3 2 2 2" xfId="225"/>
    <cellStyle name="强调文字颜色 1" xfId="226" builtinId="29"/>
    <cellStyle name="解释性文本 2 2 5 2" xfId="227"/>
    <cellStyle name="输出 2 3 4 4" xfId="228"/>
    <cellStyle name="常规 2 2 2 4" xfId="229"/>
    <cellStyle name="20% - 强调文字颜色 1" xfId="230" builtinId="30"/>
    <cellStyle name="常规 2 2 2 2 2 5 2 5" xfId="231"/>
    <cellStyle name="40% - 强调文字颜色 1 3 3 2 2 2 2" xfId="232"/>
    <cellStyle name="常规 8 2 2 2 2 4 2" xfId="233"/>
    <cellStyle name="差 2 5 3 2" xfId="234"/>
    <cellStyle name="40% - 强调文字颜色 1" xfId="235" builtinId="31"/>
    <cellStyle name="常规 47 2 3" xfId="236"/>
    <cellStyle name="强调文字颜色 1 2 3 5 4" xfId="237"/>
    <cellStyle name="常规 2 6 8" xfId="238"/>
    <cellStyle name="常规 8 4 45 3" xfId="239"/>
    <cellStyle name="40% - 强调文字颜色 4 3 5 3 2" xfId="240"/>
    <cellStyle name="20% - 强调文字颜色 1 2 2 2 4" xfId="241"/>
    <cellStyle name="60% - 强调文字颜色 4 2 3 3 3" xfId="242"/>
    <cellStyle name="20% - 强调文字颜色 2" xfId="243" builtinId="34"/>
    <cellStyle name="常规 24 23 2 2" xfId="244"/>
    <cellStyle name="常规 24 18 2 2" xfId="245"/>
    <cellStyle name="40% - 强调文字颜色 2" xfId="246" builtinId="35"/>
    <cellStyle name="常规 47 2 4" xfId="247"/>
    <cellStyle name="20% - 强调文字颜色 6 2 2 2 6 2" xfId="248"/>
    <cellStyle name="20% - 强调文字颜色 1 2 2 2 5" xfId="249"/>
    <cellStyle name="20% - 强调文字颜色 4 2 4 3 2" xfId="250"/>
    <cellStyle name="40% - 强调文字颜色 4 2 3 4" xfId="251"/>
    <cellStyle name="20% - 强调文字颜色 1 2 3 3 2 2 2" xfId="252"/>
    <cellStyle name="千位分隔 2 2 4 2" xfId="253"/>
    <cellStyle name="强调文字颜色 3" xfId="254" builtinId="37"/>
    <cellStyle name="解释性文本 2 2 5 4" xfId="255"/>
    <cellStyle name="常规 2 2 2 6" xfId="256"/>
    <cellStyle name="40% - 强调文字颜色 4 2 3 5" xfId="257"/>
    <cellStyle name="千位分隔 2 2 4 3" xfId="258"/>
    <cellStyle name="强调文字颜色 4" xfId="259" builtinId="41"/>
    <cellStyle name="常规 7 8 4 2" xfId="260"/>
    <cellStyle name="解释性文本 2 2 5 5" xfId="261"/>
    <cellStyle name="常规 2 2 2 7" xfId="262"/>
    <cellStyle name="标题 5 3 2" xfId="263"/>
    <cellStyle name="常规 2 7 2 2 2 2 2 2 2 2" xfId="264"/>
    <cellStyle name="20% - 强调文字颜色 4" xfId="265" builtinId="42"/>
    <cellStyle name="常规 13 54 2 2" xfId="266"/>
    <cellStyle name="常规 13 49 2 2" xfId="267"/>
    <cellStyle name="常规 24 8 3" xfId="268"/>
    <cellStyle name="20% - 强调文字颜色 1 2 2 2 3 2" xfId="269"/>
    <cellStyle name="60% - 强调文字颜色 4 2 3 3 2 2" xfId="270"/>
    <cellStyle name="常规 7 2 4 35 2 4" xfId="271"/>
    <cellStyle name="常规 7 2 4 40 2 4" xfId="272"/>
    <cellStyle name="20% - 强调文字颜色 2 2 2 2 2 2 2" xfId="273"/>
    <cellStyle name="常规 7 2 2 2 2 15 4 2" xfId="274"/>
    <cellStyle name="常规 7 2 2 2 2 20 4 2" xfId="275"/>
    <cellStyle name="40% - 强调文字颜色 3 3 3 3" xfId="276"/>
    <cellStyle name="40% - 强调文字颜色 4" xfId="277" builtinId="43"/>
    <cellStyle name="40% - 强调文字颜色 4 2 3 6" xfId="278"/>
    <cellStyle name="强调文字颜色 6 3 3 7 2" xfId="279"/>
    <cellStyle name="标题 1 2 3 5 2 2" xfId="280"/>
    <cellStyle name="20% - 强调文字颜色 1 3 3 4 2 2 2" xfId="281"/>
    <cellStyle name="千位分隔 2 2 4 4" xfId="282"/>
    <cellStyle name="强调文字颜色 5" xfId="283" builtinId="45"/>
    <cellStyle name="常规 2 2 2 8" xfId="284"/>
    <cellStyle name="40% - 强调文字颜色 3 3 3 4" xfId="285"/>
    <cellStyle name="40% - 强调文字颜色 5" xfId="286" builtinId="47"/>
    <cellStyle name="标题 5 8" xfId="287"/>
    <cellStyle name="20% - 强调文字颜色 2 2 2 2 5 2" xfId="288"/>
    <cellStyle name="常规 7 2 28 2 3" xfId="289"/>
    <cellStyle name="常规 7 2 33 2 3" xfId="290"/>
    <cellStyle name="标题 3 2 3 2 3" xfId="291"/>
    <cellStyle name="适中 2 6 3" xfId="292"/>
    <cellStyle name="60% - 强调文字颜色 5" xfId="293" builtinId="48"/>
    <cellStyle name="强调文字颜色 6" xfId="294" builtinId="49"/>
    <cellStyle name="常规 7 2 4 13 2 2 2" xfId="295"/>
    <cellStyle name="常规 2 2 2 9" xfId="296"/>
    <cellStyle name="常规 35 3 2 2 2" xfId="297"/>
    <cellStyle name="常规 40 3 2 2 2" xfId="298"/>
    <cellStyle name="标题 1 2 7 2 2" xfId="299"/>
    <cellStyle name="20% - 强调文字颜色 2 3 2 3 2 2 2" xfId="300"/>
    <cellStyle name="常规 37 35 3" xfId="301"/>
    <cellStyle name="常规 37 40 3" xfId="302"/>
    <cellStyle name="20% - 强调文字颜色 4 2 2 6 2" xfId="303"/>
    <cellStyle name="计算 3 3 7" xfId="304"/>
    <cellStyle name="20% - 强调文字颜色 3 2 2 5 2 2" xfId="305"/>
    <cellStyle name="20% - 强调文字颜色 3 3 8 2" xfId="306"/>
    <cellStyle name="千位分隔[0] 3 2 3 3" xfId="307"/>
    <cellStyle name="20% - 强调文字颜色 3 3 2" xfId="308"/>
    <cellStyle name="60% - 强调文字颜色 1 2 2 4 3" xfId="309"/>
    <cellStyle name="强调文字颜色 2 2 4 2 2" xfId="310"/>
    <cellStyle name="常规 3 2 3 5 2 2 2 2" xfId="311"/>
    <cellStyle name="常规 13 14 2 2" xfId="312"/>
    <cellStyle name="40% - 强调文字颜色 4 3 7" xfId="313"/>
    <cellStyle name="40% - 强调文字颜色 6" xfId="314" builtinId="51"/>
    <cellStyle name="常规 7 2 2 2 38 3 2" xfId="315"/>
    <cellStyle name="常规 7 2 2 2 43 3 2" xfId="316"/>
    <cellStyle name="40% - 强调文字颜色 3 3 3 5" xfId="317"/>
    <cellStyle name="适中 2 6 4" xfId="318"/>
    <cellStyle name="60% - 强调文字颜色 6" xfId="319" builtinId="52"/>
    <cellStyle name="20% - 强调文字颜色 1 2" xfId="320"/>
    <cellStyle name="20% - 强调文字颜色 2 3 2 2 6" xfId="321"/>
    <cellStyle name="检查单元格 3 2 2 3 5" xfId="322"/>
    <cellStyle name="20% - 强调文字颜色 1 3 2 2 5 2" xfId="323"/>
    <cellStyle name="检查单元格 2 2 2 3 4 2" xfId="324"/>
    <cellStyle name="20% - 强调文字颜色 1 2 2 2" xfId="325"/>
    <cellStyle name="40% - 强调文字颜色 2 2 7 2" xfId="326"/>
    <cellStyle name="常规 7 2 4 18 2 4" xfId="327"/>
    <cellStyle name="常规 7 2 4 23 2 4" xfId="328"/>
    <cellStyle name="20% - 强调文字颜色 1 2 2 2 2 2 2 2" xfId="329"/>
    <cellStyle name="汇总 3 2 5 2 4" xfId="330"/>
    <cellStyle name="20% - 强调文字颜色 1 2 2 2 2 2 2" xfId="331"/>
    <cellStyle name="常规 27 3 6" xfId="332"/>
    <cellStyle name="常规 32 3 6" xfId="333"/>
    <cellStyle name="20% - 强调文字颜色 2 2 4 2 2 2" xfId="334"/>
    <cellStyle name="20% - 强调文字颜色 1 2 2 2 2 3 2" xfId="335"/>
    <cellStyle name="20% - 强调文字颜色 1 2 2 2 2 2" xfId="336"/>
    <cellStyle name="常规 7 2 2 47 2 4" xfId="337"/>
    <cellStyle name="常规 7 2 2 52 2 4" xfId="338"/>
    <cellStyle name="常规 24 7 3" xfId="339"/>
    <cellStyle name="20% - 强调文字颜色 2 2 4 2 2" xfId="340"/>
    <cellStyle name="20% - 强调文字颜色 1 2 2 2 2 3" xfId="341"/>
    <cellStyle name="汇总 3 2 2 6 2" xfId="342"/>
    <cellStyle name="40% - 强调文字颜色 5 2 7" xfId="343"/>
    <cellStyle name="标题 5 3 2 2 2" xfId="344"/>
    <cellStyle name="20% - 强调文字颜色 4 2 2" xfId="345"/>
    <cellStyle name="60% - 强调文字颜色 1 2 3 3 3" xfId="346"/>
    <cellStyle name="解释性文本 3 2 9" xfId="347"/>
    <cellStyle name="20% - 强调文字颜色 1 2 2 2 3 2 2 2" xfId="348"/>
    <cellStyle name="常规 33 3 6 2" xfId="349"/>
    <cellStyle name="20% - 强调文字颜色 1 3 2 2 5" xfId="350"/>
    <cellStyle name="检查单元格 2 2 2 3 4" xfId="351"/>
    <cellStyle name="20% - 强调文字颜色 1 2 2" xfId="352"/>
    <cellStyle name="40% - 强调文字颜色 2 2 7" xfId="353"/>
    <cellStyle name="40% - 强调文字颜色 5 3 2 5" xfId="354"/>
    <cellStyle name="20% - 强调文字颜色 2 3 2 2 6 2" xfId="355"/>
    <cellStyle name="常规 7 2 47 2 4" xfId="356"/>
    <cellStyle name="常规 7 2 52 2 4" xfId="357"/>
    <cellStyle name="常规 7 20 2 47" xfId="358"/>
    <cellStyle name="常规 8 2 2 10 3 2" xfId="359"/>
    <cellStyle name="标题 4 2 3 3 3" xfId="360"/>
    <cellStyle name="20% - 强调文字颜色 1 3 2 2 5 2 2" xfId="361"/>
    <cellStyle name="20% - 强调文字颜色 1 2 2 2 2" xfId="362"/>
    <cellStyle name="40% - 强调文字颜色 2 2 7 2 2" xfId="363"/>
    <cellStyle name="常规 7 2 4 9" xfId="364"/>
    <cellStyle name="常规 31 22 3" xfId="365"/>
    <cellStyle name="常规 31 17 3" xfId="366"/>
    <cellStyle name="常规 26 22 3" xfId="367"/>
    <cellStyle name="常规 26 17 3" xfId="368"/>
    <cellStyle name="常规 7 20 8 2" xfId="369"/>
    <cellStyle name="20% - 强调文字颜色 3 3 2 5 3 2" xfId="370"/>
    <cellStyle name="20% - 强调文字颜色 5 2 2 7 2" xfId="371"/>
    <cellStyle name="标题 5 3" xfId="372"/>
    <cellStyle name="注释 2 2 5 4 2 2" xfId="373"/>
    <cellStyle name="20% - 强调文字颜色 1 2 2 2 3" xfId="374"/>
    <cellStyle name="60% - 强调文字颜色 4 2 3 3 2" xfId="375"/>
    <cellStyle name="标题 5 3 2 2" xfId="376"/>
    <cellStyle name="常规 13 54 2 2 2" xfId="377"/>
    <cellStyle name="常规 13 49 2 2 2" xfId="378"/>
    <cellStyle name="20% - 强调文字颜色 4 2" xfId="379"/>
    <cellStyle name="20% - 强调文字颜色 1 2 2 2 3 2 2" xfId="380"/>
    <cellStyle name="常规 28 3 6" xfId="381"/>
    <cellStyle name="常规 33 3 6" xfId="382"/>
    <cellStyle name="常规 7 2 4 13 3" xfId="383"/>
    <cellStyle name="常规 14 2 2 7" xfId="384"/>
    <cellStyle name="20% - 强调文字颜色 1 2 2 2 3 3 2" xfId="385"/>
    <cellStyle name="常规 24 9 3" xfId="386"/>
    <cellStyle name="20% - 强调文字颜色 1 2 2 2 4 2" xfId="387"/>
    <cellStyle name="检查单元格 3 2 2 8" xfId="388"/>
    <cellStyle name="20% - 强调文字颜色 3 3 2 2 2 3" xfId="389"/>
    <cellStyle name="20% - 强调文字颜色 1 2 2 2 4 2 2" xfId="390"/>
    <cellStyle name="常规 34 3 6" xfId="391"/>
    <cellStyle name="20% - 强调文字颜色 3 3 2 2 2 3 2" xfId="392"/>
    <cellStyle name="20% - 强调文字颜色 1 2 2 2 4 2 2 2" xfId="393"/>
    <cellStyle name="常规 34 3 6 2" xfId="394"/>
    <cellStyle name="20% - 强调文字颜色 1 2 2 2 4 3" xfId="395"/>
    <cellStyle name="20% - 强调文字颜色 3 3 2 2 3 3" xfId="396"/>
    <cellStyle name="20% - 强调文字颜色 1 2 2 2 4 3 2" xfId="397"/>
    <cellStyle name="标题 5 5 2" xfId="398"/>
    <cellStyle name="20% - 强调文字颜色 1 3 2 2 6" xfId="399"/>
    <cellStyle name="检查单元格 2 2 2 3 5" xfId="400"/>
    <cellStyle name="20% - 强调文字颜色 1 2 2 2 5 2" xfId="401"/>
    <cellStyle name="标题 1 3 2 4 2" xfId="402"/>
    <cellStyle name="20% - 强调文字颜色 1 2 3" xfId="403"/>
    <cellStyle name="40% - 强调文字颜色 2 2 8" xfId="404"/>
    <cellStyle name="常规 7 59 2 2 2" xfId="405"/>
    <cellStyle name="常规 7 64 2 2 2" xfId="406"/>
    <cellStyle name="标题 5 5 2 2" xfId="407"/>
    <cellStyle name="常规 22 45" xfId="408"/>
    <cellStyle name="常规 22 50" xfId="409"/>
    <cellStyle name="常规 5 3 5" xfId="410"/>
    <cellStyle name="40% - 强调文字颜色 6 3 2 3" xfId="411"/>
    <cellStyle name="好 3 4 2 3" xfId="412"/>
    <cellStyle name="20% - 强调文字颜色 1 3 2 2 6 2" xfId="413"/>
    <cellStyle name="20% - 强调文字颜色 1 2 2 2 5 2 2" xfId="414"/>
    <cellStyle name="常规 35 3 6" xfId="415"/>
    <cellStyle name="常规 40 3 6" xfId="416"/>
    <cellStyle name="标题 1 3 2 4 2 2" xfId="417"/>
    <cellStyle name="20% - 强调文字颜色 1 2 3 2" xfId="418"/>
    <cellStyle name="40% - 强调文字颜色 2 2 8 2" xfId="419"/>
    <cellStyle name="标题 1 3 2 5 2" xfId="420"/>
    <cellStyle name="40% - 强调文字颜色 2 3 8" xfId="421"/>
    <cellStyle name="常规 7 59 2 3 2" xfId="422"/>
    <cellStyle name="常规 7 64 2 3 2" xfId="423"/>
    <cellStyle name="常规 13 12 2 3" xfId="424"/>
    <cellStyle name="常规 10 25 2 2" xfId="425"/>
    <cellStyle name="常规 10 30 2 2" xfId="426"/>
    <cellStyle name="强调文字颜色 2 2 2 2 3" xfId="427"/>
    <cellStyle name="20% - 强调文字颜色 1 3 3" xfId="428"/>
    <cellStyle name="20% - 强调文字颜色 1 2 2 2 6 2" xfId="429"/>
    <cellStyle name="20% - 强调文字颜色 2 2 3 3 2 2 2" xfId="430"/>
    <cellStyle name="百分比 9" xfId="431"/>
    <cellStyle name="20% - 强调文字颜色 2 3 2 5 2 2" xfId="432"/>
    <cellStyle name="强调文字颜色 5 3 3 2 2 3 2" xfId="433"/>
    <cellStyle name="20% - 强调文字颜色 1 2 2 3" xfId="434"/>
    <cellStyle name="检查单元格 3 3 4 4 2" xfId="435"/>
    <cellStyle name="20% - 强调文字颜色 2 3 2 5 2 2 2" xfId="436"/>
    <cellStyle name="20% - 强调文字颜色 1 2 2 3 2" xfId="437"/>
    <cellStyle name="常规 7 2 2 2 4" xfId="438"/>
    <cellStyle name="常规 31 23 2 2" xfId="439"/>
    <cellStyle name="常规 31 18 2 2" xfId="440"/>
    <cellStyle name="常规 26 23 2 2" xfId="441"/>
    <cellStyle name="常规 26 18 2 2" xfId="442"/>
    <cellStyle name="20% - 强调文字颜色 3 2 4 3" xfId="443"/>
    <cellStyle name="标题 6 2 2" xfId="444"/>
    <cellStyle name="20% - 强调文字颜色 1 2 2 3 2 2" xfId="445"/>
    <cellStyle name="常规 7 2 2 48 2 4" xfId="446"/>
    <cellStyle name="常规 7 2 2 53 2 4" xfId="447"/>
    <cellStyle name="常规 25 7 3" xfId="448"/>
    <cellStyle name="常规 30 7 3" xfId="449"/>
    <cellStyle name="20% - 强调文字颜色 1 3 2 2 3 3" xfId="450"/>
    <cellStyle name="检查单元格 2 2 2 3 2 3" xfId="451"/>
    <cellStyle name="常规 7 2 2 2 4 2" xfId="452"/>
    <cellStyle name="20% - 强调文字颜色 3 2 4 3 2" xfId="453"/>
    <cellStyle name="标题 6 2 2 2" xfId="454"/>
    <cellStyle name="20% - 强调文字颜色 1 2 2 3 2 2 2" xfId="455"/>
    <cellStyle name="20% - 强调文字颜色 1 2 2 3 3" xfId="456"/>
    <cellStyle name="60% - 强调文字颜色 4 2 3 4 2" xfId="457"/>
    <cellStyle name="链接单元格 2 7 2 2" xfId="458"/>
    <cellStyle name="常规 7 2 2 3 4" xfId="459"/>
    <cellStyle name="20% - 强调文字颜色 3 2 5 3" xfId="460"/>
    <cellStyle name="常规 7 20 9 2 2" xfId="461"/>
    <cellStyle name="标题 6 3 2" xfId="462"/>
    <cellStyle name="常规 25 8 3" xfId="463"/>
    <cellStyle name="常规 30 8 3" xfId="464"/>
    <cellStyle name="20% - 强调文字颜色 1 2 2 3 3 2" xfId="465"/>
    <cellStyle name="60% - 强调文字颜色 4 2 3 4 2 2" xfId="466"/>
    <cellStyle name="常规 2 7 2 2 5 2 2" xfId="467"/>
    <cellStyle name="20% - 强调文字颜色 1 2 2 4" xfId="468"/>
    <cellStyle name="20% - 强调文字颜色 1 2 2 4 2" xfId="469"/>
    <cellStyle name="常规 7 2 3 2 4" xfId="470"/>
    <cellStyle name="常规 31 24 2 2" xfId="471"/>
    <cellStyle name="常规 31 19 2 2" xfId="472"/>
    <cellStyle name="常规 26 24 2 2" xfId="473"/>
    <cellStyle name="常规 26 19 2 2" xfId="474"/>
    <cellStyle name="20% - 强调文字颜色 3 3 4 3" xfId="475"/>
    <cellStyle name="注释 3 52 2" xfId="476"/>
    <cellStyle name="注释 3 47 2" xfId="477"/>
    <cellStyle name="20% - 强调文字颜色 4 2 2 2 3" xfId="478"/>
    <cellStyle name="20% - 强调文字颜色 1 2 2 4 2 2" xfId="479"/>
    <cellStyle name="常规 7 2 2 49 2 4" xfId="480"/>
    <cellStyle name="常规 7 2 2 54 2 4" xfId="481"/>
    <cellStyle name="常规 26 7 3" xfId="482"/>
    <cellStyle name="常规 31 7 3" xfId="483"/>
    <cellStyle name="常规 7 2 27 4" xfId="484"/>
    <cellStyle name="常规 7 2 32 4" xfId="485"/>
    <cellStyle name="标题 3 2 2 4" xfId="486"/>
    <cellStyle name="20% - 强调文字颜色 3 2 2 2 6" xfId="487"/>
    <cellStyle name="常规 7 2 3 2 4 2" xfId="488"/>
    <cellStyle name="20% - 强调文字颜色 3 3 4 3 2" xfId="489"/>
    <cellStyle name="注释 3 52 2 2" xfId="490"/>
    <cellStyle name="注释 3 47 2 2" xfId="491"/>
    <cellStyle name="20% - 强调文字颜色 4 2 2 2 3 2" xfId="492"/>
    <cellStyle name="20% - 强调文字颜色 1 2 2 4 2 2 2" xfId="493"/>
    <cellStyle name="差 3 3 4" xfId="494"/>
    <cellStyle name="常规 7 2 27 4 2" xfId="495"/>
    <cellStyle name="常规 7 2 32 4 2" xfId="496"/>
    <cellStyle name="常规 8 4 2 15 4" xfId="497"/>
    <cellStyle name="常规 8 4 2 20 4" xfId="498"/>
    <cellStyle name="标题 3 2 2 4 2" xfId="499"/>
    <cellStyle name="20% - 强调文字颜色 3 2 3 2 2" xfId="500"/>
    <cellStyle name="20% - 强调文字颜色 1 2 2 4 3" xfId="501"/>
    <cellStyle name="60% - 强调文字颜色 4 2 3 5 2" xfId="502"/>
    <cellStyle name="常规 7 20 2 15 2 2" xfId="503"/>
    <cellStyle name="常规 7 20 2 20 2 2" xfId="504"/>
    <cellStyle name="链接单元格 2 7 3 2" xfId="505"/>
    <cellStyle name="注释 2 3 5 2 3 2 2" xfId="506"/>
    <cellStyle name="常规 31 8 3" xfId="507"/>
    <cellStyle name="常规 26 8 3" xfId="508"/>
    <cellStyle name="20% - 强调文字颜色 1 2 2 4 3 2" xfId="509"/>
    <cellStyle name="标题 3 2 3 4" xfId="510"/>
    <cellStyle name="常规 7 2 28 4" xfId="511"/>
    <cellStyle name="常规 7 2 33 4" xfId="512"/>
    <cellStyle name="20% - 强调文字颜色 3 3 5 3" xfId="513"/>
    <cellStyle name="输出 2 2 2 2 2 4" xfId="514"/>
    <cellStyle name="注释 3 53 2" xfId="515"/>
    <cellStyle name="注释 3 48 2" xfId="516"/>
    <cellStyle name="20% - 强调文字颜色 4 2 2 3 3" xfId="517"/>
    <cellStyle name="20% - 强调文字颜色 3 2 3 2 2 2" xfId="518"/>
    <cellStyle name="常规 23 48 2" xfId="519"/>
    <cellStyle name="常规 23 53 2" xfId="520"/>
    <cellStyle name="20% - 强调文字颜色 1 2 2 5" xfId="521"/>
    <cellStyle name="20% - 强调文字颜色 5 3 2 6 2" xfId="522"/>
    <cellStyle name="常规 36 16 3" xfId="523"/>
    <cellStyle name="常规 36 21 3" xfId="524"/>
    <cellStyle name="20% - 强调文字颜色 3 3 3 5 2 2" xfId="525"/>
    <cellStyle name="20% - 强调文字颜色 6 3 6 3" xfId="526"/>
    <cellStyle name="常规 8 2 2 29" xfId="527"/>
    <cellStyle name="常规 8 2 2 34" xfId="528"/>
    <cellStyle name="常规 36 4 2 2 2" xfId="529"/>
    <cellStyle name="常规 41 4 2 2 2" xfId="530"/>
    <cellStyle name="标题 2 3 7 2 2" xfId="531"/>
    <cellStyle name="强调文字颜色 1 2 3 8" xfId="532"/>
    <cellStyle name="20% - 强调文字颜色 2 3 3 4 2 2 2" xfId="533"/>
    <cellStyle name="20% - 强调文字颜色 1 2 2 5 2" xfId="534"/>
    <cellStyle name="强调文字颜色 5 2 2 2 2 3" xfId="535"/>
    <cellStyle name="常规 23 48 2 2" xfId="536"/>
    <cellStyle name="常规 23 53 2 2" xfId="537"/>
    <cellStyle name="20% - 强调文字颜色 5 3 2 6 2 2" xfId="538"/>
    <cellStyle name="检查单元格 2 2 2 2 2 2 2" xfId="539"/>
    <cellStyle name="20% - 强调文字颜色 4 2 3 2 3" xfId="540"/>
    <cellStyle name="常规 7 2 2 55 2 4" xfId="541"/>
    <cellStyle name="20% - 强调文字颜色 1 2 2 5 2 2" xfId="542"/>
    <cellStyle name="强调文字颜色 5 2 2 2 2 3 2" xfId="543"/>
    <cellStyle name="标题 3 3 2 4" xfId="544"/>
    <cellStyle name="20% - 强调文字颜色 4 2 3 2 3 2" xfId="545"/>
    <cellStyle name="20% - 强调文字颜色 1 2 2 5 2 2 2" xfId="546"/>
    <cellStyle name="标题 3 3 2 4 2" xfId="547"/>
    <cellStyle name="20% - 强调文字颜色 3 2 3 3 2" xfId="548"/>
    <cellStyle name="20% - 强调文字颜色 1 2 2 5 3" xfId="549"/>
    <cellStyle name="强调文字颜色 5 2 2 2 2 4" xfId="550"/>
    <cellStyle name="20% - 强调文字颜色 3 2 3 3 2 2" xfId="551"/>
    <cellStyle name="60% - 强调文字颜色 1 2 5 3" xfId="552"/>
    <cellStyle name="检查单元格 2 2 2 2 2 3 2" xfId="553"/>
    <cellStyle name="20% - 强调文字颜色 4 2 3 3 3" xfId="554"/>
    <cellStyle name="20% - 强调文字颜色 1 2 2 5 3 2" xfId="555"/>
    <cellStyle name="强调文字颜色 5 2 2 2 2 4 2" xfId="556"/>
    <cellStyle name="标题 3 3 3 4" xfId="557"/>
    <cellStyle name="常规 23 48 3" xfId="558"/>
    <cellStyle name="常规 23 53 3" xfId="559"/>
    <cellStyle name="20% - 强调文字颜色 1 2 2 6" xfId="560"/>
    <cellStyle name="常规 37 2 2 4 2 2" xfId="561"/>
    <cellStyle name="常规 7 8 3" xfId="562"/>
    <cellStyle name="60% - 强调文字颜色 5 3 2 2 5" xfId="563"/>
    <cellStyle name="20% - 强调文字颜色 1 2 2 6 2" xfId="564"/>
    <cellStyle name="强调文字颜色 5 2 2 2 3 3" xfId="565"/>
    <cellStyle name="40% - 强调文字颜色 4 2 2 5" xfId="566"/>
    <cellStyle name="60% - 强调文字颜色 5 3 2 2 5 2" xfId="567"/>
    <cellStyle name="千位分隔 2 2 3 3" xfId="568"/>
    <cellStyle name="常规 7 8 3 2" xfId="569"/>
    <cellStyle name="解释性文本 2 2 4 5" xfId="570"/>
    <cellStyle name="常规 7 2 2 56 2 4" xfId="571"/>
    <cellStyle name="20% - 强调文字颜色 1 2 2 6 2 2" xfId="572"/>
    <cellStyle name="强调文字颜色 5 2 2 2 3 3 2" xfId="573"/>
    <cellStyle name="常规 33 7 3" xfId="574"/>
    <cellStyle name="20% - 强调文字颜色 4 3 2 2 5 2 2" xfId="575"/>
    <cellStyle name="20% - 强调文字颜色 1 2 2 7" xfId="576"/>
    <cellStyle name="20% - 强调文字颜色 1 2 2 7 2" xfId="577"/>
    <cellStyle name="强调文字颜色 5 2 2 2 4 3" xfId="578"/>
    <cellStyle name="常规 4 2 4 2 3" xfId="579"/>
    <cellStyle name="常规 7 2 2 2 2 3 5" xfId="580"/>
    <cellStyle name="标题 1 3 2 4 2 2 2" xfId="581"/>
    <cellStyle name="20% - 强调文字颜色 1 2 3 2 2" xfId="582"/>
    <cellStyle name="60% - 强调文字颜色 1 3 2 2 3 3" xfId="583"/>
    <cellStyle name="20% - 强调文字颜色 1 2 3 2 2 2" xfId="584"/>
    <cellStyle name="40% - 强调文字颜色 3 2 3 4" xfId="585"/>
    <cellStyle name="20% - 强调文字颜色 1 2 3 2 2 2 2" xfId="586"/>
    <cellStyle name="差 2 2 4 2 2 2" xfId="587"/>
    <cellStyle name="20% - 强调文字颜色 1 2 3 2 3" xfId="588"/>
    <cellStyle name="20% - 强调文字颜色 1 2 3 2 3 2" xfId="589"/>
    <cellStyle name="20% - 强调文字颜色 2 2 2 2 5" xfId="590"/>
    <cellStyle name="20% - 强调文字颜色 2 3 2 5 3 2" xfId="591"/>
    <cellStyle name="20% - 强调文字颜色 1 2 3 3" xfId="592"/>
    <cellStyle name="20% - 强调文字颜色 1 2 3 3 2" xfId="593"/>
    <cellStyle name="60% - 强调文字颜色 1 3 2 2 4 3" xfId="594"/>
    <cellStyle name="20% - 强调文字颜色 1 2 3 3 3" xfId="595"/>
    <cellStyle name="20% - 强调文字颜色 4 2 5 3" xfId="596"/>
    <cellStyle name="60% - 强调文字颜色 1 3 2 4" xfId="597"/>
    <cellStyle name="常规 34 14 3" xfId="598"/>
    <cellStyle name="常规 29 14 3" xfId="599"/>
    <cellStyle name="20% - 强调文字颜色 1 2 3 3 3 2" xfId="600"/>
    <cellStyle name="强调文字颜色 2 2 2 2 2 2 2" xfId="601"/>
    <cellStyle name="20% - 强调文字颜色 1 3 2 2 2" xfId="602"/>
    <cellStyle name="40% - 强调文字颜色 2 3 7 2 2" xfId="603"/>
    <cellStyle name="标题 2 3 3 4 2 2" xfId="604"/>
    <cellStyle name="20% - 强调文字颜色 1 2 3 4" xfId="605"/>
    <cellStyle name="强调文字颜色 2 2 2 2 2 2 2 2" xfId="606"/>
    <cellStyle name="20% - 强调文字颜色 1 3 2 2 2 2" xfId="607"/>
    <cellStyle name="常规 8 6 3" xfId="608"/>
    <cellStyle name="标题 2 3 3 4 2 2 2" xfId="609"/>
    <cellStyle name="20% - 强调文字颜色 1 2 3 4 2" xfId="610"/>
    <cellStyle name="20% - 强调文字颜色 4 3 4 3 2" xfId="611"/>
    <cellStyle name="常规 17 9" xfId="612"/>
    <cellStyle name="常规 22 9" xfId="613"/>
    <cellStyle name="20% - 强调文字颜色 4 3 2 2 3 2" xfId="614"/>
    <cellStyle name="20% - 强调文字颜色 1 3 2 2 2 2 2 2" xfId="615"/>
    <cellStyle name="40% - 强调文字颜色 5 2 3 4" xfId="616"/>
    <cellStyle name="20% - 强调文字颜色 1 2 3 4 2 2 2" xfId="617"/>
    <cellStyle name="常规 3 2 2 6" xfId="618"/>
    <cellStyle name="标题 4 2 2 4 2" xfId="619"/>
    <cellStyle name="20% - 强调文字颜色 1 3 2 2 2 3" xfId="620"/>
    <cellStyle name="20% - 强调文字颜色 1 2 3 4 3" xfId="621"/>
    <cellStyle name="20% - 强调文字颜色 4 3 5 3" xfId="622"/>
    <cellStyle name="20% - 强调文字颜色 4 3 2 3 3" xfId="623"/>
    <cellStyle name="20% - 强调文字颜色 1 3 2 2 2 3 2" xfId="624"/>
    <cellStyle name="20% - 强调文字颜色 1 2 3 4 3 2" xfId="625"/>
    <cellStyle name="标题 4 2 3 4" xfId="626"/>
    <cellStyle name="强调文字颜色 2 2 2 2 2 2 3" xfId="627"/>
    <cellStyle name="20% - 强调文字颜色 1 3 2 2 3" xfId="628"/>
    <cellStyle name="检查单元格 2 2 2 3 2" xfId="629"/>
    <cellStyle name="60% - 强调文字颜色 4 3 3 3 2" xfId="630"/>
    <cellStyle name="常规 8 4 22" xfId="631"/>
    <cellStyle name="常规 8 4 17" xfId="632"/>
    <cellStyle name="常规 2 7 2 2 2 3 2 2 2" xfId="633"/>
    <cellStyle name="常规 23 49 2" xfId="634"/>
    <cellStyle name="常规 23 54 2" xfId="635"/>
    <cellStyle name="20% - 强调文字颜色 1 2 3 5" xfId="636"/>
    <cellStyle name="20% - 强调文字颜色 5 3 2 7 2" xfId="637"/>
    <cellStyle name="20% - 强调文字颜色 1 3 2 2 3 2" xfId="638"/>
    <cellStyle name="检查单元格 2 2 2 3 2 2" xfId="639"/>
    <cellStyle name="强调文字颜色 2 2 2 2 2 2 3 2" xfId="640"/>
    <cellStyle name="常规 7 52 4" xfId="641"/>
    <cellStyle name="常规 7 47 4" xfId="642"/>
    <cellStyle name="60% - 强调文字颜色 4 3 3 3 2 2" xfId="643"/>
    <cellStyle name="20% - 强调文字颜色 1 2 3 5 2" xfId="644"/>
    <cellStyle name="强调文字颜色 5 2 2 3 2 3" xfId="645"/>
    <cellStyle name="常规 23 49 2 2" xfId="646"/>
    <cellStyle name="常规 23 54 2 2" xfId="647"/>
    <cellStyle name="20% - 强调文字颜色 4 3 3 2 3" xfId="648"/>
    <cellStyle name="20% - 强调文字颜色 1 3 2 2 3 2 2" xfId="649"/>
    <cellStyle name="检查单元格 2 2 2 3 2 2 2" xfId="650"/>
    <cellStyle name="20% - 强调文字颜色 1 2 3 5 2 2" xfId="651"/>
    <cellStyle name="强调文字颜色 5 2 2 3 2 3 2" xfId="652"/>
    <cellStyle name="强调文字颜色 1 2 5 3" xfId="653"/>
    <cellStyle name="标题 4 3 2 4" xfId="654"/>
    <cellStyle name="强调文字颜色 2 2 2 2 2 2 4" xfId="655"/>
    <cellStyle name="20% - 强调文字颜色 1 3 2 2 4" xfId="656"/>
    <cellStyle name="检查单元格 2 2 2 3 3" xfId="657"/>
    <cellStyle name="常规 24 2 5 2 2" xfId="658"/>
    <cellStyle name="常规 19 2 5 2 2" xfId="659"/>
    <cellStyle name="60% - 强调文字颜色 4 3 3 3 3" xfId="660"/>
    <cellStyle name="常规 23 49 3" xfId="661"/>
    <cellStyle name="常规 23 54 3" xfId="662"/>
    <cellStyle name="20% - 强调文字颜色 1 2 3 6" xfId="663"/>
    <cellStyle name="20% - 强调文字颜色 1 3 2 2 4 2" xfId="664"/>
    <cellStyle name="检查单元格 2 2 2 3 3 2" xfId="665"/>
    <cellStyle name="20% - 强调文字颜色 1 2 3 6 2" xfId="666"/>
    <cellStyle name="常规 2 2 2 2 2 5 5" xfId="667"/>
    <cellStyle name="20% - 强调文字颜色 2 2 2 5 2 2" xfId="668"/>
    <cellStyle name="强调文字颜色 5 3 2 2 2 3 2" xfId="669"/>
    <cellStyle name="注释 2 5 7" xfId="670"/>
    <cellStyle name="标题 2 3 2 6" xfId="671"/>
    <cellStyle name="标题 1 3 2 4 3" xfId="672"/>
    <cellStyle name="20% - 强调文字颜色 1 2 4" xfId="673"/>
    <cellStyle name="常规 20 11 2 2" xfId="674"/>
    <cellStyle name="40% - 强调文字颜色 2 2 9" xfId="675"/>
    <cellStyle name="常规 11 6" xfId="676"/>
    <cellStyle name="20% - 强调文字颜色 2 2 2 3 2 2 2" xfId="677"/>
    <cellStyle name="20% - 强调文字颜色 2 2 2 5 2 2 2" xfId="678"/>
    <cellStyle name="注释 2 5 7 2" xfId="679"/>
    <cellStyle name="标题 2 3 2 6 2" xfId="680"/>
    <cellStyle name="标题 1 3 2 4 3 2" xfId="681"/>
    <cellStyle name="20% - 强调文字颜色 1 2 4 2" xfId="682"/>
    <cellStyle name="20% - 强调文字颜色 1 2 4 2 2" xfId="683"/>
    <cellStyle name="20% - 强调文字颜色 1 2 4 2 2 2" xfId="684"/>
    <cellStyle name="标题 2 3 2 2 3 2 2" xfId="685"/>
    <cellStyle name="20% - 强调文字颜色 1 2 4 3" xfId="686"/>
    <cellStyle name="标题 2 3 2 2 3 2 2 2" xfId="687"/>
    <cellStyle name="20% - 强调文字颜色 1 2 4 3 2" xfId="688"/>
    <cellStyle name="标题 4 2 6 2" xfId="689"/>
    <cellStyle name="常规 12 19 2 2" xfId="690"/>
    <cellStyle name="常规 12 24 2 2" xfId="691"/>
    <cellStyle name="20% - 强调文字颜色 1 2 5" xfId="692"/>
    <cellStyle name="20% - 强调文字颜色 1 2 5 2" xfId="693"/>
    <cellStyle name="标题 4 2 6 2 2" xfId="694"/>
    <cellStyle name="40% - 强调文字颜色 1 3 2 6" xfId="695"/>
    <cellStyle name="常规 7 16 2 3" xfId="696"/>
    <cellStyle name="常规 7 21 2 3" xfId="697"/>
    <cellStyle name="20% - 强调文字颜色 1 2 6 3 2" xfId="698"/>
    <cellStyle name="常规 8 26 3" xfId="699"/>
    <cellStyle name="常规 8 31 3" xfId="700"/>
    <cellStyle name="40% - 强调文字颜色 4 3 3 4 2 2 2" xfId="701"/>
    <cellStyle name="常规 13 12 4" xfId="702"/>
    <cellStyle name="差 3 4 2" xfId="703"/>
    <cellStyle name="常规 8 4 2 16 2" xfId="704"/>
    <cellStyle name="常规 8 4 2 21 2" xfId="705"/>
    <cellStyle name="强调文字颜色 2 2 2 4" xfId="706"/>
    <cellStyle name="20% - 强调文字颜色 1 5" xfId="707"/>
    <cellStyle name="60% - 强调文字颜色 6 2 3 4 3" xfId="708"/>
    <cellStyle name="20% - 强调文字颜色 1 2 5 2 2 2" xfId="709"/>
    <cellStyle name="20% - 强调文字颜色 3 2 2 2 4 2 2 2" xfId="710"/>
    <cellStyle name="适中 2 3 4 2 2" xfId="711"/>
    <cellStyle name="标题 2 3 2 2 3 3 2" xfId="712"/>
    <cellStyle name="20% - 强调文字颜色 1 2 5 3" xfId="713"/>
    <cellStyle name="常规 8 2 2 13 2 2" xfId="714"/>
    <cellStyle name="40% - 强调文字颜色 1 2 2 6" xfId="715"/>
    <cellStyle name="常规 7 15 2 3" xfId="716"/>
    <cellStyle name="常规 7 20 2 3" xfId="717"/>
    <cellStyle name="20% - 强调文字颜色 1 2 5 3 2" xfId="718"/>
    <cellStyle name="常规 8 2 2 13 2 2 2" xfId="719"/>
    <cellStyle name="20% - 强调文字颜色 3 2 3 5 2 2" xfId="720"/>
    <cellStyle name="常规 7 2 2 2 2 2 2 3" xfId="721"/>
    <cellStyle name="20% - 强调文字颜色 4 3 2 6 2" xfId="722"/>
    <cellStyle name="常规 10 4 3 2" xfId="723"/>
    <cellStyle name="20% - 强调文字颜色 4 3 8 2" xfId="724"/>
    <cellStyle name="20% - 强调文字颜色 1 2 6" xfId="725"/>
    <cellStyle name="标题 4 2 6 3" xfId="726"/>
    <cellStyle name="60% - 强调文字颜色 3 3 3 2 2" xfId="727"/>
    <cellStyle name="计算 3 3 3 5" xfId="728"/>
    <cellStyle name="40% - 强调文字颜色 1 3 2 2 2 3 2" xfId="729"/>
    <cellStyle name="常规 35 4 2 2 2" xfId="730"/>
    <cellStyle name="常规 40 4 2 2 2" xfId="731"/>
    <cellStyle name="警告文本 3 4 4" xfId="732"/>
    <cellStyle name="标题 1 3 7 2 2" xfId="733"/>
    <cellStyle name="常规 11 8" xfId="734"/>
    <cellStyle name="20% - 强调文字颜色 2 3 2 4 2 2 2" xfId="735"/>
    <cellStyle name="60% - 强调文字颜色 3 3 3 2 2 2" xfId="736"/>
    <cellStyle name="20% - 强调文字颜色 1 2 6 2" xfId="737"/>
    <cellStyle name="40% - 强调文字颜色 2 3 2 6" xfId="738"/>
    <cellStyle name="常规 7 66 2 3" xfId="739"/>
    <cellStyle name="常规 7 71 2 3" xfId="740"/>
    <cellStyle name="注释 2 77 2" xfId="741"/>
    <cellStyle name="解释性文本 5" xfId="742"/>
    <cellStyle name="20% - 强调文字颜色 1 3 6 3 2" xfId="743"/>
    <cellStyle name="常规 7 2 2 29 2" xfId="744"/>
    <cellStyle name="常规 7 2 2 34 2" xfId="745"/>
    <cellStyle name="差 2" xfId="746"/>
    <cellStyle name="注释 2 3 2 5 2" xfId="747"/>
    <cellStyle name="20% - 强调文字颜色 3 2 2 2 4 2" xfId="748"/>
    <cellStyle name="适中 2 3 4" xfId="749"/>
    <cellStyle name="60% - 强调文字颜色 6 3 3 4 3" xfId="750"/>
    <cellStyle name="注释 2 2 2 4 2 2" xfId="751"/>
    <cellStyle name="20% - 强调文字颜色 1 2 6 2 2 2" xfId="752"/>
    <cellStyle name="常规 7 20 14 5" xfId="753"/>
    <cellStyle name="汇总 2 2 2 2 2 3" xfId="754"/>
    <cellStyle name="20% - 强调文字颜色 4 2 2 2 2 2 2 2" xfId="755"/>
    <cellStyle name="差 3 2 4 2 2" xfId="756"/>
    <cellStyle name="常规 8 4 2 14 4 2 2" xfId="757"/>
    <cellStyle name="输入 2 3 4 4 2" xfId="758"/>
    <cellStyle name="60% - 强调文字颜色 3 3 3 2 3" xfId="759"/>
    <cellStyle name="20% - 强调文字颜色 1 2 7" xfId="760"/>
    <cellStyle name="20% - 强调文字颜色 1 2 7 2" xfId="761"/>
    <cellStyle name="20% - 强调文字颜色 1 2 7 2 2" xfId="762"/>
    <cellStyle name="常规 7 19 2 38 2" xfId="763"/>
    <cellStyle name="常规 7 19 2 43 2" xfId="764"/>
    <cellStyle name="20% - 强调文字颜色 1 2 8" xfId="765"/>
    <cellStyle name="常规 7 19 2 38 2 2" xfId="766"/>
    <cellStyle name="常规 7 19 2 43 2 2" xfId="767"/>
    <cellStyle name="20% - 强调文字颜色 1 2 8 2" xfId="768"/>
    <cellStyle name="常规 35 34 3" xfId="769"/>
    <cellStyle name="常规 35 29 3" xfId="770"/>
    <cellStyle name="常规 14 23" xfId="771"/>
    <cellStyle name="常规 14 18" xfId="772"/>
    <cellStyle name="60% - 强调文字颜色 6 2 2 5 2" xfId="773"/>
    <cellStyle name="20% - 强调文字颜色 2 2 9" xfId="774"/>
    <cellStyle name="常规 7 19 2 38 3" xfId="775"/>
    <cellStyle name="常规 7 19 2 43 3" xfId="776"/>
    <cellStyle name="20% - 强调文字颜色 1 2 9" xfId="777"/>
    <cellStyle name="20% - 强调文字颜色 3 2 2 3 2" xfId="778"/>
    <cellStyle name="强调文字颜色 2 2 2 2" xfId="779"/>
    <cellStyle name="20% - 强调文字颜色 1 3" xfId="780"/>
    <cellStyle name="常规 13 12 2" xfId="781"/>
    <cellStyle name="40% - 强调文字颜色 4 2 3 3 2 2 2" xfId="782"/>
    <cellStyle name="20% - 强调文字颜色 3 2 2 3 2 2" xfId="783"/>
    <cellStyle name="强调文字颜色 2 2 2 2 2" xfId="784"/>
    <cellStyle name="20% - 强调文字颜色 1 3 2" xfId="785"/>
    <cellStyle name="常规 13 12 2 2" xfId="786"/>
    <cellStyle name="40% - 强调文字颜色 2 3 7" xfId="787"/>
    <cellStyle name="20% - 强调文字颜色 3 2 2 3 2 2 2" xfId="788"/>
    <cellStyle name="强调文字颜色 2 2 2 2 2 2" xfId="789"/>
    <cellStyle name="20% - 强调文字颜色 1 3 2 2" xfId="790"/>
    <cellStyle name="常规 13 12 2 2 2" xfId="791"/>
    <cellStyle name="40% - 强调文字颜色 2 3 7 2" xfId="792"/>
    <cellStyle name="常规 7 2 4 19 2 4" xfId="793"/>
    <cellStyle name="常规 7 2 4 24 2 4" xfId="794"/>
    <cellStyle name="20% - 强调文字颜色 4 3 3 2 3 2" xfId="795"/>
    <cellStyle name="20% - 强调文字颜色 1 3 2 2 3 2 2 2" xfId="796"/>
    <cellStyle name="20% - 强调文字颜色 4 3 3 3 3" xfId="797"/>
    <cellStyle name="20% - 强调文字颜色 1 3 2 2 3 3 2" xfId="798"/>
    <cellStyle name="检查单元格 2 2 2 3 2 3 2" xfId="799"/>
    <cellStyle name="20% - 强调文字颜色 4 3 2 2 2 3" xfId="800"/>
    <cellStyle name="20% - 强调文字颜色 1 3 2 2 4 2 2" xfId="801"/>
    <cellStyle name="20% - 强调文字颜色 4 3 2 2 2 3 2" xfId="802"/>
    <cellStyle name="20% - 强调文字颜色 1 3 2 2 4 2 2 2" xfId="803"/>
    <cellStyle name="20% - 强调文字颜色 1 3 2 2 4 3" xfId="804"/>
    <cellStyle name="20% - 强调文字颜色 2 2 5 2 2 2" xfId="805"/>
    <cellStyle name="20% - 强调文字颜色 4 3 2 2 3 3" xfId="806"/>
    <cellStyle name="20% - 强调文字颜色 1 3 2 2 4 3 2" xfId="807"/>
    <cellStyle name="常规 5 10" xfId="808"/>
    <cellStyle name="20% - 强调文字颜色 2 3 2 6 2 2" xfId="809"/>
    <cellStyle name="强调文字颜色 2 2 2 2 2 3" xfId="810"/>
    <cellStyle name="20% - 强调文字颜色 1 3 2 3" xfId="811"/>
    <cellStyle name="强调文字颜色 2 2 2 2 2 3 2" xfId="812"/>
    <cellStyle name="20% - 强调文字颜色 1 3 2 3 2" xfId="813"/>
    <cellStyle name="20% - 强调文字颜色 1 3 2 3 2 2" xfId="814"/>
    <cellStyle name="20% - 强调文字颜色 2 3 2 2 3 3" xfId="815"/>
    <cellStyle name="检查单元格 3 2 2 3 2 3" xfId="816"/>
    <cellStyle name="20% - 强调文字颜色 5 3 4 3" xfId="817"/>
    <cellStyle name="20% - 强调文字颜色 1 3 2 3 2 2 2" xfId="818"/>
    <cellStyle name="20% - 强调文字颜色 1 3 2 3 3" xfId="819"/>
    <cellStyle name="检查单元格 2 2 2 4 2" xfId="820"/>
    <cellStyle name="60% - 强调文字颜色 4 3 3 4 2" xfId="821"/>
    <cellStyle name="链接单元格 3 7 2 2" xfId="822"/>
    <cellStyle name="常规 2 7 2 2 6 2 2" xfId="823"/>
    <cellStyle name="强调文字颜色 3 2 3 2 2 2" xfId="824"/>
    <cellStyle name="强调文字颜色 2 2 2 2 2 4" xfId="825"/>
    <cellStyle name="20% - 强调文字颜色 1 3 2 4" xfId="826"/>
    <cellStyle name="强调文字颜色 2 2 2 2 2 4 2" xfId="827"/>
    <cellStyle name="20% - 强调文字颜色 1 3 2 4 2" xfId="828"/>
    <cellStyle name="20% - 强调文字颜色 1 3 2 4 2 2" xfId="829"/>
    <cellStyle name="强调文字颜色 6 2 2 2 3 2 3" xfId="830"/>
    <cellStyle name="常规 333" xfId="831"/>
    <cellStyle name="常规 328" xfId="832"/>
    <cellStyle name="常规 283" xfId="833"/>
    <cellStyle name="常规 278" xfId="834"/>
    <cellStyle name="20% - 强调文字颜色 6 3 4 3" xfId="835"/>
    <cellStyle name="20% - 强调文字颜色 1 3 2 4 2 2 2" xfId="836"/>
    <cellStyle name="60% - 强调文字颜色 5 2 2 4 2 2" xfId="837"/>
    <cellStyle name="20% - 强调文字颜色 1 3 2 4 3" xfId="838"/>
    <cellStyle name="检查单元格 2 2 2 5 2" xfId="839"/>
    <cellStyle name="60% - 强调文字颜色 4 3 3 5 2" xfId="840"/>
    <cellStyle name="链接单元格 3 7 3 2" xfId="841"/>
    <cellStyle name="常规 7 2 4 2 25" xfId="842"/>
    <cellStyle name="常规 7 2 4 2 30" xfId="843"/>
    <cellStyle name="20% - 强调文字颜色 1 3 2 4 3 2" xfId="844"/>
    <cellStyle name="检查单元格 2 2 2 5 2 2" xfId="845"/>
    <cellStyle name="常规 7 2 2 2 2 47 2" xfId="846"/>
    <cellStyle name="强调文字颜色 2 2 2 2 2 5" xfId="847"/>
    <cellStyle name="20% - 强调文字颜色 1 3 2 5" xfId="848"/>
    <cellStyle name="20% - 强调文字颜色 5 3 3 6 2" xfId="849"/>
    <cellStyle name="20% - 强调文字颜色 1 3 2 5 2" xfId="850"/>
    <cellStyle name="强调文字颜色 5 2 3 2 2 3" xfId="851"/>
    <cellStyle name="常规 7 2 2 2 2 47 2 2" xfId="852"/>
    <cellStyle name="20% - 强调文字颜色 1 3 2 5 2 2" xfId="853"/>
    <cellStyle name="强调文字颜色 5 2 3 2 2 3 2" xfId="854"/>
    <cellStyle name="常规 13 13 4" xfId="855"/>
    <cellStyle name="常规 8 32 3" xfId="856"/>
    <cellStyle name="常规 8 27 3" xfId="857"/>
    <cellStyle name="差 3 5 2" xfId="858"/>
    <cellStyle name="常规 8 4 2 17 2" xfId="859"/>
    <cellStyle name="常规 8 4 2 22 2" xfId="860"/>
    <cellStyle name="常规 8 2 2 3 2 3" xfId="861"/>
    <cellStyle name="强调文字颜色 2 2 3 4" xfId="862"/>
    <cellStyle name="20% - 强调文字颜色 2 5" xfId="863"/>
    <cellStyle name="差 3 3 6" xfId="864"/>
    <cellStyle name="20% - 强调文字颜色 1 3 2 5 2 2 2" xfId="865"/>
    <cellStyle name="常规 7 19 2 15 2 3" xfId="866"/>
    <cellStyle name="常规 7 19 2 20 2 3" xfId="867"/>
    <cellStyle name="差 3 5 2 2" xfId="868"/>
    <cellStyle name="常规 8 4 2 17 2 2" xfId="869"/>
    <cellStyle name="常规 8 4 2 22 2 2" xfId="870"/>
    <cellStyle name="输入 2 6 2 4" xfId="871"/>
    <cellStyle name="常规 8 2 2 3 2 3 2" xfId="872"/>
    <cellStyle name="强调文字颜色 2 2 3 4 2" xfId="873"/>
    <cellStyle name="20% - 强调文字颜色 2 5 2" xfId="874"/>
    <cellStyle name="检查单元格 2 2 2 6 2" xfId="875"/>
    <cellStyle name="20% - 强调文字颜色 1 3 2 5 3" xfId="876"/>
    <cellStyle name="强调文字颜色 5 2 3 2 2 4" xfId="877"/>
    <cellStyle name="20% - 强调文字颜色 1 3 2 5 3 2" xfId="878"/>
    <cellStyle name="20% - 强调文字颜色 1 3 2 6" xfId="879"/>
    <cellStyle name="强调文字颜色 4 2 4 2 2 2" xfId="880"/>
    <cellStyle name="常规 7 2 2 2 2 47 3" xfId="881"/>
    <cellStyle name="20% - 强调文字颜色 1 3 2 6 2" xfId="882"/>
    <cellStyle name="常规 8 2 2 35 5" xfId="883"/>
    <cellStyle name="常规 8 2 2 40 5" xfId="884"/>
    <cellStyle name="20% - 强调文字颜色 1 3 2 6 2 2" xfId="885"/>
    <cellStyle name="常规 7 2 2 4 3" xfId="886"/>
    <cellStyle name="20% - 强调文字颜色 3 2 6 2" xfId="887"/>
    <cellStyle name="注释 3 13 2 3" xfId="888"/>
    <cellStyle name="20% - 强调文字颜色 1 3 2 7" xfId="889"/>
    <cellStyle name="常规 22 2 4 2" xfId="890"/>
    <cellStyle name="常规 17 2 4 2" xfId="891"/>
    <cellStyle name="常规 36 27 2" xfId="892"/>
    <cellStyle name="常规 36 32 2" xfId="893"/>
    <cellStyle name="差 2 2 3 3" xfId="894"/>
    <cellStyle name="常规 7 2 2 4 3 2" xfId="895"/>
    <cellStyle name="20% - 强调文字颜色 3 2 6 2 2" xfId="896"/>
    <cellStyle name="注释 3 13 2 3 2" xfId="897"/>
    <cellStyle name="20% - 强调文字颜色 1 3 2 7 2" xfId="898"/>
    <cellStyle name="标题 1 3 2 5 2 2" xfId="899"/>
    <cellStyle name="强调文字颜色 2 2 2 2 3 2" xfId="900"/>
    <cellStyle name="20% - 强调文字颜色 1 3 3 2" xfId="901"/>
    <cellStyle name="40% - 强调文字颜色 2 3 8 2" xfId="902"/>
    <cellStyle name="标题 2 3 3 5 2 2" xfId="903"/>
    <cellStyle name="强调文字颜色 2 2 2 2 3 4" xfId="904"/>
    <cellStyle name="20% - 强调文字颜色 1 3 3 4" xfId="905"/>
    <cellStyle name="标题 1 3 2 5 2 2 2" xfId="906"/>
    <cellStyle name="40% - 强调文字颜色 6 2 2 2 2 3" xfId="907"/>
    <cellStyle name="强调文字颜色 2 2 2 2 3 2 2" xfId="908"/>
    <cellStyle name="20% - 强调文字颜色 1 3 3 2 2" xfId="909"/>
    <cellStyle name="标题 1 2 3 5" xfId="910"/>
    <cellStyle name="强调文字颜色 2 2 2 2 3 4 2" xfId="911"/>
    <cellStyle name="20% - 强调文字颜色 1 3 3 4 2" xfId="912"/>
    <cellStyle name="40% - 强调文字颜色 6 2 2 2 4 3" xfId="913"/>
    <cellStyle name="40% - 强调文字颜色 6 2 2 2 2 3 2" xfId="914"/>
    <cellStyle name="强调文字颜色 2 2 2 2 3 2 2 2" xfId="915"/>
    <cellStyle name="20% - 强调文字颜色 1 3 3 2 2 2" xfId="916"/>
    <cellStyle name="强调文字颜色 6 3 3 7" xfId="917"/>
    <cellStyle name="标题 1 2 3 5 2" xfId="918"/>
    <cellStyle name="20% - 强调文字颜色 1 3 3 4 2 2" xfId="919"/>
    <cellStyle name="40% - 强调文字颜色 6 2 2 2 4 3 2" xfId="920"/>
    <cellStyle name="60% - 强调文字颜色 6 5" xfId="921"/>
    <cellStyle name="40% - 强调文字颜色 2 2 3 6" xfId="922"/>
    <cellStyle name="注释 2 28 2" xfId="923"/>
    <cellStyle name="注释 2 33 2" xfId="924"/>
    <cellStyle name="20% - 强调文字颜色 5 3 2 2 3" xfId="925"/>
    <cellStyle name="20% - 强调文字颜色 1 3 3 2 2 2 2" xfId="926"/>
    <cellStyle name="常规 7 2 2 2 2 48 2" xfId="927"/>
    <cellStyle name="强调文字颜色 2 2 2 2 3 5" xfId="928"/>
    <cellStyle name="20% - 强调文字颜色 1 3 3 5" xfId="929"/>
    <cellStyle name="差 2 2 5 2 2 2" xfId="930"/>
    <cellStyle name="强调文字颜色 2 2 2 2 3 2 3" xfId="931"/>
    <cellStyle name="20% - 强调文字颜色 1 3 3 2 3" xfId="932"/>
    <cellStyle name="检查单元格 2 2 3 3 2" xfId="933"/>
    <cellStyle name="20% - 强调文字颜色 1 3 3 5 2" xfId="934"/>
    <cellStyle name="强调文字颜色 5 2 3 3 2 3" xfId="935"/>
    <cellStyle name="强调文字颜色 2 2 2 2 3 2 3 2" xfId="936"/>
    <cellStyle name="20% - 强调文字颜色 1 3 3 2 3 2" xfId="937"/>
    <cellStyle name="20% - 强调文字颜色 3 2 2 2 5" xfId="938"/>
    <cellStyle name="强调文字颜色 2 2 2 2 3 3" xfId="939"/>
    <cellStyle name="20% - 强调文字颜色 1 3 3 3" xfId="940"/>
    <cellStyle name="20% - 强调文字颜色 3 3 2 2 2 2 2 2" xfId="941"/>
    <cellStyle name="标题 1 2 2 5" xfId="942"/>
    <cellStyle name="强调文字颜色 2 2 2 2 3 3 2" xfId="943"/>
    <cellStyle name="20% - 强调文字颜色 1 3 3 3 2" xfId="944"/>
    <cellStyle name="40% - 强调文字颜色 6 2 2 2 3 3" xfId="945"/>
    <cellStyle name="常规 7 58 2 3" xfId="946"/>
    <cellStyle name="常规 7 63 2 3" xfId="947"/>
    <cellStyle name="强调文字颜色 6 2 3 7" xfId="948"/>
    <cellStyle name="标题 1 2 2 5 2" xfId="949"/>
    <cellStyle name="百分比 2 2 3" xfId="950"/>
    <cellStyle name="20% - 强调文字颜色 1 3 3 3 2 2" xfId="951"/>
    <cellStyle name="40% - 强调文字颜色 6 2 2 2 3 3 2" xfId="952"/>
    <cellStyle name="常规 7 58 2 3 2" xfId="953"/>
    <cellStyle name="常规 7 63 2 3 2" xfId="954"/>
    <cellStyle name="标题 1 3 3 5 2" xfId="955"/>
    <cellStyle name="40% - 强调文字颜色 3 3 8" xfId="956"/>
    <cellStyle name="常规 13 13 2 3" xfId="957"/>
    <cellStyle name="常规 10 26 2 2" xfId="958"/>
    <cellStyle name="常规 10 31 2 2" xfId="959"/>
    <cellStyle name="计算 2 2 3 2 2 2" xfId="960"/>
    <cellStyle name="强调文字颜色 2 2 3 2 3" xfId="961"/>
    <cellStyle name="20% - 强调文字颜色 2 3 3" xfId="962"/>
    <cellStyle name="40% - 强调文字颜色 3 2 3 6" xfId="963"/>
    <cellStyle name="强调文字颜色 6 2 3 7 2" xfId="964"/>
    <cellStyle name="标题 1 2 2 5 2 2" xfId="965"/>
    <cellStyle name="20% - 强调文字颜色 1 3 3 3 2 2 2" xfId="966"/>
    <cellStyle name="标题 1 2 2 6" xfId="967"/>
    <cellStyle name="20% - 强调文字颜色 1 3 3 3 3" xfId="968"/>
    <cellStyle name="检查单元格 2 2 3 4 2" xfId="969"/>
    <cellStyle name="标题 1 2 2 6 2" xfId="970"/>
    <cellStyle name="20% - 强调文字颜色 1 3 3 3 3 2" xfId="971"/>
    <cellStyle name="60% - 强调文字颜色 5 2 2 5 2 2" xfId="972"/>
    <cellStyle name="标题 1 2 3 6" xfId="973"/>
    <cellStyle name="20% - 强调文字颜色 1 3 3 4 3" xfId="974"/>
    <cellStyle name="标题 1 2 3 6 2" xfId="975"/>
    <cellStyle name="20% - 强调文字颜色 1 3 3 4 3 2" xfId="976"/>
    <cellStyle name="百分比 4 2 3" xfId="977"/>
    <cellStyle name="20% - 强调文字颜色 1 3 3 5 2 2" xfId="978"/>
    <cellStyle name="强调文字颜色 5 2 3 3 2 3 2" xfId="979"/>
    <cellStyle name="20% - 强调文字颜色 3 2 2 2 5 2" xfId="980"/>
    <cellStyle name="适中 2 4 4" xfId="981"/>
    <cellStyle name="20% - 强调文字颜色 1 3 3 6" xfId="982"/>
    <cellStyle name="强调文字颜色 4 2 4 2 3 2" xfId="983"/>
    <cellStyle name="差 3 4 3" xfId="984"/>
    <cellStyle name="常规 8 4 2 16 3" xfId="985"/>
    <cellStyle name="常规 8 4 2 21 3" xfId="986"/>
    <cellStyle name="强调文字颜色 2 2 2 5" xfId="987"/>
    <cellStyle name="20% - 强调文字颜色 1 6" xfId="988"/>
    <cellStyle name="20% - 强调文字颜色 1 3 3 6 2" xfId="989"/>
    <cellStyle name="计算 2 3" xfId="990"/>
    <cellStyle name="20% - 强调文字颜色 2 2 2 5 3 2" xfId="991"/>
    <cellStyle name="强调文字颜色 5 3 2 2 2 4 2" xfId="992"/>
    <cellStyle name="标题 2 3 3 6" xfId="993"/>
    <cellStyle name="标题 1 3 2 5 3" xfId="994"/>
    <cellStyle name="强调文字颜色 2 2 2 2 4" xfId="995"/>
    <cellStyle name="20% - 强调文字颜色 1 3 4" xfId="996"/>
    <cellStyle name="标题 1 3 2 5 3 2" xfId="997"/>
    <cellStyle name="常规 10 19" xfId="998"/>
    <cellStyle name="常规 10 24" xfId="999"/>
    <cellStyle name="强调文字颜色 2 2 2 2 4 2" xfId="1000"/>
    <cellStyle name="20% - 强调文字颜色 1 3 4 2" xfId="1001"/>
    <cellStyle name="强调文字颜色 2 2 2 2 4 2 2" xfId="1002"/>
    <cellStyle name="20% - 强调文字颜色 1 3 4 2 2" xfId="1003"/>
    <cellStyle name="20% - 强调文字颜色 3 2 2 2 2 3" xfId="1004"/>
    <cellStyle name="40% - 强调文字颜色 1 3 8" xfId="1005"/>
    <cellStyle name="常规 13 11 2 3" xfId="1006"/>
    <cellStyle name="常规 9 2 8" xfId="1007"/>
    <cellStyle name="常规 10 19 2 2" xfId="1008"/>
    <cellStyle name="常规 10 24 2 2" xfId="1009"/>
    <cellStyle name="强调文字颜色 2 2 2 2 4 2 2 2" xfId="1010"/>
    <cellStyle name="20% - 强调文字颜色 1 3 4 2 2 2" xfId="1011"/>
    <cellStyle name="强调文字颜色 5 2 4 2" xfId="1012"/>
    <cellStyle name="20% - 强调文字颜色 3 2 2 2 2 2 2 2" xfId="1013"/>
    <cellStyle name="标题 4 2 7 2" xfId="1014"/>
    <cellStyle name="强调文字颜色 2 2 2 2 5" xfId="1015"/>
    <cellStyle name="20% - 强调文字颜色 1 3 5" xfId="1016"/>
    <cellStyle name="常规 38 3 2 2" xfId="1017"/>
    <cellStyle name="常规 7 38 2 2" xfId="1018"/>
    <cellStyle name="常规 7 43 2 2" xfId="1019"/>
    <cellStyle name="40% - 强调文字颜色 1 3 7 2 2" xfId="1020"/>
    <cellStyle name="强调文字颜色 2 2 2 2 5 2" xfId="1021"/>
    <cellStyle name="常规 7 38 2 2 2" xfId="1022"/>
    <cellStyle name="常规 38 3 2 2 2" xfId="1023"/>
    <cellStyle name="常规 7 43 2 2 2" xfId="1024"/>
    <cellStyle name="20% - 强调文字颜色 1 3 5 2" xfId="1025"/>
    <cellStyle name="20% - 强调文字颜色 2 2 6 3" xfId="1026"/>
    <cellStyle name="强调文字颜色 2 2 2 2 5 2 2" xfId="1027"/>
    <cellStyle name="20% - 强调文字颜色 1 3 5 2 2" xfId="1028"/>
    <cellStyle name="常规 38 3 2 2 2 2" xfId="1029"/>
    <cellStyle name="20% - 强调文字颜色 2 2 6 3 2" xfId="1030"/>
    <cellStyle name="常规 7 19 48 3" xfId="1031"/>
    <cellStyle name="常规 7 19 53 3" xfId="1032"/>
    <cellStyle name="20% - 强调文字颜色 1 3 5 2 2 2" xfId="1033"/>
    <cellStyle name="标题 2 3 2 2 4 3 2" xfId="1034"/>
    <cellStyle name="强调文字颜色 2 2 2 2 5 3" xfId="1035"/>
    <cellStyle name="常规 38 3 2 2 3" xfId="1036"/>
    <cellStyle name="20% - 强调文字颜色 1 3 5 3" xfId="1037"/>
    <cellStyle name="常规 8 2 2 14 2 2" xfId="1038"/>
    <cellStyle name="40% - 强调文字颜色 2 2 2 6" xfId="1039"/>
    <cellStyle name="常规 7 65 2 3" xfId="1040"/>
    <cellStyle name="常规 7 70 2 3" xfId="1041"/>
    <cellStyle name="注释 2 27 2" xfId="1042"/>
    <cellStyle name="注释 2 32 2" xfId="1043"/>
    <cellStyle name="强调文字颜色 2 2 2 2 5 3 2" xfId="1044"/>
    <cellStyle name="20% - 强调文字颜色 1 3 5 3 2" xfId="1045"/>
    <cellStyle name="常规 8 2 2 14 2 2 2" xfId="1046"/>
    <cellStyle name="60% - 强调文字颜色 3 3 3 3 2" xfId="1047"/>
    <cellStyle name="计算 3 3 4 5" xfId="1048"/>
    <cellStyle name="40% - 强调文字颜色 2 3 3 2 2 2 2" xfId="1049"/>
    <cellStyle name="强调文字颜色 2 2 2 2 6" xfId="1050"/>
    <cellStyle name="20% - 强调文字颜色 1 3 6" xfId="1051"/>
    <cellStyle name="常规 38 3 2 3" xfId="1052"/>
    <cellStyle name="常规 7 38 2 3" xfId="1053"/>
    <cellStyle name="常规 7 43 2 3" xfId="1054"/>
    <cellStyle name="常规 3 3 3 2 4" xfId="1055"/>
    <cellStyle name="20% - 强调文字颜色 6 2 6 2 2" xfId="1056"/>
    <cellStyle name="常规 22 33 3" xfId="1057"/>
    <cellStyle name="常规 22 28 3" xfId="1058"/>
    <cellStyle name="60% - 强调文字颜色 3 3 3 3 2 2" xfId="1059"/>
    <cellStyle name="强调文字颜色 2 2 2 2 6 2" xfId="1060"/>
    <cellStyle name="20% - 强调文字颜色 1 3 6 2" xfId="1061"/>
    <cellStyle name="常规 7 2 2 28" xfId="1062"/>
    <cellStyle name="常规 7 2 2 33" xfId="1063"/>
    <cellStyle name="常规 38 3 2 3 2" xfId="1064"/>
    <cellStyle name="常规 7 38 2 3 2" xfId="1065"/>
    <cellStyle name="常规 7 43 2 3 2" xfId="1066"/>
    <cellStyle name="20% - 强调文字颜色 6 2 6 2 2 2" xfId="1067"/>
    <cellStyle name="常规 7 2 56 2 3" xfId="1068"/>
    <cellStyle name="常规 3 2 3 9" xfId="1069"/>
    <cellStyle name="常规 7 2 4 14 2 3 2" xfId="1070"/>
    <cellStyle name="20% - 强调文字颜色 3 2 2 2 3" xfId="1071"/>
    <cellStyle name="60% - 强调文字颜色 6 2 3 3 2" xfId="1072"/>
    <cellStyle name="20% - 强调文字颜色 1 3 6 2 2" xfId="1073"/>
    <cellStyle name="常规 27 2 5 3" xfId="1074"/>
    <cellStyle name="常规 32 2 5 3" xfId="1075"/>
    <cellStyle name="常规 7 2 2 28 2" xfId="1076"/>
    <cellStyle name="常规 7 2 2 33 2" xfId="1077"/>
    <cellStyle name="20% - 强调文字颜色 3 2 2 2 3 2" xfId="1078"/>
    <cellStyle name="适中 2 2 4" xfId="1079"/>
    <cellStyle name="60% - 强调文字颜色 6 2 3 3 2 2" xfId="1080"/>
    <cellStyle name="20% - 强调文字颜色 2 3 6 3" xfId="1081"/>
    <cellStyle name="20% - 强调文字颜色 1 3 6 2 2 2" xfId="1082"/>
    <cellStyle name="常规 7 2 2 28 2 2" xfId="1083"/>
    <cellStyle name="常规 7 2 2 33 2 2" xfId="1084"/>
    <cellStyle name="20% - 强调文字颜色 3 2 2 2 3 2 2" xfId="1085"/>
    <cellStyle name="适中 2 2 4 2" xfId="1086"/>
    <cellStyle name="强调文字颜色 6 2 4" xfId="1087"/>
    <cellStyle name="常规 39 3 2" xfId="1088"/>
    <cellStyle name="常规 44 3 2" xfId="1089"/>
    <cellStyle name="标题 5 2 7" xfId="1090"/>
    <cellStyle name="20% - 强调文字颜色 2 3 6 3 2" xfId="1091"/>
    <cellStyle name="常规 23 2 5 2 2" xfId="1092"/>
    <cellStyle name="常规 18 2 5 2 2" xfId="1093"/>
    <cellStyle name="差 3 2 4 3 2" xfId="1094"/>
    <cellStyle name="60% - 强调文字颜色 3 3 3 3 3" xfId="1095"/>
    <cellStyle name="强调文字颜色 2 2 2 2 7" xfId="1096"/>
    <cellStyle name="20% - 强调文字颜色 1 3 7" xfId="1097"/>
    <cellStyle name="常规 38 3 2 4" xfId="1098"/>
    <cellStyle name="常规 7 38 2 4" xfId="1099"/>
    <cellStyle name="常规 7 43 2 4" xfId="1100"/>
    <cellStyle name="强调文字颜色 2 2 2 2 7 2" xfId="1101"/>
    <cellStyle name="20% - 强调文字颜色 1 3 7 2" xfId="1102"/>
    <cellStyle name="20% - 强调文字颜色 3 2 2 3 3" xfId="1103"/>
    <cellStyle name="60% - 强调文字颜色 6 2 3 4 2" xfId="1104"/>
    <cellStyle name="强调文字颜色 2 2 2 3" xfId="1105"/>
    <cellStyle name="20% - 强调文字颜色 1 4" xfId="1106"/>
    <cellStyle name="20% - 强调文字颜色 1 3 7 2 2" xfId="1107"/>
    <cellStyle name="常规 21 5 4" xfId="1108"/>
    <cellStyle name="标题 2 2 2 2 2 3" xfId="1109"/>
    <cellStyle name="20% - 强调文字颜色 3 2 2 3 3 2" xfId="1110"/>
    <cellStyle name="适中 3 2 4" xfId="1111"/>
    <cellStyle name="60% - 强调文字颜色 6 2 3 4 2 2" xfId="1112"/>
    <cellStyle name="检查单元格 2 2 2 5 4" xfId="1113"/>
    <cellStyle name="常规 7 19 2 39 2" xfId="1114"/>
    <cellStyle name="常规 7 19 2 44 2" xfId="1115"/>
    <cellStyle name="强调文字颜色 2 2 2 2 8" xfId="1116"/>
    <cellStyle name="20% - 强调文字颜色 1 3 8" xfId="1117"/>
    <cellStyle name="常规 7 19 2 39 2 2" xfId="1118"/>
    <cellStyle name="常规 7 19 2 44 2 2" xfId="1119"/>
    <cellStyle name="20% - 强调文字颜色 1 3 8 2" xfId="1120"/>
    <cellStyle name="20% - 强调文字颜色 3 2 2 4 3" xfId="1121"/>
    <cellStyle name="常规 24 23" xfId="1122"/>
    <cellStyle name="常规 24 18" xfId="1123"/>
    <cellStyle name="60% - 强调文字颜色 6 2 3 5 2" xfId="1124"/>
    <cellStyle name="20% - 强调文字颜色 3 2 9" xfId="1125"/>
    <cellStyle name="强调文字颜色 2 2 3 3" xfId="1126"/>
    <cellStyle name="20% - 强调文字颜色 2 4" xfId="1127"/>
    <cellStyle name="差 3 4 2 2" xfId="1128"/>
    <cellStyle name="常规 8 4 2 16 2 2" xfId="1129"/>
    <cellStyle name="常规 8 4 2 21 2 2" xfId="1130"/>
    <cellStyle name="输入 2 5 2 4" xfId="1131"/>
    <cellStyle name="强调文字颜色 2 2 2 4 2" xfId="1132"/>
    <cellStyle name="20% - 强调文字颜色 1 5 2" xfId="1133"/>
    <cellStyle name="差 3 4 3 2" xfId="1134"/>
    <cellStyle name="常规 8 4 2 16 3 2" xfId="1135"/>
    <cellStyle name="常规 8 4 2 21 3 2" xfId="1136"/>
    <cellStyle name="常规 7 20 2 7" xfId="1137"/>
    <cellStyle name="强调文字颜色 2 2 2 5 2" xfId="1138"/>
    <cellStyle name="20% - 强调文字颜色 1 6 2" xfId="1139"/>
    <cellStyle name="20% - 强调文字颜色 2 2 6 2 2 2" xfId="1140"/>
    <cellStyle name="注释 3 52 3 2" xfId="1141"/>
    <cellStyle name="注释 3 47 3 2" xfId="1142"/>
    <cellStyle name="20% - 强调文字颜色 4 2 2 2 4 2" xfId="1143"/>
    <cellStyle name="强调文字颜色 2 2 2 6" xfId="1144"/>
    <cellStyle name="20% - 强调文字颜色 1 7" xfId="1145"/>
    <cellStyle name="差 3 4 4" xfId="1146"/>
    <cellStyle name="常规 8 4 2 16 4" xfId="1147"/>
    <cellStyle name="常规 8 4 2 21 4" xfId="1148"/>
    <cellStyle name="标题 3 2 2 5 2" xfId="1149"/>
    <cellStyle name="20% - 强调文字颜色 4 2 2 2 4 3" xfId="1150"/>
    <cellStyle name="20% - 强调文字颜色 2 3 2 2 4 2 2" xfId="1151"/>
    <cellStyle name="强调文字颜色 2 2 2 7" xfId="1152"/>
    <cellStyle name="20% - 强调文字颜色 1 8" xfId="1153"/>
    <cellStyle name="常规 8 4 2 16 5" xfId="1154"/>
    <cellStyle name="常规 8 4 2 21 5" xfId="1155"/>
    <cellStyle name="标题 3 2 2 5 3" xfId="1156"/>
    <cellStyle name="20% - 强调文字颜色 2 2" xfId="1157"/>
    <cellStyle name="20% - 强调文字颜色 2 2 2" xfId="1158"/>
    <cellStyle name="40% - 强调文字颜色 3 2 7" xfId="1159"/>
    <cellStyle name="20% - 强调文字颜色 2 2 2 2" xfId="1160"/>
    <cellStyle name="40% - 强调文字颜色 3 2 7 2" xfId="1161"/>
    <cellStyle name="强调文字颜色 2 2 3 5" xfId="1162"/>
    <cellStyle name="20% - 强调文字颜色 2 6" xfId="1163"/>
    <cellStyle name="差 3 5 3" xfId="1164"/>
    <cellStyle name="常规 8 4 2 17 3" xfId="1165"/>
    <cellStyle name="常规 8 4 2 22 3" xfId="1166"/>
    <cellStyle name="40% - 强调文字颜色 1 3 3 3 2 2" xfId="1167"/>
    <cellStyle name="常规 8 2 2 3 2 4" xfId="1168"/>
    <cellStyle name="20% - 强调文字颜色 2 2 2 2 2" xfId="1169"/>
    <cellStyle name="40% - 强调文字颜色 3 2 7 2 2" xfId="1170"/>
    <cellStyle name="强调文字颜色 2 2 3 5 2" xfId="1171"/>
    <cellStyle name="20% - 强调文字颜色 2 6 2" xfId="1172"/>
    <cellStyle name="差 3 5 3 2" xfId="1173"/>
    <cellStyle name="常规 8 4 2 17 3 2" xfId="1174"/>
    <cellStyle name="常规 8 4 2 22 3 2" xfId="1175"/>
    <cellStyle name="40% - 强调文字颜色 1 3 3 3 2 2 2" xfId="1176"/>
    <cellStyle name="20% - 强调文字颜色 2 2 2 2 2 2" xfId="1177"/>
    <cellStyle name="20% - 强调文字颜色 2 2 2 2 2 3" xfId="1178"/>
    <cellStyle name="20% - 强调文字颜色 6 2 2 5" xfId="1179"/>
    <cellStyle name="20% - 强调文字颜色 2 2 2 2 2 3 2" xfId="1180"/>
    <cellStyle name="注释 2 3 5 4 2 2" xfId="1181"/>
    <cellStyle name="20% - 强调文字颜色 2 2 2 2 3" xfId="1182"/>
    <cellStyle name="60% - 强调文字颜色 5 2 3 3 2" xfId="1183"/>
    <cellStyle name="强调文字颜色 2 2 2 9" xfId="1184"/>
    <cellStyle name="20% - 强调文字颜色 2 2 2 2 3 2" xfId="1185"/>
    <cellStyle name="60% - 强调文字颜色 5 2 3 3 2 2" xfId="1186"/>
    <cellStyle name="常规 7 2 4 36 2 4" xfId="1187"/>
    <cellStyle name="常规 7 2 4 41 2 4" xfId="1188"/>
    <cellStyle name="20% - 强调文字颜色 2 2 2 2 3 2 2" xfId="1189"/>
    <cellStyle name="20% - 强调文字颜色 2 2 2 2 3 2 2 2" xfId="1190"/>
    <cellStyle name="20% - 强调文字颜色 2 2 2 2 3 3" xfId="1191"/>
    <cellStyle name="20% - 强调文字颜色 6 3 2 5" xfId="1192"/>
    <cellStyle name="常规 135" xfId="1193"/>
    <cellStyle name="常规 140" xfId="1194"/>
    <cellStyle name="20% - 强调文字颜色 2 2 2 2 3 3 2" xfId="1195"/>
    <cellStyle name="强调文字颜色 1 3 2 2 2 4 2" xfId="1196"/>
    <cellStyle name="20% - 强调文字颜色 2 2 2 2 4" xfId="1197"/>
    <cellStyle name="60% - 强调文字颜色 5 2 3 3 3" xfId="1198"/>
    <cellStyle name="千位分隔 9" xfId="1199"/>
    <cellStyle name="20% - 强调文字颜色 2 2 2 2 4 2" xfId="1200"/>
    <cellStyle name="常规 7 2 4 37 2 4" xfId="1201"/>
    <cellStyle name="常规 7 2 4 42 2 4" xfId="1202"/>
    <cellStyle name="千位分隔 9 2" xfId="1203"/>
    <cellStyle name="20% - 强调文字颜色 2 2 2 2 4 2 2" xfId="1204"/>
    <cellStyle name="20% - 强调文字颜色 3 2 2 2 4 3" xfId="1205"/>
    <cellStyle name="适中 2 3 5" xfId="1206"/>
    <cellStyle name="20% - 强调文字颜色 2 2 2 2 4 2 2 2" xfId="1207"/>
    <cellStyle name="适中 2 2 2 2 4" xfId="1208"/>
    <cellStyle name="60% - 强调文字颜色 2 3 2 2 2 3" xfId="1209"/>
    <cellStyle name="20% - 强调文字颜色 3 2 2 2 4 3 2" xfId="1210"/>
    <cellStyle name="适中 2 3 5 2" xfId="1211"/>
    <cellStyle name="注释 2 2 2 3" xfId="1212"/>
    <cellStyle name="常规 7 19 2 10 3" xfId="1213"/>
    <cellStyle name="20% - 强调文字颜色 2 2 2 2 4 3" xfId="1214"/>
    <cellStyle name="40% - 强调文字颜色 4 2 7" xfId="1215"/>
    <cellStyle name="解释性文本 2 2 9" xfId="1216"/>
    <cellStyle name="60% - 强调文字颜色 1 2 2 3 3" xfId="1217"/>
    <cellStyle name="20% - 强调文字颜色 3 2 2" xfId="1218"/>
    <cellStyle name="20% - 强调文字颜色 2 2 2 2 4 3 2" xfId="1219"/>
    <cellStyle name="20% - 强调文字颜色 3 2 2 2" xfId="1220"/>
    <cellStyle name="40% - 强调文字颜色 4 2 7 2" xfId="1221"/>
    <cellStyle name="标题 5 8 2" xfId="1222"/>
    <cellStyle name="常规 7 2 4 38 2 4" xfId="1223"/>
    <cellStyle name="常规 7 2 4 43 2 4" xfId="1224"/>
    <cellStyle name="20% - 强调文字颜色 2 2 2 2 5 2 2" xfId="1225"/>
    <cellStyle name="常规 37 3 2" xfId="1226"/>
    <cellStyle name="常规 42 3 2" xfId="1227"/>
    <cellStyle name="常规 7 2 37" xfId="1228"/>
    <cellStyle name="常规 7 2 42" xfId="1229"/>
    <cellStyle name="标题 3 2 7" xfId="1230"/>
    <cellStyle name="常规 7 19 2 2 26 2" xfId="1231"/>
    <cellStyle name="常规 7 19 2 2 31 2" xfId="1232"/>
    <cellStyle name="20% - 强调文字颜色 2 3 4 3 2" xfId="1233"/>
    <cellStyle name="检查单元格 3 5 2 4" xfId="1234"/>
    <cellStyle name="40% - 强调文字颜色 1 2 7 2" xfId="1235"/>
    <cellStyle name="20% - 强调文字颜色 2 2 2 2 6" xfId="1236"/>
    <cellStyle name="20% - 强调文字颜色 2 2 2 2 6 2" xfId="1237"/>
    <cellStyle name="标题 6 8" xfId="1238"/>
    <cellStyle name="标题 3 2 3 3 3" xfId="1239"/>
    <cellStyle name="注释 3 52 4 2" xfId="1240"/>
    <cellStyle name="注释 3 47 4 2" xfId="1241"/>
    <cellStyle name="20% - 强调文字颜色 4 2 2 2 5 2" xfId="1242"/>
    <cellStyle name="标题 3 2 2 6 2" xfId="1243"/>
    <cellStyle name="常规 8 4 2 22 4" xfId="1244"/>
    <cellStyle name="常规 8 4 2 17 4" xfId="1245"/>
    <cellStyle name="差 3 5 4" xfId="1246"/>
    <cellStyle name="20% - 强调文字颜色 2 7" xfId="1247"/>
    <cellStyle name="强调文字颜色 2 2 3 6" xfId="1248"/>
    <cellStyle name="检查单元格 2 3 2 2" xfId="1249"/>
    <cellStyle name="20% - 强调文字颜色 2 2 3 4 2 2 2" xfId="1250"/>
    <cellStyle name="20% - 强调文字颜色 2 2 2 3" xfId="1251"/>
    <cellStyle name="强调文字颜色 5 3 3 3 2 3 2" xfId="1252"/>
    <cellStyle name="20% - 强调文字颜色 2 3 3 5 2 2" xfId="1253"/>
    <cellStyle name="20% - 强调文字颜色 2 2 2 5" xfId="1254"/>
    <cellStyle name="计算 3 2 2 3 2 4" xfId="1255"/>
    <cellStyle name="20% - 强调文字颜色 4 2 2 2 5 2 2" xfId="1256"/>
    <cellStyle name="20% - 强调文字颜色 2 2 2 3 2" xfId="1257"/>
    <cellStyle name="强调文字颜色 5 3 2 2 2 3" xfId="1258"/>
    <cellStyle name="20% - 强调文字颜色 2 2 2 5 2" xfId="1259"/>
    <cellStyle name="20% - 强调文字颜色 2 2 2 3 2 2" xfId="1260"/>
    <cellStyle name="20% - 强调文字颜色 2 2 2 6" xfId="1261"/>
    <cellStyle name="60% - 强调文字颜色 5 2 3 4 2" xfId="1262"/>
    <cellStyle name="20% - 强调文字颜色 2 2 2 3 3" xfId="1263"/>
    <cellStyle name="强调文字颜色 5 3 2 2 3 3" xfId="1264"/>
    <cellStyle name="20% - 强调文字颜色 2 2 2 6 2" xfId="1265"/>
    <cellStyle name="60% - 强调文字颜色 6 3 2 2 5" xfId="1266"/>
    <cellStyle name="常规 7 2 42 4 2 2" xfId="1267"/>
    <cellStyle name="常规 7 2 37 4 2 2" xfId="1268"/>
    <cellStyle name="60% - 强调文字颜色 5 2 3 4 2 2" xfId="1269"/>
    <cellStyle name="20% - 强调文字颜色 2 2 2 3 3 2" xfId="1270"/>
    <cellStyle name="标题 1 2 2 2 2 3" xfId="1271"/>
    <cellStyle name="20% - 强调文字颜色 2 3 2 2 4 3 2" xfId="1272"/>
    <cellStyle name="20% - 强调文字颜色 2 8" xfId="1273"/>
    <cellStyle name="强调文字颜色 2 2 3 7" xfId="1274"/>
    <cellStyle name="20% - 强调文字颜色 2 2 2 4" xfId="1275"/>
    <cellStyle name="20% - 强调文字颜色 2 2 3 5" xfId="1276"/>
    <cellStyle name="20% - 强调文字颜色 2 2 2 4 2" xfId="1277"/>
    <cellStyle name="标题 3 3 2 6" xfId="1278"/>
    <cellStyle name="强调文字颜色 5 3 2 3 2 3 2" xfId="1279"/>
    <cellStyle name="20% - 强调文字颜色 2 2 3 5 2 2" xfId="1280"/>
    <cellStyle name="检查单元格 3 3 2" xfId="1281"/>
    <cellStyle name="标题 2 2 2 6 2" xfId="1282"/>
    <cellStyle name="注释 3 16 5" xfId="1283"/>
    <cellStyle name="注释 3 21 5" xfId="1284"/>
    <cellStyle name="20% - 强调文字颜色 2 2 2 4 2 2 2" xfId="1285"/>
    <cellStyle name="常规 7 2 5 7" xfId="1286"/>
    <cellStyle name="20% - 强调文字颜色 2 2 3 6" xfId="1287"/>
    <cellStyle name="60% - 强调文字颜色 5 2 3 5 2" xfId="1288"/>
    <cellStyle name="20% - 强调文字颜色 2 2 2 4 3" xfId="1289"/>
    <cellStyle name="20% - 强调文字颜色 2 2 3 6 2" xfId="1290"/>
    <cellStyle name="常规 7 2 4 21" xfId="1291"/>
    <cellStyle name="常规 7 2 4 16" xfId="1292"/>
    <cellStyle name="标题 2 2 3 6" xfId="1293"/>
    <cellStyle name="20% - 强调文字颜色 2 2 2 4 3 2" xfId="1294"/>
    <cellStyle name="强调文字颜色 5 3 2 2 2 4" xfId="1295"/>
    <cellStyle name="20% - 强调文字颜色 2 2 2 5 3" xfId="1296"/>
    <cellStyle name="强调文字颜色 5 3 2 2 3 3 2" xfId="1297"/>
    <cellStyle name="20% - 强调文字颜色 2 2 2 6 2 2" xfId="1298"/>
    <cellStyle name="60% - 强调文字颜色 6 3 2 2 5 2" xfId="1299"/>
    <cellStyle name="常规 7 20 2 24 4" xfId="1300"/>
    <cellStyle name="常规 7 20 2 19 4" xfId="1301"/>
    <cellStyle name="40% - 强调文字颜色 3 2 2 7" xfId="1302"/>
    <cellStyle name="40% - 强调文字颜色 3 2 9" xfId="1303"/>
    <cellStyle name="常规 20 12 2 2" xfId="1304"/>
    <cellStyle name="20% - 强调文字颜色 2 2 4" xfId="1305"/>
    <cellStyle name="常规 14 13" xfId="1306"/>
    <cellStyle name="标题 1 3 3 4 3" xfId="1307"/>
    <cellStyle name="好 2 2 6 2" xfId="1308"/>
    <cellStyle name="60% - 强调文字颜色 1 2 3 2 2 2" xfId="1309"/>
    <cellStyle name="20% - 强调文字颜色 2 2 2 7" xfId="1310"/>
    <cellStyle name="强调文字颜色 5 3 2 2 4 3" xfId="1311"/>
    <cellStyle name="20% - 强调文字颜色 2 2 2 7 2" xfId="1312"/>
    <cellStyle name="注释 2 61 2 3" xfId="1313"/>
    <cellStyle name="注释 2 56 2 3" xfId="1314"/>
    <cellStyle name="20% - 强调文字颜色 2 2 3" xfId="1315"/>
    <cellStyle name="40% - 强调文字颜色 6 3 6 2 2 2" xfId="1316"/>
    <cellStyle name="40% - 强调文字颜色 3 2 8" xfId="1317"/>
    <cellStyle name="常规 14 12" xfId="1318"/>
    <cellStyle name="标题 1 3 3 4 2" xfId="1319"/>
    <cellStyle name="40% - 强调文字颜色 3 2 8 2" xfId="1320"/>
    <cellStyle name="20% - 强调文字颜色 2 2 3 2" xfId="1321"/>
    <cellStyle name="常规 14 12 2" xfId="1322"/>
    <cellStyle name="标题 1 3 3 4 2 2" xfId="1323"/>
    <cellStyle name="20% - 强调文字颜色 2 2 3 2 2" xfId="1324"/>
    <cellStyle name="常规 14 12 2 2" xfId="1325"/>
    <cellStyle name="标题 1 3 3 4 2 2 2" xfId="1326"/>
    <cellStyle name="常规 7 2 4 9 4 2" xfId="1327"/>
    <cellStyle name="60% - 强调文字颜色 5 2 4" xfId="1328"/>
    <cellStyle name="20% - 强调文字颜色 2 2 3 2 2 2 2" xfId="1329"/>
    <cellStyle name="差 2 3 4 2 2 2" xfId="1330"/>
    <cellStyle name="强调文字颜色 2 3 2 9" xfId="1331"/>
    <cellStyle name="20% - 强调文字颜色 2 2 3 2 3" xfId="1332"/>
    <cellStyle name="20% - 强调文字颜色 2 2 3 3" xfId="1333"/>
    <cellStyle name="20% - 强调文字颜色 2 3 2 5" xfId="1334"/>
    <cellStyle name="20% - 强调文字颜色 2 2 3 3 2" xfId="1335"/>
    <cellStyle name="强调文字颜色 5 3 3 2 2 3" xfId="1336"/>
    <cellStyle name="20% - 强调文字颜色 2 3 2 5 2" xfId="1337"/>
    <cellStyle name="链接单元格 3 2 2 3 2 4" xfId="1338"/>
    <cellStyle name="20% - 强调文字颜色 2 2 3 3 2 2" xfId="1339"/>
    <cellStyle name="强调文字颜色 4 2 5 2 2 2" xfId="1340"/>
    <cellStyle name="20% - 强调文字颜色 2 3 2 6" xfId="1341"/>
    <cellStyle name="20% - 强调文字颜色 2 2 3 3 3" xfId="1342"/>
    <cellStyle name="20% - 强调文字颜色 2 3 2 6 2" xfId="1343"/>
    <cellStyle name="20% - 强调文字颜色 2 2 3 3 3 2" xfId="1344"/>
    <cellStyle name="20% - 强调文字颜色 2 2 3 4" xfId="1345"/>
    <cellStyle name="20% - 强调文字颜色 2 3 3 5" xfId="1346"/>
    <cellStyle name="检查单元格 2 3" xfId="1347"/>
    <cellStyle name="20% - 强调文字颜色 2 2 3 4 2" xfId="1348"/>
    <cellStyle name="强调文字颜色 5 3 3 3 2 3" xfId="1349"/>
    <cellStyle name="20% - 强调文字颜色 2 3 3 5 2" xfId="1350"/>
    <cellStyle name="链接单元格 3 2 2 4 2 4" xfId="1351"/>
    <cellStyle name="注释 3 52 4" xfId="1352"/>
    <cellStyle name="注释 3 47 4" xfId="1353"/>
    <cellStyle name="20% - 强调文字颜色 4 2 2 2 5" xfId="1354"/>
    <cellStyle name="标题 3 2 2 6" xfId="1355"/>
    <cellStyle name="检查单元格 2 3 2" xfId="1356"/>
    <cellStyle name="20% - 强调文字颜色 2 2 3 4 2 2" xfId="1357"/>
    <cellStyle name="强调文字颜色 4 2 5 2 3 2" xfId="1358"/>
    <cellStyle name="20% - 强调文字颜色 2 3 3 6" xfId="1359"/>
    <cellStyle name="60% - 强调文字颜色 5 3 2 2 2 2 2" xfId="1360"/>
    <cellStyle name="检查单元格 2 4" xfId="1361"/>
    <cellStyle name="20% - 强调文字颜色 2 2 3 4 3" xfId="1362"/>
    <cellStyle name="20% - 强调文字颜色 2 3 3 6 2" xfId="1363"/>
    <cellStyle name="标题 3 2 3 6" xfId="1364"/>
    <cellStyle name="检查单元格 2 4 2" xfId="1365"/>
    <cellStyle name="20% - 强调文字颜色 2 2 3 4 3 2" xfId="1366"/>
    <cellStyle name="20% - 强调文字颜色 2 2 4 2" xfId="1367"/>
    <cellStyle name="常规 14 13 2" xfId="1368"/>
    <cellStyle name="标题 1 3 3 4 3 2" xfId="1369"/>
    <cellStyle name="好 2 2 6 2 2" xfId="1370"/>
    <cellStyle name="20% - 强调文字颜色 2 2 4 3" xfId="1371"/>
    <cellStyle name="常规 14 7 2 2 2" xfId="1372"/>
    <cellStyle name="20% - 强调文字颜色 2 2 5" xfId="1373"/>
    <cellStyle name="常规 12 30 2 2" xfId="1374"/>
    <cellStyle name="常规 12 25 2 2" xfId="1375"/>
    <cellStyle name="标题 4 3 6 2" xfId="1376"/>
    <cellStyle name="常规 7 2 2 2 11 2 3 2" xfId="1377"/>
    <cellStyle name="20% - 强调文字颜色 6 3 2 2 2 2" xfId="1378"/>
    <cellStyle name="标题 4 3 6 2 2" xfId="1379"/>
    <cellStyle name="20% - 强调文字颜色 2 2 5 2" xfId="1380"/>
    <cellStyle name="20% - 强调文字颜色 6 3 2 2 2 2 2" xfId="1381"/>
    <cellStyle name="常规 8 2 2 2 46" xfId="1382"/>
    <cellStyle name="20% - 强调文字颜色 6 3 2 2 2 2 2 2" xfId="1383"/>
    <cellStyle name="常规 8 2 2 2 46 2" xfId="1384"/>
    <cellStyle name="常规 7 2 4 2 12" xfId="1385"/>
    <cellStyle name="20% - 强调文字颜色 2 2 5 2 2" xfId="1386"/>
    <cellStyle name="20% - 强调文字颜色 2 2 5 3" xfId="1387"/>
    <cellStyle name="20% - 强调文字颜色 2 2 5 3 2" xfId="1388"/>
    <cellStyle name="标题 4 3 6 3" xfId="1389"/>
    <cellStyle name="20% - 强调文字颜色 2 2 6" xfId="1390"/>
    <cellStyle name="20% - 强调文字颜色 6 3 2 2 2 3" xfId="1391"/>
    <cellStyle name="60% - 强调文字颜色 3 3 4 2 2" xfId="1392"/>
    <cellStyle name="40% - 强调文字颜色 1 3 2 2 3 3 2" xfId="1393"/>
    <cellStyle name="20% - 强调文字颜色 6 3 2 2 2 3 2" xfId="1394"/>
    <cellStyle name="20% - 强调文字颜色 2 2 6 2" xfId="1395"/>
    <cellStyle name="20% - 强调文字颜色 2 2 6 2 2" xfId="1396"/>
    <cellStyle name="20% - 强调文字颜色 2 2 7" xfId="1397"/>
    <cellStyle name="20% - 强调文字颜色 2 2 7 2" xfId="1398"/>
    <cellStyle name="20% - 强调文字颜色 2 2 8" xfId="1399"/>
    <cellStyle name="常规 14 6 3 2 3 2" xfId="1400"/>
    <cellStyle name="20% - 强调文字颜色 2 2 8 2" xfId="1401"/>
    <cellStyle name="20% - 强调文字颜色 3 2 2 4 2" xfId="1402"/>
    <cellStyle name="20% - 强调文字颜色 3 2 8" xfId="1403"/>
    <cellStyle name="20% - 强调文字颜色 2 3" xfId="1404"/>
    <cellStyle name="强调文字颜色 2 2 3 2" xfId="1405"/>
    <cellStyle name="20% - 强调文字颜色 3 2 2 4 2 2" xfId="1406"/>
    <cellStyle name="计算 2 3 7" xfId="1407"/>
    <cellStyle name="常规 7 2 2 6 3" xfId="1408"/>
    <cellStyle name="20% - 强调文字颜色 3 2 8 2" xfId="1409"/>
    <cellStyle name="常规 13 13 2 2" xfId="1410"/>
    <cellStyle name="40% - 强调文字颜色 3 3 7" xfId="1411"/>
    <cellStyle name="20% - 强调文字颜色 2 3 2" xfId="1412"/>
    <cellStyle name="强调文字颜色 2 2 3 2 2" xfId="1413"/>
    <cellStyle name="20% - 强调文字颜色 3 2 2 4 2 2 2" xfId="1414"/>
    <cellStyle name="计算 2 3 7 2" xfId="1415"/>
    <cellStyle name="常规 13 13 2 2 2" xfId="1416"/>
    <cellStyle name="40% - 强调文字颜色 3 3 7 2" xfId="1417"/>
    <cellStyle name="20% - 强调文字颜色 2 3 2 2" xfId="1418"/>
    <cellStyle name="强调文字颜色 2 2 3 2 2 2" xfId="1419"/>
    <cellStyle name="20% - 强调文字颜色 2 3 8" xfId="1420"/>
    <cellStyle name="常规 14 6 3 2 4 2" xfId="1421"/>
    <cellStyle name="60% - 强调文字颜色 6 3 3 5" xfId="1422"/>
    <cellStyle name="20% - 强调文字颜色 2 3 2 2 2 2" xfId="1423"/>
    <cellStyle name="千位分隔[0] 2 2 3 3" xfId="1424"/>
    <cellStyle name="常规 4 7 3 6" xfId="1425"/>
    <cellStyle name="20% - 强调文字颜色 2 3 8 2" xfId="1426"/>
    <cellStyle name="常规 8 12 5" xfId="1427"/>
    <cellStyle name="60% - 强调文字颜色 6 3 3 5 2" xfId="1428"/>
    <cellStyle name="常规 4 7 9" xfId="1429"/>
    <cellStyle name="20% - 强调文字颜色 2 3 2 2 2 2 2" xfId="1430"/>
    <cellStyle name="20% - 强调文字颜色 3 3 2 4 3" xfId="1431"/>
    <cellStyle name="20% - 强调文字颜色 2 3 2 2 2 2 2 2" xfId="1432"/>
    <cellStyle name="20% - 强调文字颜色 3 3 2 4 3 2" xfId="1433"/>
    <cellStyle name="常规 2 7 2 2 2 2 2" xfId="1434"/>
    <cellStyle name="60% - 强调文字颜色 6 3 3 6" xfId="1435"/>
    <cellStyle name="20% - 强调文字颜色 2 3 2 2 2 3" xfId="1436"/>
    <cellStyle name="常规 7 20 8" xfId="1437"/>
    <cellStyle name="20% - 强调文字颜色 3 3 2 5 3" xfId="1438"/>
    <cellStyle name="20% - 强调文字颜色 2 3 2 2 2 3 2" xfId="1439"/>
    <cellStyle name="20% - 强调文字颜色 5 2 2 7" xfId="1440"/>
    <cellStyle name="60% - 强调文字颜色 5 3 3 3 2 2" xfId="1441"/>
    <cellStyle name="检查单元格 3 2 2 3 2 2" xfId="1442"/>
    <cellStyle name="20% - 强调文字颜色 2 3 2 2 3 2" xfId="1443"/>
    <cellStyle name="检查单元格 3 2 2 3 2 2 2" xfId="1444"/>
    <cellStyle name="20% - 强调文字颜色 2 3 2 2 3 2 2" xfId="1445"/>
    <cellStyle name="20% - 强调文字颜色 3 3 3 4 3" xfId="1446"/>
    <cellStyle name="20% - 强调文字颜色 2 3 2 2 3 2 2 2" xfId="1447"/>
    <cellStyle name="20% - 强调文字颜色 3 3 3 4 3 2" xfId="1448"/>
    <cellStyle name="检查单元格 3 2 2 3 2 3 2" xfId="1449"/>
    <cellStyle name="20% - 强调文字颜色 2 3 2 2 3 3 2" xfId="1450"/>
    <cellStyle name="20% - 强调文字颜色 5 3 2 7" xfId="1451"/>
    <cellStyle name="检查单元格 3 2 2 3 3 2" xfId="1452"/>
    <cellStyle name="20% - 强调文字颜色 2 3 2 2 4 2" xfId="1453"/>
    <cellStyle name="适中 3 2 2 6" xfId="1454"/>
    <cellStyle name="60% - 强调文字颜色 2 2 2 2 4 3" xfId="1455"/>
    <cellStyle name="20% - 强调文字颜色 2 3 2 2 4 2 2 2" xfId="1456"/>
    <cellStyle name="20% - 强调文字颜色 4 2 2 2 4 3 2" xfId="1457"/>
    <cellStyle name="20% - 强调文字颜色 2 3 2 2 4 3" xfId="1458"/>
    <cellStyle name="标题 4 2 3 2 3" xfId="1459"/>
    <cellStyle name="常规 8 2 2 10 2 2" xfId="1460"/>
    <cellStyle name="常规 7 2 2 2 2 8 4 2" xfId="1461"/>
    <cellStyle name="检查单元格 3 2 2 3 4 2" xfId="1462"/>
    <cellStyle name="20% - 强调文字颜色 2 3 2 2 5 2" xfId="1463"/>
    <cellStyle name="20% - 强调文字颜色 2 3 2 2 5 2 2" xfId="1464"/>
    <cellStyle name="20% - 强调文字颜色 2 3 2 3" xfId="1465"/>
    <cellStyle name="强调文字颜色 2 2 3 2 2 3" xfId="1466"/>
    <cellStyle name="常规 3 4 2 2 2 2 2" xfId="1467"/>
    <cellStyle name="20% - 强调文字颜色 3 2 2 5" xfId="1468"/>
    <cellStyle name="20% - 强调文字颜色 2 3 2 3 2" xfId="1469"/>
    <cellStyle name="强调文字颜色 2 2 3 2 2 3 2" xfId="1470"/>
    <cellStyle name="常规 3 2 2 11" xfId="1471"/>
    <cellStyle name="标题 1 2 7" xfId="1472"/>
    <cellStyle name="强调文字颜色 4 2 2 3 5" xfId="1473"/>
    <cellStyle name="常规 40 3 2" xfId="1474"/>
    <cellStyle name="常规 35 3 2" xfId="1475"/>
    <cellStyle name="常规 3 4 2 2 2 2 3" xfId="1476"/>
    <cellStyle name="20% - 强调文字颜色 3 2 2 6" xfId="1477"/>
    <cellStyle name="60% - 强调文字颜色 5 3 3 4 2" xfId="1478"/>
    <cellStyle name="检查单元格 3 2 2 4 2" xfId="1479"/>
    <cellStyle name="20% - 强调文字颜色 2 3 2 3 3" xfId="1480"/>
    <cellStyle name="标题 1 2 8" xfId="1481"/>
    <cellStyle name="常规 40 3 3" xfId="1482"/>
    <cellStyle name="常规 35 3 3" xfId="1483"/>
    <cellStyle name="20% - 强调文字颜色 3 2 2 6 2" xfId="1484"/>
    <cellStyle name="20% - 强调文字颜色 4 2 3 6" xfId="1485"/>
    <cellStyle name="60% - 强调文字颜色 5 3 3 4 2 2" xfId="1486"/>
    <cellStyle name="检查单元格 3 2 2 4 2 2" xfId="1487"/>
    <cellStyle name="20% - 强调文字颜色 2 3 2 3 3 2" xfId="1488"/>
    <cellStyle name="标题 1 2 8 2" xfId="1489"/>
    <cellStyle name="标题 1 3 2 2 2 3" xfId="1490"/>
    <cellStyle name="常规 40 3 3 2" xfId="1491"/>
    <cellStyle name="常规 35 3 3 2" xfId="1492"/>
    <cellStyle name="20% - 强调文字颜色 2 3 2 4" xfId="1493"/>
    <cellStyle name="强调文字颜色 2 2 3 2 2 4" xfId="1494"/>
    <cellStyle name="20% - 强调文字颜色 2 3 2 4 2" xfId="1495"/>
    <cellStyle name="常规 14 4 2 3" xfId="1496"/>
    <cellStyle name="标题 1 3 7" xfId="1497"/>
    <cellStyle name="强调文字颜色 4 2 2 4 5" xfId="1498"/>
    <cellStyle name="常规 40 4 2" xfId="1499"/>
    <cellStyle name="常规 35 4 2" xfId="1500"/>
    <cellStyle name="20% - 强调文字颜色 2 3 2 4 2 2" xfId="1501"/>
    <cellStyle name="常规 14 4 2 3 2" xfId="1502"/>
    <cellStyle name="标题 1 3 7 2" xfId="1503"/>
    <cellStyle name="常规 40 4 2 2" xfId="1504"/>
    <cellStyle name="常规 35 4 2 2" xfId="1505"/>
    <cellStyle name="60% - 强调文字颜色 5 3 3 5 2" xfId="1506"/>
    <cellStyle name="检查单元格 3 2 2 5 2" xfId="1507"/>
    <cellStyle name="20% - 强调文字颜色 2 3 2 4 3" xfId="1508"/>
    <cellStyle name="60% - 强调文字颜色 5 3 2 4 2 2" xfId="1509"/>
    <cellStyle name="常规 7 19 31 4 2" xfId="1510"/>
    <cellStyle name="常规 7 19 26 4 2" xfId="1511"/>
    <cellStyle name="常规 34 2 2 2 2" xfId="1512"/>
    <cellStyle name="常规 14 4 2 4" xfId="1513"/>
    <cellStyle name="标题 1 3 8" xfId="1514"/>
    <cellStyle name="常规 40 4 3" xfId="1515"/>
    <cellStyle name="常规 35 4 3" xfId="1516"/>
    <cellStyle name="检查单元格 3 2 2 5 2 2" xfId="1517"/>
    <cellStyle name="20% - 强调文字颜色 2 3 2 4 3 2" xfId="1518"/>
    <cellStyle name="常规 7 19 31 4 2 2" xfId="1519"/>
    <cellStyle name="常规 7 19 26 4 2 2" xfId="1520"/>
    <cellStyle name="常规 34 2 2 2 2 2" xfId="1521"/>
    <cellStyle name="常规 14 4 2 4 2" xfId="1522"/>
    <cellStyle name="标题 1 3 8 2" xfId="1523"/>
    <cellStyle name="常规 40 4 3 2" xfId="1524"/>
    <cellStyle name="常规 35 4 3 2" xfId="1525"/>
    <cellStyle name="强调文字颜色 5 3 3 2 2 4" xfId="1526"/>
    <cellStyle name="20% - 强调文字颜色 2 3 2 5 3" xfId="1527"/>
    <cellStyle name="检查单元格 3 2 2 6 2" xfId="1528"/>
    <cellStyle name="20% - 强调文字颜色 4 2 6 2" xfId="1529"/>
    <cellStyle name="60% - 强调文字颜色 1 3 3 3" xfId="1530"/>
    <cellStyle name="常规 34 20 2" xfId="1531"/>
    <cellStyle name="常规 34 15 2" xfId="1532"/>
    <cellStyle name="常规 29 20 2" xfId="1533"/>
    <cellStyle name="常规 29 15 2" xfId="1534"/>
    <cellStyle name="20% - 强调文字颜色 2 3 2 7" xfId="1535"/>
    <cellStyle name="20% - 强调文字颜色 4 2 6 2 2" xfId="1536"/>
    <cellStyle name="常规 7 2 7 2 3" xfId="1537"/>
    <cellStyle name="60% - 强调文字颜色 1 3 3 3 2" xfId="1538"/>
    <cellStyle name="常规 34 20 2 2" xfId="1539"/>
    <cellStyle name="常规 34 15 2 2" xfId="1540"/>
    <cellStyle name="常规 29 20 2 2" xfId="1541"/>
    <cellStyle name="常规 29 15 2 2" xfId="1542"/>
    <cellStyle name="20% - 强调文字颜色 2 3 2 7 2" xfId="1543"/>
    <cellStyle name="40% - 强调文字颜色 3 3 8 2" xfId="1544"/>
    <cellStyle name="20% - 强调文字颜色 2 3 3 2" xfId="1545"/>
    <cellStyle name="强调文字颜色 2 2 3 2 3 2" xfId="1546"/>
    <cellStyle name="标题 1 3 3 5 2 2" xfId="1547"/>
    <cellStyle name="20% - 强调文字颜色 2 3 3 2 2" xfId="1548"/>
    <cellStyle name="40% - 强调文字颜色 6 3 2 2 2 3" xfId="1549"/>
    <cellStyle name="20% - 强调文字颜色 2 3 3 2 2 2" xfId="1550"/>
    <cellStyle name="输出 3 2 4 2 3" xfId="1551"/>
    <cellStyle name="40% - 强调文字颜色 6 3 2 2 2 3 2" xfId="1552"/>
    <cellStyle name="20% - 强调文字颜色 2 3 3 2 2 2 2" xfId="1553"/>
    <cellStyle name="20% - 强调文字颜色 4 3 2 4 3" xfId="1554"/>
    <cellStyle name="20% - 强调文字颜色 4 3 6 3" xfId="1555"/>
    <cellStyle name="检查单元格 3 2 3 3 2" xfId="1556"/>
    <cellStyle name="20% - 强调文字颜色 2 3 3 2 3" xfId="1557"/>
    <cellStyle name="20% - 强调文字颜色 2 3 3 2 3 2" xfId="1558"/>
    <cellStyle name="20% - 强调文字颜色 3 3 2 2 3 2 2 2" xfId="1559"/>
    <cellStyle name="20% - 强调文字颜色 2 3 3 3" xfId="1560"/>
    <cellStyle name="20% - 强调文字颜色 2 3 3 3 2 2" xfId="1561"/>
    <cellStyle name="标题 2 2 7 2" xfId="1562"/>
    <cellStyle name="常规 41 3 2 2" xfId="1563"/>
    <cellStyle name="常规 36 3 2 2" xfId="1564"/>
    <cellStyle name="输出 3 2 5 2 3" xfId="1565"/>
    <cellStyle name="40% - 强调文字颜色 6 3 2 2 3 3 2" xfId="1566"/>
    <cellStyle name="60% - 强调文字颜色 5 2 6" xfId="1567"/>
    <cellStyle name="20% - 强调文字颜色 2 3 3 3 2 2 2" xfId="1568"/>
    <cellStyle name="标题 2 2 7 2 2" xfId="1569"/>
    <cellStyle name="常规 41 3 2 2 2" xfId="1570"/>
    <cellStyle name="常规 36 3 2 2 2" xfId="1571"/>
    <cellStyle name="20% - 强调文字颜色 5 3 6 3" xfId="1572"/>
    <cellStyle name="检查单元格 3 2 3 4 2" xfId="1573"/>
    <cellStyle name="20% - 强调文字颜色 2 3 3 3 3" xfId="1574"/>
    <cellStyle name="标题 2 2 8" xfId="1575"/>
    <cellStyle name="常规 41 3 3" xfId="1576"/>
    <cellStyle name="常规 36 3 3" xfId="1577"/>
    <cellStyle name="20% - 强调文字颜色 2 3 3 4" xfId="1578"/>
    <cellStyle name="20% - 强调文字颜色 2 3 3 4 2" xfId="1579"/>
    <cellStyle name="常规 14 5 2 3" xfId="1580"/>
    <cellStyle name="计算 3 2 2 2 2" xfId="1581"/>
    <cellStyle name="标题 2 3 7" xfId="1582"/>
    <cellStyle name="强调文字颜色 4 2 3 4 5" xfId="1583"/>
    <cellStyle name="常规 41 4 2" xfId="1584"/>
    <cellStyle name="常规 36 4 2" xfId="1585"/>
    <cellStyle name="40% - 强调文字颜色 6 3 2 2 4 3" xfId="1586"/>
    <cellStyle name="20% - 强调文字颜色 2 3 3 4 2 2" xfId="1587"/>
    <cellStyle name="标题 2 3 7 2" xfId="1588"/>
    <cellStyle name="常规 41 4 2 2" xfId="1589"/>
    <cellStyle name="常规 36 4 2 2" xfId="1590"/>
    <cellStyle name="40% - 强调文字颜色 6 3 2 2 4 3 2" xfId="1591"/>
    <cellStyle name="20% - 强调文字颜色 2 3 3 4 3" xfId="1592"/>
    <cellStyle name="60% - 强调文字颜色 5 3 2 5 2 2" xfId="1593"/>
    <cellStyle name="标题 2 3 8" xfId="1594"/>
    <cellStyle name="常规 41 4 3" xfId="1595"/>
    <cellStyle name="常规 36 4 3" xfId="1596"/>
    <cellStyle name="20% - 强调文字颜色 2 3 3 4 3 2" xfId="1597"/>
    <cellStyle name="标题 2 3 8 2" xfId="1598"/>
    <cellStyle name="常规 41 4 3 2" xfId="1599"/>
    <cellStyle name="常规 36 4 3 2" xfId="1600"/>
    <cellStyle name="20% - 强调文字颜色 2 3 4" xfId="1601"/>
    <cellStyle name="强调文字颜色 2 2 3 2 4" xfId="1602"/>
    <cellStyle name="好 3 2 2 2 2 2 2" xfId="1603"/>
    <cellStyle name="40% - 强调文字颜色 1 2 6" xfId="1604"/>
    <cellStyle name="20% - 强调文字颜色 2 3 4 2" xfId="1605"/>
    <cellStyle name="强调文字颜色 2 2 3 2 4 2" xfId="1606"/>
    <cellStyle name="常规 7 19 2 2 30" xfId="1607"/>
    <cellStyle name="常规 7 19 2 2 25" xfId="1608"/>
    <cellStyle name="40% - 强调文字颜色 1 2 6 2" xfId="1609"/>
    <cellStyle name="20% - 强调文字颜色 2 3 4 2 2" xfId="1610"/>
    <cellStyle name="常规 7 19 2 2 30 2" xfId="1611"/>
    <cellStyle name="常规 7 19 2 2 25 2" xfId="1612"/>
    <cellStyle name="40% - 强调文字颜色 1 2 6 2 2" xfId="1613"/>
    <cellStyle name="20% - 强调文字颜色 2 3 4 2 2 2" xfId="1614"/>
    <cellStyle name="注释 2 40" xfId="1615"/>
    <cellStyle name="注释 2 35" xfId="1616"/>
    <cellStyle name="常规 7 19 2 2 30 2 2" xfId="1617"/>
    <cellStyle name="常规 7 19 2 2 25 2 2" xfId="1618"/>
    <cellStyle name="40% - 强调文字颜色 1 2 7" xfId="1619"/>
    <cellStyle name="20% - 强调文字颜色 2 3 4 3" xfId="1620"/>
    <cellStyle name="常规 7 19 2 2 31" xfId="1621"/>
    <cellStyle name="常规 7 19 2 2 26" xfId="1622"/>
    <cellStyle name="强调文字颜色 2 2 3 2 5" xfId="1623"/>
    <cellStyle name="标题 4 3 7 2" xfId="1624"/>
    <cellStyle name="常规 7 44 2 2" xfId="1625"/>
    <cellStyle name="常规 7 39 2 2" xfId="1626"/>
    <cellStyle name="常规 38 4 2 2" xfId="1627"/>
    <cellStyle name="20% - 强调文字颜色 2 3 5" xfId="1628"/>
    <cellStyle name="20% - 强调文字颜色 6 3 2 2 3 2" xfId="1629"/>
    <cellStyle name="好 3 2 2 2 2 3" xfId="1630"/>
    <cellStyle name="好 3 2 2 2 2 3 2" xfId="1631"/>
    <cellStyle name="40% - 强调文字颜色 1 3 6" xfId="1632"/>
    <cellStyle name="20% - 强调文字颜色 6 3 2 2 3 2 2" xfId="1633"/>
    <cellStyle name="常规 7 44 2 2 2" xfId="1634"/>
    <cellStyle name="常规 7 39 2 2 2" xfId="1635"/>
    <cellStyle name="常规 38 4 2 2 2" xfId="1636"/>
    <cellStyle name="20% - 强调文字颜色 2 3 5 2" xfId="1637"/>
    <cellStyle name="40% - 强调文字颜色 1 3 6 2" xfId="1638"/>
    <cellStyle name="20% - 强调文字颜色 6 3 2 2 3 2 2 2" xfId="1639"/>
    <cellStyle name="20% - 强调文字颜色 2 3 5 2 2" xfId="1640"/>
    <cellStyle name="40% - 强调文字颜色 1 3 6 2 2" xfId="1641"/>
    <cellStyle name="常规 7 51" xfId="1642"/>
    <cellStyle name="常规 7 46" xfId="1643"/>
    <cellStyle name="常规 38 6" xfId="1644"/>
    <cellStyle name="20% - 强调文字颜色 2 3 5 2 2 2" xfId="1645"/>
    <cellStyle name="20% - 强调文字颜色 3 2 2 2 2 2" xfId="1646"/>
    <cellStyle name="常规 9 2 7" xfId="1647"/>
    <cellStyle name="常规 13 11 2 2" xfId="1648"/>
    <cellStyle name="40% - 强调文字颜色 1 3 7" xfId="1649"/>
    <cellStyle name="20% - 强调文字颜色 2 3 5 3" xfId="1650"/>
    <cellStyle name="20% - 强调文字颜色 3 2 2 2 2 2 2" xfId="1651"/>
    <cellStyle name="强调文字颜色 5 2 4" xfId="1652"/>
    <cellStyle name="常规 9 2 7 2" xfId="1653"/>
    <cellStyle name="常规 13 11 2 2 2" xfId="1654"/>
    <cellStyle name="40% - 强调文字颜色 1 3 7 2" xfId="1655"/>
    <cellStyle name="检查单元格 3 6 2 4" xfId="1656"/>
    <cellStyle name="20% - 强调文字颜色 2 3 5 3 2" xfId="1657"/>
    <cellStyle name="常规 12 24 3" xfId="1658"/>
    <cellStyle name="常规 12 19 3" xfId="1659"/>
    <cellStyle name="标题 4 2 7" xfId="1660"/>
    <cellStyle name="常规 7 43 2" xfId="1661"/>
    <cellStyle name="常规 7 38 2" xfId="1662"/>
    <cellStyle name="常规 43 3 2" xfId="1663"/>
    <cellStyle name="常规 38 3 2" xfId="1664"/>
    <cellStyle name="20% - 强调文字颜色 6 3 2 2 3 3 2" xfId="1665"/>
    <cellStyle name="常规 12 3 2 2 2 2" xfId="1666"/>
    <cellStyle name="常规 7 44 2 3 2" xfId="1667"/>
    <cellStyle name="常规 7 39 2 3 2" xfId="1668"/>
    <cellStyle name="20% - 强调文字颜色 2 3 6 2" xfId="1669"/>
    <cellStyle name="常规 8 10 5" xfId="1670"/>
    <cellStyle name="20% - 强调文字颜色 2 3 6 2 2" xfId="1671"/>
    <cellStyle name="20% - 强调文字颜色 2 3 6 2 2 2" xfId="1672"/>
    <cellStyle name="常规 7 44 2 4" xfId="1673"/>
    <cellStyle name="常规 7 39 2 4" xfId="1674"/>
    <cellStyle name="20% - 强调文字颜色 2 3 7" xfId="1675"/>
    <cellStyle name="千位分隔[0] 2 2 2 3" xfId="1676"/>
    <cellStyle name="常规 4 7 2 6" xfId="1677"/>
    <cellStyle name="20% - 强调文字颜色 2 3 7 2" xfId="1678"/>
    <cellStyle name="常规 8 11 5" xfId="1679"/>
    <cellStyle name="千位分隔[0] 2 2 2 3 2" xfId="1680"/>
    <cellStyle name="常规 4 7 2 6 2" xfId="1681"/>
    <cellStyle name="20% - 强调文字颜色 2 3 7 2 2" xfId="1682"/>
    <cellStyle name="20% - 强调文字颜色 3 2" xfId="1683"/>
    <cellStyle name="40% - 强调文字颜色 4 2 7 2 2" xfId="1684"/>
    <cellStyle name="20% - 强调文字颜色 3 2 2 2 2" xfId="1685"/>
    <cellStyle name="常规 3 2 3 8" xfId="1686"/>
    <cellStyle name="20% - 强调文字颜色 3 2 2 2 2 3 2" xfId="1687"/>
    <cellStyle name="强调文字颜色 5 3 4" xfId="1688"/>
    <cellStyle name="强调文字颜色 6 2 4 2" xfId="1689"/>
    <cellStyle name="适中 2 2 4 2 2" xfId="1690"/>
    <cellStyle name="20% - 强调文字颜色 3 2 2 2 3 2 2 2" xfId="1691"/>
    <cellStyle name="适中 2 2 5" xfId="1692"/>
    <cellStyle name="20% - 强调文字颜色 3 2 2 2 3 3" xfId="1693"/>
    <cellStyle name="强调文字颜色 6 3 4" xfId="1694"/>
    <cellStyle name="适中 2 2 5 2" xfId="1695"/>
    <cellStyle name="20% - 强调文字颜色 3 2 2 2 3 3 2" xfId="1696"/>
    <cellStyle name="适中 2 3 4 2" xfId="1697"/>
    <cellStyle name="20% - 强调文字颜色 3 2 2 2 4 2 2" xfId="1698"/>
    <cellStyle name="常规 4 7 2 2 4 3" xfId="1699"/>
    <cellStyle name="适中 2 4 4 2" xfId="1700"/>
    <cellStyle name="20% - 强调文字颜色 3 2 2 2 5 2 2" xfId="1701"/>
    <cellStyle name="适中 2 5 4" xfId="1702"/>
    <cellStyle name="20% - 强调文字颜色 3 2 2 2 6 2" xfId="1703"/>
    <cellStyle name="20% - 强调文字颜色 3 2 2 3" xfId="1704"/>
    <cellStyle name="常规 7 19 2 2 33 2 3" xfId="1705"/>
    <cellStyle name="常规 7 19 2 2 28 2 3" xfId="1706"/>
    <cellStyle name="标题 6 3 2 2 2 2" xfId="1707"/>
    <cellStyle name="20% - 强调文字颜色 3 2 2 4" xfId="1708"/>
    <cellStyle name="20% - 强调文字颜色 3 2 2 5 2 2 2" xfId="1709"/>
    <cellStyle name="计算 3 3 7 2" xfId="1710"/>
    <cellStyle name="20% - 强调文字颜色 4 2 2 6 2 2" xfId="1711"/>
    <cellStyle name="20% - 强调文字颜色 3 2 2 5 3" xfId="1712"/>
    <cellStyle name="20% - 强调文字颜色 4 2 2 7" xfId="1713"/>
    <cellStyle name="60% - 强调文字颜色 1 2" xfId="1714"/>
    <cellStyle name="20% - 强调文字颜色 3 2 2 5 3 2" xfId="1715"/>
    <cellStyle name="20% - 强调文字颜色 4 2 2 7 2" xfId="1716"/>
    <cellStyle name="常规 37 41 3" xfId="1717"/>
    <cellStyle name="常规 37 36 3" xfId="1718"/>
    <cellStyle name="60% - 强调文字颜色 1 2 2" xfId="1719"/>
    <cellStyle name="千位分隔[0] 3 2 4 3" xfId="1720"/>
    <cellStyle name="20% - 强调文字颜色 3 2 2 6 2 2" xfId="1721"/>
    <cellStyle name="20% - 强调文字颜色 4 2 3 6 2" xfId="1722"/>
    <cellStyle name="20% - 强调文字颜色 3 2 2 7" xfId="1723"/>
    <cellStyle name="20% - 强调文字颜色 3 2 2 7 2" xfId="1724"/>
    <cellStyle name="40% - 强调文字颜色 4 2 8" xfId="1725"/>
    <cellStyle name="20% - 强调文字颜色 3 2 3" xfId="1726"/>
    <cellStyle name="40% - 强调文字颜色 4 2 8 2" xfId="1727"/>
    <cellStyle name="20% - 强调文字颜色 3 2 3 2" xfId="1728"/>
    <cellStyle name="20% - 强调文字颜色 3 2 3 2 2 2 2" xfId="1729"/>
    <cellStyle name="20% - 强调文字颜色 6 2 3 5" xfId="1730"/>
    <cellStyle name="60% - 强调文字颜色 4 3 2 2 2 2 2" xfId="1731"/>
    <cellStyle name="20% - 强调文字颜色 3 2 3 2 3" xfId="1732"/>
    <cellStyle name="20% - 强调文字颜色 3 2 3 2 3 2" xfId="1733"/>
    <cellStyle name="常规 13 6" xfId="1734"/>
    <cellStyle name="20% - 强调文字颜色 3 2 3 3 2 2 2" xfId="1735"/>
    <cellStyle name="好 4 3 6" xfId="1736"/>
    <cellStyle name="20% - 强调文字颜色 3 2 3 3 3" xfId="1737"/>
    <cellStyle name="60% - 强调文字颜色 1 2 6 3" xfId="1738"/>
    <cellStyle name="20% - 强调文字颜色 3 2 3 3 3 2" xfId="1739"/>
    <cellStyle name="20% - 强调文字颜色 3 2 3 4" xfId="1740"/>
    <cellStyle name="20% - 强调文字颜色 3 2 3 4 2" xfId="1741"/>
    <cellStyle name="20% - 强调文字颜色 4 2 8" xfId="1742"/>
    <cellStyle name="常规 10 3 3" xfId="1743"/>
    <cellStyle name="60% - 强调文字颜色 1 3 5 3" xfId="1744"/>
    <cellStyle name="常规 34 22 2" xfId="1745"/>
    <cellStyle name="常规 34 17 2" xfId="1746"/>
    <cellStyle name="常规 29 22 2" xfId="1747"/>
    <cellStyle name="常规 29 17 2" xfId="1748"/>
    <cellStyle name="20% - 强调文字颜色 3 2 3 4 2 2" xfId="1749"/>
    <cellStyle name="常规 8 2 2 2 40 3" xfId="1750"/>
    <cellStyle name="常规 8 2 2 2 35 3" xfId="1751"/>
    <cellStyle name="20% - 强调文字颜色 4 2 8 2" xfId="1752"/>
    <cellStyle name="常规 10 3 3 2" xfId="1753"/>
    <cellStyle name="20% - 强调文字颜色 3 2 3 4 2 2 2" xfId="1754"/>
    <cellStyle name="20% - 强调文字颜色 3 2 3 4 3" xfId="1755"/>
    <cellStyle name="常规 20 2 2 4 2" xfId="1756"/>
    <cellStyle name="常规 15 2 2 4 2" xfId="1757"/>
    <cellStyle name="20% - 强调文字颜色 4 2 9" xfId="1758"/>
    <cellStyle name="强调文字颜色 1 3 2 3 2" xfId="1759"/>
    <cellStyle name="常规 10 3 4" xfId="1760"/>
    <cellStyle name="60% - 强调文字颜色 1 3 6 3" xfId="1761"/>
    <cellStyle name="常规 34 23 2" xfId="1762"/>
    <cellStyle name="常规 34 18 2" xfId="1763"/>
    <cellStyle name="常规 29 23 2" xfId="1764"/>
    <cellStyle name="常规 29 18 2" xfId="1765"/>
    <cellStyle name="20% - 强调文字颜色 3 2 3 4 3 2" xfId="1766"/>
    <cellStyle name="常规 8 2 2 2 41 3" xfId="1767"/>
    <cellStyle name="常规 8 2 2 2 36 3" xfId="1768"/>
    <cellStyle name="常规 3 4 2 2 2 3 2" xfId="1769"/>
    <cellStyle name="20% - 强调文字颜色 3 2 3 5" xfId="1770"/>
    <cellStyle name="20% - 强调文字颜色 3 2 3 5 2" xfId="1771"/>
    <cellStyle name="20% - 强调文字颜色 4 3 2 6" xfId="1772"/>
    <cellStyle name="常规 10 4 3" xfId="1773"/>
    <cellStyle name="20% - 强调文字颜色 4 3 8" xfId="1774"/>
    <cellStyle name="20% - 强调文字颜色 3 2 3 6" xfId="1775"/>
    <cellStyle name="20% - 强调文字颜色 3 2 3 6 2" xfId="1776"/>
    <cellStyle name="20% - 强调文字颜色 4 3 3 6" xfId="1777"/>
    <cellStyle name="40% - 强调文字颜色 4 2 9" xfId="1778"/>
    <cellStyle name="常规 20 13 2 2" xfId="1779"/>
    <cellStyle name="20% - 强调文字颜色 3 2 4" xfId="1780"/>
    <cellStyle name="常规 34 10 2" xfId="1781"/>
    <cellStyle name="常规 29 10 2" xfId="1782"/>
    <cellStyle name="60% - 强调文字颜色 1 2 3 3 2 2" xfId="1783"/>
    <cellStyle name="解释性文本 3 2 8 2" xfId="1784"/>
    <cellStyle name="常规 24 13" xfId="1785"/>
    <cellStyle name="好 2 3 6 2" xfId="1786"/>
    <cellStyle name="40% - 强调文字颜色 5 2 6 2" xfId="1787"/>
    <cellStyle name="常规 7 2 2 2 3" xfId="1788"/>
    <cellStyle name="20% - 强调文字颜色 3 2 4 2" xfId="1789"/>
    <cellStyle name="常规 34 10 2 2" xfId="1790"/>
    <cellStyle name="常规 29 10 2 2" xfId="1791"/>
    <cellStyle name="常规 7 2 2 8 2 3" xfId="1792"/>
    <cellStyle name="常规 24 13 2" xfId="1793"/>
    <cellStyle name="40% - 强调文字颜色 5 2 6 2 2" xfId="1794"/>
    <cellStyle name="常规 7 2 2 2 3 2" xfId="1795"/>
    <cellStyle name="20% - 强调文字颜色 3 2 4 2 2" xfId="1796"/>
    <cellStyle name="常规 7 2 2 8 2 3 2" xfId="1797"/>
    <cellStyle name="常规 24 13 2 2" xfId="1798"/>
    <cellStyle name="40% - 强调文字颜色 5 2 6 2 2 2" xfId="1799"/>
    <cellStyle name="常规 7 2 2 2 3 2 2" xfId="1800"/>
    <cellStyle name="20% - 强调文字颜色 3 2 4 2 2 2" xfId="1801"/>
    <cellStyle name="常规 21 42 2" xfId="1802"/>
    <cellStyle name="常规 21 37 2" xfId="1803"/>
    <cellStyle name="20% - 强调文字颜色 6 3 2 3 2 2" xfId="1804"/>
    <cellStyle name="常规 14 7 3 2 2" xfId="1805"/>
    <cellStyle name="20% - 强调文字颜色 3 2 5" xfId="1806"/>
    <cellStyle name="常规 34 10 3" xfId="1807"/>
    <cellStyle name="常规 29 10 3" xfId="1808"/>
    <cellStyle name="常规 12 31 2 2" xfId="1809"/>
    <cellStyle name="常规 12 26 2 2" xfId="1810"/>
    <cellStyle name="常规 24 14" xfId="1811"/>
    <cellStyle name="40% - 强调文字颜色 5 2 6 3" xfId="1812"/>
    <cellStyle name="常规 21 42 2 2" xfId="1813"/>
    <cellStyle name="常规 21 37 2 2" xfId="1814"/>
    <cellStyle name="20% - 强调文字颜色 6 3 2 3 2 2 2" xfId="1815"/>
    <cellStyle name="常规 7 2 2 3 3" xfId="1816"/>
    <cellStyle name="20% - 强调文字颜色 3 2 5 2" xfId="1817"/>
    <cellStyle name="常规 24 14 2" xfId="1818"/>
    <cellStyle name="40% - 强调文字颜色 5 2 6 3 2" xfId="1819"/>
    <cellStyle name="常规 7 2 2 3 3 2" xfId="1820"/>
    <cellStyle name="20% - 强调文字颜色 3 2 5 2 2" xfId="1821"/>
    <cellStyle name="60% - 强调文字颜色 2 2 2 3 3" xfId="1822"/>
    <cellStyle name="20% - 强调文字颜色 3 2 5 2 2 2" xfId="1823"/>
    <cellStyle name="20% - 强调文字颜色 3 2 6" xfId="1824"/>
    <cellStyle name="60% - 强调文字颜色 3 3 5 2 2" xfId="1825"/>
    <cellStyle name="常规 3 2 5 6" xfId="1826"/>
    <cellStyle name="40% - 强调文字颜色 1 3 2 2 4 3 2" xfId="1827"/>
    <cellStyle name="常规 7 2 4 2 12 4" xfId="1828"/>
    <cellStyle name="常规 22 2 4 2 2" xfId="1829"/>
    <cellStyle name="常规 17 2 4 2 2" xfId="1830"/>
    <cellStyle name="汇总 3 10" xfId="1831"/>
    <cellStyle name="差 2 2 3 3 2" xfId="1832"/>
    <cellStyle name="常规 36 32 2 2" xfId="1833"/>
    <cellStyle name="常规 36 27 2 2" xfId="1834"/>
    <cellStyle name="60% - 强调文字颜色 2 3 2 3 3" xfId="1835"/>
    <cellStyle name="20% - 强调文字颜色 3 2 6 2 2 2" xfId="1836"/>
    <cellStyle name="常规 7 2 2 4 4" xfId="1837"/>
    <cellStyle name="20% - 强调文字颜色 3 2 6 3" xfId="1838"/>
    <cellStyle name="注释 3 13 2 4" xfId="1839"/>
    <cellStyle name="常规 7 20 9 3 2" xfId="1840"/>
    <cellStyle name="标题 6 4 2" xfId="1841"/>
    <cellStyle name="常规 13 55 3 2 2" xfId="1842"/>
    <cellStyle name="常规 22 2 5 2" xfId="1843"/>
    <cellStyle name="常规 17 2 5 2" xfId="1844"/>
    <cellStyle name="常规 36 28 2" xfId="1845"/>
    <cellStyle name="常规 36 33 2" xfId="1846"/>
    <cellStyle name="差 2 2 4 3" xfId="1847"/>
    <cellStyle name="常规 7 2 2 4 4 2" xfId="1848"/>
    <cellStyle name="20% - 强调文字颜色 3 2 6 3 2" xfId="1849"/>
    <cellStyle name="标题 6 4 2 2" xfId="1850"/>
    <cellStyle name="20% - 强调文字颜色 3 2 7" xfId="1851"/>
    <cellStyle name="常规 7 2 2 5 3" xfId="1852"/>
    <cellStyle name="20% - 强调文字颜色 3 2 7 2" xfId="1853"/>
    <cellStyle name="常规 22 3 4 2" xfId="1854"/>
    <cellStyle name="常规 17 3 4 2" xfId="1855"/>
    <cellStyle name="输入 3 3 2 3 2" xfId="1856"/>
    <cellStyle name="差 2 3 3 3" xfId="1857"/>
    <cellStyle name="常规 7 2 2 5 3 2" xfId="1858"/>
    <cellStyle name="20% - 强调文字颜色 3 2 7 2 2" xfId="1859"/>
    <cellStyle name="20% - 强调文字颜色 3 3" xfId="1860"/>
    <cellStyle name="强调文字颜色 2 2 4 2" xfId="1861"/>
    <cellStyle name="常规 3 2 3 5 2 2 2" xfId="1862"/>
    <cellStyle name="常规 13 14 2 2 2" xfId="1863"/>
    <cellStyle name="40% - 强调文字颜色 4 3 7 2" xfId="1864"/>
    <cellStyle name="20% - 强调文字颜色 3 3 2 2" xfId="1865"/>
    <cellStyle name="强调文字颜色 2 2 4 2 2 2" xfId="1866"/>
    <cellStyle name="40% - 强调文字颜色 4 3 7 2 2" xfId="1867"/>
    <cellStyle name="20% - 强调文字颜色 3 3 2 2 2" xfId="1868"/>
    <cellStyle name="常规 4 2 3 8" xfId="1869"/>
    <cellStyle name="20% - 强调文字颜色 3 3 2 2 2 2" xfId="1870"/>
    <cellStyle name="检查单元格 3 2 2 7" xfId="1871"/>
    <cellStyle name="20% - 强调文字颜色 3 3 2 2 2 2 2" xfId="1872"/>
    <cellStyle name="检查单元格 3 2 2 7 2" xfId="1873"/>
    <cellStyle name="60% - 强调文字颜色 6 3 3 3 2" xfId="1874"/>
    <cellStyle name="20% - 强调文字颜色 3 3 2 2 3" xfId="1875"/>
    <cellStyle name="常规 7 2 4 20 2 3 2" xfId="1876"/>
    <cellStyle name="常规 7 2 4 15 2 3 2" xfId="1877"/>
    <cellStyle name="60% - 强调文字颜色 6 3 3 3 2 2" xfId="1878"/>
    <cellStyle name="20% - 强调文字颜色 3 3 2 2 3 2" xfId="1879"/>
    <cellStyle name="20% - 强调文字颜色 3 3 2 2 3 2 2" xfId="1880"/>
    <cellStyle name="20% - 强调文字颜色 3 3 2 2 3 3 2" xfId="1881"/>
    <cellStyle name="常规 31 2 5 2 2" xfId="1882"/>
    <cellStyle name="常规 26 2 5 2 2" xfId="1883"/>
    <cellStyle name="60% - 强调文字颜色 6 3 3 3 3" xfId="1884"/>
    <cellStyle name="20% - 强调文字颜色 3 3 2 2 4" xfId="1885"/>
    <cellStyle name="20% - 强调文字颜色 3 3 2 2 4 2" xfId="1886"/>
    <cellStyle name="常规 7 19 2 2 34 3" xfId="1887"/>
    <cellStyle name="常规 7 19 2 2 29 3" xfId="1888"/>
    <cellStyle name="20% - 强调文字颜色 3 3 2 2 4 2 2" xfId="1889"/>
    <cellStyle name="20% - 强调文字颜色 3 3 3 3" xfId="1890"/>
    <cellStyle name="常规 7 19 2 2 34 3 2" xfId="1891"/>
    <cellStyle name="常规 7 19 2 2 29 3 2" xfId="1892"/>
    <cellStyle name="20% - 强调文字颜色 3 3 2 2 4 2 2 2" xfId="1893"/>
    <cellStyle name="20% - 强调文字颜色 3 3 2 2 4 3" xfId="1894"/>
    <cellStyle name="常规 7 19 2 2 40 3" xfId="1895"/>
    <cellStyle name="常规 7 19 2 2 35 3" xfId="1896"/>
    <cellStyle name="20% - 强调文字颜色 3 3 2 2 4 3 2" xfId="1897"/>
    <cellStyle name="常规 2 6" xfId="1898"/>
    <cellStyle name="60% - 强调文字颜色 3 3 2 2 2 3" xfId="1899"/>
    <cellStyle name="常规 13 5 5 2" xfId="1900"/>
    <cellStyle name="20% - 强调文字颜色 3 3 2 2 5" xfId="1901"/>
    <cellStyle name="20% - 强调文字颜色 3 3 2 2 5 2" xfId="1902"/>
    <cellStyle name="20% - 强调文字颜色 3 3 2 2 5 2 2" xfId="1903"/>
    <cellStyle name="常规 38 2 2 2 3" xfId="1904"/>
    <cellStyle name="20% - 强调文字颜色 3 3 2 2 6" xfId="1905"/>
    <cellStyle name="20% - 强调文字颜色 3 3 2 2 6 2" xfId="1906"/>
    <cellStyle name="40% - 强调文字颜色 4 3 2 7" xfId="1907"/>
    <cellStyle name="常规 7 2 2 14 2 3 2" xfId="1908"/>
    <cellStyle name="20% - 强调文字颜色 3 3 2 3" xfId="1909"/>
    <cellStyle name="20% - 强调文字颜色 3 3 2 3 2" xfId="1910"/>
    <cellStyle name="常规 8 2 2 11" xfId="1911"/>
    <cellStyle name="20% - 强调文字颜色 3 3 2 3 2 2" xfId="1912"/>
    <cellStyle name="常规 8 2 2 11 2" xfId="1913"/>
    <cellStyle name="常规 7 2 2 2 2 9 4" xfId="1914"/>
    <cellStyle name="20% - 强调文字颜色 3 3 2 3 2 2 2" xfId="1915"/>
    <cellStyle name="常规 8 2 2 11 2 2" xfId="1916"/>
    <cellStyle name="常规 7 2 2 2 2 9 4 2" xfId="1917"/>
    <cellStyle name="标题 1 3 2 2 4 3" xfId="1918"/>
    <cellStyle name="常规 40 3 5 2" xfId="1919"/>
    <cellStyle name="常规 35 3 5 2" xfId="1920"/>
    <cellStyle name="60% - 强调文字颜色 6 3 3 4 2" xfId="1921"/>
    <cellStyle name="20% - 强调文字颜色 3 3 2 3 3" xfId="1922"/>
    <cellStyle name="常规 8 2 2 12" xfId="1923"/>
    <cellStyle name="检查单元格 3 2 2 5 4" xfId="1924"/>
    <cellStyle name="60% - 强调文字颜色 6 3 3 4 2 2" xfId="1925"/>
    <cellStyle name="20% - 强调文字颜色 3 3 2 3 3 2" xfId="1926"/>
    <cellStyle name="常规 8 2 2 12 2" xfId="1927"/>
    <cellStyle name="注释 3 50 2 3 2" xfId="1928"/>
    <cellStyle name="注释 3 45 2 3 2" xfId="1929"/>
    <cellStyle name="标题 2 3 2 2 2 3" xfId="1930"/>
    <cellStyle name="注释 2 5 3 2 3" xfId="1931"/>
    <cellStyle name="20% - 强调文字颜色 3 3 2 4" xfId="1932"/>
    <cellStyle name="20% - 强调文字颜色 3 3 2 4 2" xfId="1933"/>
    <cellStyle name="20% - 强调文字颜色 3 3 2 4 2 2" xfId="1934"/>
    <cellStyle name="20% - 强调文字颜色 3 3 2 4 2 2 2" xfId="1935"/>
    <cellStyle name="常规 3 4 2 2 3 2 2" xfId="1936"/>
    <cellStyle name="20% - 强调文字颜色 3 3 2 5" xfId="1937"/>
    <cellStyle name="常规 7 20 7" xfId="1938"/>
    <cellStyle name="20% - 强调文字颜色 3 3 2 5 2" xfId="1939"/>
    <cellStyle name="20% - 强调文字颜色 5 2 2 6" xfId="1940"/>
    <cellStyle name="千位分隔 4" xfId="1941"/>
    <cellStyle name="常规 31 21 3" xfId="1942"/>
    <cellStyle name="常规 31 16 3" xfId="1943"/>
    <cellStyle name="常规 26 21 3" xfId="1944"/>
    <cellStyle name="常规 26 16 3" xfId="1945"/>
    <cellStyle name="常规 7 20 7 2" xfId="1946"/>
    <cellStyle name="20% - 强调文字颜色 3 3 2 5 2 2" xfId="1947"/>
    <cellStyle name="20% - 强调文字颜色 5 2 2 6 2" xfId="1948"/>
    <cellStyle name="标题 4 3" xfId="1949"/>
    <cellStyle name="常规 7 20 7 2 2" xfId="1950"/>
    <cellStyle name="20% - 强调文字颜色 3 3 2 5 2 2 2" xfId="1951"/>
    <cellStyle name="千位分隔 4 2" xfId="1952"/>
    <cellStyle name="20% - 强调文字颜色 5 2 2 6 2 2" xfId="1953"/>
    <cellStyle name="标题 4 3 2" xfId="1954"/>
    <cellStyle name="强调文字颜色 4 2 6 2 2 2" xfId="1955"/>
    <cellStyle name="20% - 强调文字颜色 3 3 2 6" xfId="1956"/>
    <cellStyle name="20% - 强调文字颜色 3 3 2 6 2" xfId="1957"/>
    <cellStyle name="20% - 强调文字颜色 5 2 3 6" xfId="1958"/>
    <cellStyle name="20% - 强调文字颜色 3 3 2 6 2 2" xfId="1959"/>
    <cellStyle name="20% - 强调文字颜色 5 2 3 6 2" xfId="1960"/>
    <cellStyle name="20% - 强调文字颜色 3 3 2 7" xfId="1961"/>
    <cellStyle name="20% - 强调文字颜色 3 3 2 7 2" xfId="1962"/>
    <cellStyle name="40% - 强调文字颜色 4 3 8" xfId="1963"/>
    <cellStyle name="常规 13 14 2 3" xfId="1964"/>
    <cellStyle name="常规 8 2 2 2 19 2" xfId="1965"/>
    <cellStyle name="常规 8 2 2 2 24 2" xfId="1966"/>
    <cellStyle name="常规 10 27 2 2" xfId="1967"/>
    <cellStyle name="常规 10 32 2 2" xfId="1968"/>
    <cellStyle name="20% - 强调文字颜色 3 3 3" xfId="1969"/>
    <cellStyle name="强调文字颜色 2 2 4 2 3" xfId="1970"/>
    <cellStyle name="40% - 强调文字颜色 4 3 8 2" xfId="1971"/>
    <cellStyle name="20% - 强调文字颜色 3 3 3 2" xfId="1972"/>
    <cellStyle name="强调文字颜色 2 2 4 2 3 2" xfId="1973"/>
    <cellStyle name="20% - 强调文字颜色 3 3 3 2 2" xfId="1974"/>
    <cellStyle name="20% - 强调文字颜色 3 3 3 2 2 2" xfId="1975"/>
    <cellStyle name="20% - 强调文字颜色 3 3 3 2 2 2 2" xfId="1976"/>
    <cellStyle name="20% - 强调文字颜色 3 3 3 2 3" xfId="1977"/>
    <cellStyle name="20% - 强调文字颜色 3 3 3 2 3 2" xfId="1978"/>
    <cellStyle name="20% - 强调文字颜色 3 3 3 3 2" xfId="1979"/>
    <cellStyle name="20% - 强调文字颜色 3 3 3 3 2 2" xfId="1980"/>
    <cellStyle name="20% - 强调文字颜色 3 3 3 3 2 2 2" xfId="1981"/>
    <cellStyle name="常规 7 20 42" xfId="1982"/>
    <cellStyle name="常规 7 20 37" xfId="1983"/>
    <cellStyle name="20% - 强调文字颜色 3 3 3 3 3" xfId="1984"/>
    <cellStyle name="常规 6" xfId="1985"/>
    <cellStyle name="20% - 强调文字颜色 3 3 3 3 3 2" xfId="1986"/>
    <cellStyle name="20% - 强调文字颜色 3 3 3 4" xfId="1987"/>
    <cellStyle name="20% - 强调文字颜色 3 3 3 4 2" xfId="1988"/>
    <cellStyle name="20% - 强调文字颜色 3 3 3 4 2 2" xfId="1989"/>
    <cellStyle name="20% - 强调文字颜色 6 2 3" xfId="1990"/>
    <cellStyle name="常规 13 8" xfId="1991"/>
    <cellStyle name="20% - 强调文字颜色 3 3 3 4 2 2 2" xfId="1992"/>
    <cellStyle name="20% - 强调文字颜色 3 3 3 5" xfId="1993"/>
    <cellStyle name="20% - 强调文字颜色 3 3 3 5 2" xfId="1994"/>
    <cellStyle name="20% - 强调文字颜色 5 3 2 6" xfId="1995"/>
    <cellStyle name="强调文字颜色 4 2 6 2 3 2" xfId="1996"/>
    <cellStyle name="20% - 强调文字颜色 3 3 3 6" xfId="1997"/>
    <cellStyle name="20% - 强调文字颜色 3 3 3 6 2" xfId="1998"/>
    <cellStyle name="20% - 强调文字颜色 5 3 3 6" xfId="1999"/>
    <cellStyle name="20% - 强调文字颜色 3 3 4" xfId="2000"/>
    <cellStyle name="强调文字颜色 2 2 4 2 4" xfId="2001"/>
    <cellStyle name="常规 34 11 2" xfId="2002"/>
    <cellStyle name="常规 29 11 2" xfId="2003"/>
    <cellStyle name="40% - 强调文字颜色 5 2 7 2" xfId="2004"/>
    <cellStyle name="标题 5 3 2 2 2 2" xfId="2005"/>
    <cellStyle name="20% - 强调文字颜色 4 2 2 2" xfId="2006"/>
    <cellStyle name="常规 7 2 3 2 3" xfId="2007"/>
    <cellStyle name="20% - 强调文字颜色 3 3 4 2" xfId="2008"/>
    <cellStyle name="常规 34 11 2 2" xfId="2009"/>
    <cellStyle name="常规 29 11 2 2" xfId="2010"/>
    <cellStyle name="40% - 强调文字颜色 5 2 7 2 2" xfId="2011"/>
    <cellStyle name="20% - 强调文字颜色 4 2 2 2 2" xfId="2012"/>
    <cellStyle name="常规 37 31 3" xfId="2013"/>
    <cellStyle name="常规 37 26 3" xfId="2014"/>
    <cellStyle name="常规 7 2 3 2 3 2" xfId="2015"/>
    <cellStyle name="20% - 强调文字颜色 3 3 4 2 2" xfId="2016"/>
    <cellStyle name="20% - 强调文字颜色 4 2 2 2 2 2" xfId="2017"/>
    <cellStyle name="20% - 强调文字颜色 3 3 4 2 2 2" xfId="2018"/>
    <cellStyle name="20% - 强调文字颜色 4 2 2 2 2 2 2" xfId="2019"/>
    <cellStyle name="常规 21 43 2" xfId="2020"/>
    <cellStyle name="常规 21 38 2" xfId="2021"/>
    <cellStyle name="常规 3 3 5 2 3" xfId="2022"/>
    <cellStyle name="20% - 强调文字颜色 6 3 2 3 3 2" xfId="2023"/>
    <cellStyle name="好 3 2 2 3 2 3" xfId="2024"/>
    <cellStyle name="常规 7 50 2 2" xfId="2025"/>
    <cellStyle name="常规 7 45 2 2" xfId="2026"/>
    <cellStyle name="常规 38 5 2 2" xfId="2027"/>
    <cellStyle name="20% - 强调文字颜色 3 3 5" xfId="2028"/>
    <cellStyle name="常规 34 11 3" xfId="2029"/>
    <cellStyle name="常规 29 11 3" xfId="2030"/>
    <cellStyle name="20% - 强调文字颜色 4 2 2 3" xfId="2031"/>
    <cellStyle name="常规 7 50 2 2 2" xfId="2032"/>
    <cellStyle name="常规 7 45 2 2 2" xfId="2033"/>
    <cellStyle name="20% - 强调文字颜色 3 3 5 2" xfId="2034"/>
    <cellStyle name="输出 2 2 2 2 2 3" xfId="2035"/>
    <cellStyle name="20% - 强调文字颜色 4 2 2 3 2" xfId="2036"/>
    <cellStyle name="常规 37 32 3" xfId="2037"/>
    <cellStyle name="常规 37 27 3" xfId="2038"/>
    <cellStyle name="20% - 强调文字颜色 3 3 5 2 2" xfId="2039"/>
    <cellStyle name="输出 2 2 2 2 2 3 2" xfId="2040"/>
    <cellStyle name="常规 7 2 4 2 40 5" xfId="2041"/>
    <cellStyle name="常规 7 2 4 2 35 5" xfId="2042"/>
    <cellStyle name="20% - 强调文字颜色 4 2 2 3 2 2" xfId="2043"/>
    <cellStyle name="20% - 强调文字颜色 4 2 2 3 2 2 2" xfId="2044"/>
    <cellStyle name="60% - 强调文字颜色 3 2 2 3 3" xfId="2045"/>
    <cellStyle name="20% - 强调文字颜色 3 3 5 2 2 2" xfId="2046"/>
    <cellStyle name="常规 7 2 2 52 4" xfId="2047"/>
    <cellStyle name="常规 7 2 2 47 4" xfId="2048"/>
    <cellStyle name="常规 13 56 2 2 2" xfId="2049"/>
    <cellStyle name="标题 3 2 2 2 2 3" xfId="2050"/>
    <cellStyle name="输入 2 2 4 5" xfId="2051"/>
    <cellStyle name="常规 8 4 2 13 4 3" xfId="2052"/>
    <cellStyle name="20% - 强调文字颜色 3 3 5 3 2" xfId="2053"/>
    <cellStyle name="常规 7 2 4 2 41 5" xfId="2054"/>
    <cellStyle name="常规 7 2 4 2 36 5" xfId="2055"/>
    <cellStyle name="注释 3 53 2 2" xfId="2056"/>
    <cellStyle name="注释 3 48 2 2" xfId="2057"/>
    <cellStyle name="20% - 强调文字颜色 4 2 2 3 3 2" xfId="2058"/>
    <cellStyle name="常规 7 50 2 3" xfId="2059"/>
    <cellStyle name="常规 7 45 2 3" xfId="2060"/>
    <cellStyle name="20% - 强调文字颜色 3 3 6" xfId="2061"/>
    <cellStyle name="标题 6 3 3 2 2 2" xfId="2062"/>
    <cellStyle name="20% - 强调文字颜色 4 2 2 4" xfId="2063"/>
    <cellStyle name="常规 7 50 2 3 2" xfId="2064"/>
    <cellStyle name="常规 7 45 2 3 2" xfId="2065"/>
    <cellStyle name="20% - 强调文字颜色 3 3 6 2" xfId="2066"/>
    <cellStyle name="注释 3 14 2 3" xfId="2067"/>
    <cellStyle name="20% - 强调文字颜色 4 2 2 4 2" xfId="2068"/>
    <cellStyle name="常规 37 33 3" xfId="2069"/>
    <cellStyle name="常规 37 28 3" xfId="2070"/>
    <cellStyle name="常规 23 2 4 2" xfId="2071"/>
    <cellStyle name="常规 18 2 4 2" xfId="2072"/>
    <cellStyle name="常规 8 24 4 3" xfId="2073"/>
    <cellStyle name="常规 8 19 4 3" xfId="2074"/>
    <cellStyle name="差 3 2 3 3" xfId="2075"/>
    <cellStyle name="输入 2 3 3 5" xfId="2076"/>
    <cellStyle name="20% - 强调文字颜色 3 3 6 2 2" xfId="2077"/>
    <cellStyle name="注释 3 14 2 3 2" xfId="2078"/>
    <cellStyle name="20% - 强调文字颜色 4 2 2 4 2 2" xfId="2079"/>
    <cellStyle name="常规 23 2 4 2 2" xfId="2080"/>
    <cellStyle name="常规 18 2 4 2 2" xfId="2081"/>
    <cellStyle name="常规 7 53" xfId="2082"/>
    <cellStyle name="常规 7 48" xfId="2083"/>
    <cellStyle name="常规 38 8" xfId="2084"/>
    <cellStyle name="60% - 强调文字颜色 3 3 2 3 3" xfId="2085"/>
    <cellStyle name="差 3 2 3 3 2" xfId="2086"/>
    <cellStyle name="20% - 强调文字颜色 3 3 6 2 2 2" xfId="2087"/>
    <cellStyle name="20% - 强调文字颜色 4 2 2 4 2 2 2" xfId="2088"/>
    <cellStyle name="20% - 强调文字颜色 3 3 6 3" xfId="2089"/>
    <cellStyle name="注释 3 14 2 4" xfId="2090"/>
    <cellStyle name="注释 3 54 2" xfId="2091"/>
    <cellStyle name="注释 3 49 2" xfId="2092"/>
    <cellStyle name="20% - 强调文字颜色 4 2 2 4 3" xfId="2093"/>
    <cellStyle name="常规 13 56 3 2 2" xfId="2094"/>
    <cellStyle name="常规 23 2 5 2" xfId="2095"/>
    <cellStyle name="常规 18 2 5 2" xfId="2096"/>
    <cellStyle name="差 3 2 4 3" xfId="2097"/>
    <cellStyle name="常规 8 4 2 14 4 3" xfId="2098"/>
    <cellStyle name="输入 2 3 4 5" xfId="2099"/>
    <cellStyle name="20% - 强调文字颜色 3 3 6 3 2" xfId="2100"/>
    <cellStyle name="注释 3 54 2 2" xfId="2101"/>
    <cellStyle name="注释 3 49 2 2" xfId="2102"/>
    <cellStyle name="20% - 强调文字颜色 4 2 2 4 3 2" xfId="2103"/>
    <cellStyle name="常规 7 50 2 4" xfId="2104"/>
    <cellStyle name="常规 7 45 2 4" xfId="2105"/>
    <cellStyle name="20% - 强调文字颜色 3 3 7" xfId="2106"/>
    <cellStyle name="常规 3 4 2 3 2 2 2" xfId="2107"/>
    <cellStyle name="20% - 强调文字颜色 4 2 2 5" xfId="2108"/>
    <cellStyle name="千位分隔[0] 3 2 2 3" xfId="2109"/>
    <cellStyle name="20% - 强调文字颜色 3 3 7 2" xfId="2110"/>
    <cellStyle name="20% - 强调文字颜色 4 2 2 5 2" xfId="2111"/>
    <cellStyle name="常规 37 34 3" xfId="2112"/>
    <cellStyle name="常规 37 29 3" xfId="2113"/>
    <cellStyle name="常规 23 3 4 2" xfId="2114"/>
    <cellStyle name="常规 18 3 4 2" xfId="2115"/>
    <cellStyle name="常规 8 30 4 3" xfId="2116"/>
    <cellStyle name="常规 8 25 4 3" xfId="2117"/>
    <cellStyle name="输入 3 4 2 3 2" xfId="2118"/>
    <cellStyle name="差 3 3 3 3" xfId="2119"/>
    <cellStyle name="千位分隔[0] 3 2 2 3 2" xfId="2120"/>
    <cellStyle name="20% - 强调文字颜色 3 3 7 2 2" xfId="2121"/>
    <cellStyle name="20% - 强调文字颜色 4 2 2 5 2 2" xfId="2122"/>
    <cellStyle name="常规 51 4" xfId="2123"/>
    <cellStyle name="常规 46 4" xfId="2124"/>
    <cellStyle name="强调文字颜色 5 2 2 4 2 2 2" xfId="2125"/>
    <cellStyle name="20% - 强调文字颜色 3 4" xfId="2126"/>
    <cellStyle name="强调文字颜色 2 2 4 3" xfId="2127"/>
    <cellStyle name="常规 3 2 3 5 2 2 3" xfId="2128"/>
    <cellStyle name="常规 13 14 4" xfId="2129"/>
    <cellStyle name="常规 8 33 3" xfId="2130"/>
    <cellStyle name="常规 8 28 3" xfId="2131"/>
    <cellStyle name="差 3 6 2" xfId="2132"/>
    <cellStyle name="常规 8 4 2 18 2" xfId="2133"/>
    <cellStyle name="常规 8 4 2 23 2" xfId="2134"/>
    <cellStyle name="20% - 强调文字颜色 3 5" xfId="2135"/>
    <cellStyle name="强调文字颜色 2 2 4 4" xfId="2136"/>
    <cellStyle name="差 3 6 2 2" xfId="2137"/>
    <cellStyle name="常规 8 4 2 18 2 2" xfId="2138"/>
    <cellStyle name="常规 8 4 2 23 2 2" xfId="2139"/>
    <cellStyle name="注释 2 3 2 2 2 3 3" xfId="2140"/>
    <cellStyle name="20% - 强调文字颜色 3 5 2" xfId="2141"/>
    <cellStyle name="强调文字颜色 2 2 4 4 2" xfId="2142"/>
    <cellStyle name="40% - 强调文字颜色 1 3 3 3 3 2" xfId="2143"/>
    <cellStyle name="常规 8 4 2 23 3" xfId="2144"/>
    <cellStyle name="常规 8 4 2 18 3" xfId="2145"/>
    <cellStyle name="差 3 6 3" xfId="2146"/>
    <cellStyle name="20% - 强调文字颜色 3 6" xfId="2147"/>
    <cellStyle name="强调文字颜色 2 2 4 5" xfId="2148"/>
    <cellStyle name="20% - 强调文字颜色 6 2 2 3 2 2" xfId="2149"/>
    <cellStyle name="差 3 6 3 2" xfId="2150"/>
    <cellStyle name="常规 8 4 2 18 3 2" xfId="2151"/>
    <cellStyle name="常规 8 4 2 23 3 2" xfId="2152"/>
    <cellStyle name="20% - 强调文字颜色 3 6 2" xfId="2153"/>
    <cellStyle name="20% - 强调文字颜色 6 2 2 3 2 2 2" xfId="2154"/>
    <cellStyle name="20% - 强调文字颜色 4 2 2 2 6 2" xfId="2155"/>
    <cellStyle name="60% - 强调文字颜色 2 3 5 2 2" xfId="2156"/>
    <cellStyle name="常规 8 4 2 23 4" xfId="2157"/>
    <cellStyle name="常规 8 4 2 18 4" xfId="2158"/>
    <cellStyle name="差 3 6 4" xfId="2159"/>
    <cellStyle name="20% - 强调文字颜色 3 7" xfId="2160"/>
    <cellStyle name="差 2 2 6 2 2" xfId="2161"/>
    <cellStyle name="常规 8 4 2 18 5" xfId="2162"/>
    <cellStyle name="常规 8 4 2 23 5" xfId="2163"/>
    <cellStyle name="链接单元格 3 4 2 2 2" xfId="2164"/>
    <cellStyle name="20% - 强调文字颜色 3 8" xfId="2165"/>
    <cellStyle name="20% - 强调文字颜色 4 2 2 2 2 3" xfId="2166"/>
    <cellStyle name="20% - 强调文字颜色 4 2 2 2 2 3 2" xfId="2167"/>
    <cellStyle name="注释 3 52 2 2 2" xfId="2168"/>
    <cellStyle name="注释 3 47 2 2 2" xfId="2169"/>
    <cellStyle name="20% - 强调文字颜色 4 2 2 2 3 2 2" xfId="2170"/>
    <cellStyle name="20% - 强调文字颜色 4 2 2 2 3 2 2 2" xfId="2171"/>
    <cellStyle name="注释 3 52 2 3" xfId="2172"/>
    <cellStyle name="注释 3 47 2 3" xfId="2173"/>
    <cellStyle name="20% - 强调文字颜色 4 2 2 2 3 3" xfId="2174"/>
    <cellStyle name="注释 3 52 2 3 2" xfId="2175"/>
    <cellStyle name="注释 3 47 2 3 2" xfId="2176"/>
    <cellStyle name="20% - 强调文字颜色 4 2 2 2 3 3 2" xfId="2177"/>
    <cellStyle name="注释 3 52 3" xfId="2178"/>
    <cellStyle name="注释 3 47 3" xfId="2179"/>
    <cellStyle name="20% - 强调文字颜色 4 2 2 2 4" xfId="2180"/>
    <cellStyle name="40% - 强调文字颜色 6 2 2 4 2 2 2" xfId="2181"/>
    <cellStyle name="计算 3 2 2 2 2 4" xfId="2182"/>
    <cellStyle name="20% - 强调文字颜色 4 2 2 2 4 2 2" xfId="2183"/>
    <cellStyle name="60% - 强调文字颜色 2 2 2 2 3 3" xfId="2184"/>
    <cellStyle name="20% - 强调文字颜色 4 2 2 2 4 2 2 2" xfId="2185"/>
    <cellStyle name="注释 3 52 5" xfId="2186"/>
    <cellStyle name="注释 3 47 5" xfId="2187"/>
    <cellStyle name="20% - 强调文字颜色 4 2 2 2 6" xfId="2188"/>
    <cellStyle name="40% - 强调文字颜色 6 3 2 5 2 2 2" xfId="2189"/>
    <cellStyle name="20% - 强调文字颜色 4 2 2 5 2 2 2" xfId="2190"/>
    <cellStyle name="链接单元格 2 3" xfId="2191"/>
    <cellStyle name="常规 51 4 2" xfId="2192"/>
    <cellStyle name="注释 3 60 2" xfId="2193"/>
    <cellStyle name="注释 3 55 2" xfId="2194"/>
    <cellStyle name="20% - 强调文字颜色 4 2 2 5 3" xfId="2195"/>
    <cellStyle name="注释 3 60 2 2" xfId="2196"/>
    <cellStyle name="注释 3 55 2 2" xfId="2197"/>
    <cellStyle name="20% - 强调文字颜色 4 2 2 5 3 2" xfId="2198"/>
    <cellStyle name="常规 52 4" xfId="2199"/>
    <cellStyle name="常规 47 4" xfId="2200"/>
    <cellStyle name="40% - 强调文字颜色 5 2 8" xfId="2201"/>
    <cellStyle name="20% - 强调文字颜色 4 2 3" xfId="2202"/>
    <cellStyle name="40% - 强调文字颜色 5 2 8 2" xfId="2203"/>
    <cellStyle name="常规 2 16 3" xfId="2204"/>
    <cellStyle name="20% - 强调文字颜色 4 2 3 2" xfId="2205"/>
    <cellStyle name="20% - 强调文字颜色 4 2 3 2 2" xfId="2206"/>
    <cellStyle name="20% - 强调文字颜色 4 2 3 2 2 2" xfId="2207"/>
    <cellStyle name="20% - 强调文字颜色 4 2 3 2 2 2 2" xfId="2208"/>
    <cellStyle name="常规 3 4 2 5" xfId="2209"/>
    <cellStyle name="常规 3 3 2 2 2 3 2" xfId="2210"/>
    <cellStyle name="常规 2 16 4" xfId="2211"/>
    <cellStyle name="20% - 强调文字颜色 4 2 3 3" xfId="2212"/>
    <cellStyle name="20% - 强调文字颜色 4 2 3 3 2" xfId="2213"/>
    <cellStyle name="20% - 强调文字颜色 4 2 3 3 2 2" xfId="2214"/>
    <cellStyle name="标题 5 6 3" xfId="2215"/>
    <cellStyle name="20% - 强调文字颜色 4 2 3 3 2 2 2" xfId="2216"/>
    <cellStyle name="常规 4 4 2 5" xfId="2217"/>
    <cellStyle name="标题 5 6 3 2" xfId="2218"/>
    <cellStyle name="60% - 强调文字颜色 4 2 2 3 3" xfId="2219"/>
    <cellStyle name="适中 3 2 6" xfId="2220"/>
    <cellStyle name="常规 11 10 3" xfId="2221"/>
    <cellStyle name="20% - 强调文字颜色 4 2 3 3 3 2" xfId="2222"/>
    <cellStyle name="常规 7 2 4 2 34" xfId="2223"/>
    <cellStyle name="常规 7 2 4 2 29" xfId="2224"/>
    <cellStyle name="常规 2 16 5" xfId="2225"/>
    <cellStyle name="20% - 强调文字颜色 4 2 3 4" xfId="2226"/>
    <cellStyle name="20% - 强调文字颜色 4 2 3 4 2" xfId="2227"/>
    <cellStyle name="常规 11 54 3" xfId="2228"/>
    <cellStyle name="常规 11 49 3" xfId="2229"/>
    <cellStyle name="注释 3 11 3" xfId="2230"/>
    <cellStyle name="20% - 强调文字颜色 4 2 3 4 2 2" xfId="2231"/>
    <cellStyle name="常规 14 41 3 3" xfId="2232"/>
    <cellStyle name="常规 14 36 3 3" xfId="2233"/>
    <cellStyle name="注释 3 11 3 2" xfId="2234"/>
    <cellStyle name="20% - 强调文字颜色 4 2 3 4 2 2 2" xfId="2235"/>
    <cellStyle name="常规 5 4 2 5" xfId="2236"/>
    <cellStyle name="常规 5 2 2 2 2 3" xfId="2237"/>
    <cellStyle name="标题 6 6 3 2" xfId="2238"/>
    <cellStyle name="常规 24 2 4 2 2" xfId="2239"/>
    <cellStyle name="常规 19 2 4 2 2" xfId="2240"/>
    <cellStyle name="60% - 强调文字颜色 4 3 2 3 3" xfId="2241"/>
    <cellStyle name="20% - 强调文字颜色 4 2 3 4 3" xfId="2242"/>
    <cellStyle name="常规 11 55 3" xfId="2243"/>
    <cellStyle name="注释 3 12 3" xfId="2244"/>
    <cellStyle name="20% - 强调文字颜色 4 2 3 4 3 2" xfId="2245"/>
    <cellStyle name="40% - 强调文字颜色 5 3 2 6 2 2" xfId="2246"/>
    <cellStyle name="20% - 强调文字颜色 4 2 3 5" xfId="2247"/>
    <cellStyle name="20% - 强调文字颜色 4 2 3 5 2" xfId="2248"/>
    <cellStyle name="注释 3 61 3" xfId="2249"/>
    <cellStyle name="注释 3 56 3" xfId="2250"/>
    <cellStyle name="20% - 强调文字颜色 4 2 3 5 2 2" xfId="2251"/>
    <cellStyle name="40% - 强调文字颜色 5 2 9" xfId="2252"/>
    <cellStyle name="常规 20 14 2 2" xfId="2253"/>
    <cellStyle name="20% - 强调文字颜色 4 2 4" xfId="2254"/>
    <cellStyle name="好 3 2 2 3 4" xfId="2255"/>
    <cellStyle name="60% - 强调文字颜色 1 2 3 4 2 2" xfId="2256"/>
    <cellStyle name="常规 34 13" xfId="2257"/>
    <cellStyle name="常规 29 13" xfId="2258"/>
    <cellStyle name="40% - 强调文字颜色 5 3 6 2" xfId="2259"/>
    <cellStyle name="常规 7 3 2 2 3" xfId="2260"/>
    <cellStyle name="20% - 强调文字颜色 4 2 4 2" xfId="2261"/>
    <cellStyle name="常规 34 13 2" xfId="2262"/>
    <cellStyle name="常规 29 13 2" xfId="2263"/>
    <cellStyle name="40% - 强调文字颜色 5 3 6 2 2" xfId="2264"/>
    <cellStyle name="常规 7 3 2 2 3 2" xfId="2265"/>
    <cellStyle name="20% - 强调文字颜色 4 2 4 2 2" xfId="2266"/>
    <cellStyle name="常规 34 13 2 2" xfId="2267"/>
    <cellStyle name="常规 29 13 2 2" xfId="2268"/>
    <cellStyle name="常规 7 2 5 2 3" xfId="2269"/>
    <cellStyle name="40% - 强调文字颜色 5 3 6 2 2 2" xfId="2270"/>
    <cellStyle name="20% - 强调文字颜色 4 2 4 2 2 2" xfId="2271"/>
    <cellStyle name="20% - 强调文字颜色 6 3 2 4 2 2" xfId="2272"/>
    <cellStyle name="20% - 强调文字颜色 4 2 5" xfId="2273"/>
    <cellStyle name="常规 12 32 2 2" xfId="2274"/>
    <cellStyle name="常规 12 27 2 2" xfId="2275"/>
    <cellStyle name="常规 34 14" xfId="2276"/>
    <cellStyle name="常规 29 14" xfId="2277"/>
    <cellStyle name="40% - 强调文字颜色 5 3 6 3" xfId="2278"/>
    <cellStyle name="20% - 强调文字颜色 6 3 2 4 2 2 2" xfId="2279"/>
    <cellStyle name="20% - 强调文字颜色 4 2 5 2" xfId="2280"/>
    <cellStyle name="40% - 强调文字颜色 5 3 6 3 2" xfId="2281"/>
    <cellStyle name="60% - 强调文字颜色 1 3 2 3" xfId="2282"/>
    <cellStyle name="常规 34 14 2" xfId="2283"/>
    <cellStyle name="常规 29 14 2" xfId="2284"/>
    <cellStyle name="常规 9 3" xfId="2285"/>
    <cellStyle name="20% - 强调文字颜色 4 2 5 2 2" xfId="2286"/>
    <cellStyle name="常规 8 2 2 44" xfId="2287"/>
    <cellStyle name="常规 8 2 2 39" xfId="2288"/>
    <cellStyle name="40% - 强调文字颜色 1 4" xfId="2289"/>
    <cellStyle name="常规 7 2 6 2 3" xfId="2290"/>
    <cellStyle name="60% - 强调文字颜色 1 3 2 3 2" xfId="2291"/>
    <cellStyle name="常规 7 2 20 5" xfId="2292"/>
    <cellStyle name="常规 7 2 15 5" xfId="2293"/>
    <cellStyle name="常规 34 14 2 2" xfId="2294"/>
    <cellStyle name="常规 29 14 2 2" xfId="2295"/>
    <cellStyle name="常规 9 3 2" xfId="2296"/>
    <cellStyle name="20% - 强调文字颜色 4 2 5 2 2 2" xfId="2297"/>
    <cellStyle name="常规 7 2 6 2 3 2" xfId="2298"/>
    <cellStyle name="60% - 强调文字颜色 1 3 2 3 2 2" xfId="2299"/>
    <cellStyle name="20% - 强调文字颜色 4 2 5 3 2" xfId="2300"/>
    <cellStyle name="40% - 强调文字颜色 2 4" xfId="2301"/>
    <cellStyle name="60% - 强调文字颜色 1 3 2 4 2" xfId="2302"/>
    <cellStyle name="常规 7 2 21 5" xfId="2303"/>
    <cellStyle name="常规 7 2 16 5" xfId="2304"/>
    <cellStyle name="20% - 强调文字颜色 4 2 6" xfId="2305"/>
    <cellStyle name="60% - 强调文字颜色 3 3 6 2 2" xfId="2306"/>
    <cellStyle name="20% - 强调文字颜色 4 2 6 2 2 2" xfId="2307"/>
    <cellStyle name="常规 7 2 7 2 3 2" xfId="2308"/>
    <cellStyle name="常规 2 2 2 2 7" xfId="2309"/>
    <cellStyle name="60% - 强调文字颜色 1 3 3 3 2 2" xfId="2310"/>
    <cellStyle name="20% - 强调文字颜色 4 2 6 3" xfId="2311"/>
    <cellStyle name="40% - 强调文字颜色 6 3 2 2 2 2 2 2" xfId="2312"/>
    <cellStyle name="60% - 强调文字颜色 1 3 3 4" xfId="2313"/>
    <cellStyle name="常规 34 20 3" xfId="2314"/>
    <cellStyle name="常规 34 15 3" xfId="2315"/>
    <cellStyle name="常规 29 20 3" xfId="2316"/>
    <cellStyle name="常规 29 15 3" xfId="2317"/>
    <cellStyle name="20% - 强调文字颜色 4 2 6 3 2" xfId="2318"/>
    <cellStyle name="60% - 强调文字颜色 1 3 3 4 2" xfId="2319"/>
    <cellStyle name="20% - 强调文字颜色 4 2 7" xfId="2320"/>
    <cellStyle name="常规 10 3 2" xfId="2321"/>
    <cellStyle name="20% - 强调文字颜色 4 2 7 2" xfId="2322"/>
    <cellStyle name="常规 10 3 2 2" xfId="2323"/>
    <cellStyle name="60% - 强调文字颜色 1 3 4 3" xfId="2324"/>
    <cellStyle name="常规 34 21 2" xfId="2325"/>
    <cellStyle name="常规 34 16 2" xfId="2326"/>
    <cellStyle name="常规 29 21 2" xfId="2327"/>
    <cellStyle name="常规 29 16 2" xfId="2328"/>
    <cellStyle name="20% - 强调文字颜色 4 2 7 2 2" xfId="2329"/>
    <cellStyle name="常规 10 3 2 2 2" xfId="2330"/>
    <cellStyle name="常规 13 20 2" xfId="2331"/>
    <cellStyle name="常规 13 15 2" xfId="2332"/>
    <cellStyle name="标题 5 3 2 3" xfId="2333"/>
    <cellStyle name="20% - 强调文字颜色 4 3" xfId="2334"/>
    <cellStyle name="强调文字颜色 2 2 5 2" xfId="2335"/>
    <cellStyle name="常规 3 2 3 5 2 3 2" xfId="2336"/>
    <cellStyle name="常规 13 20 2 2" xfId="2337"/>
    <cellStyle name="常规 13 15 2 2" xfId="2338"/>
    <cellStyle name="40% - 强调文字颜色 5 3 7" xfId="2339"/>
    <cellStyle name="标题 5 3 2 3 2" xfId="2340"/>
    <cellStyle name="20% - 强调文字颜色 4 3 2" xfId="2341"/>
    <cellStyle name="60% - 强调文字颜色 1 2 3 4 3" xfId="2342"/>
    <cellStyle name="强调文字颜色 2 2 5 2 2" xfId="2343"/>
    <cellStyle name="好 3 2 2 4 4" xfId="2344"/>
    <cellStyle name="20% - 强调文字颜色 4 3 2 2" xfId="2345"/>
    <cellStyle name="强调文字颜色 2 2 5 2 2 2" xfId="2346"/>
    <cellStyle name="常规 13 20 2 2 2" xfId="2347"/>
    <cellStyle name="常规 13 15 2 2 2" xfId="2348"/>
    <cellStyle name="40% - 强调文字颜色 5 3 7 2" xfId="2349"/>
    <cellStyle name="强调文字颜色 2 2 5 2 4" xfId="2350"/>
    <cellStyle name="20% - 强调文字颜色 4 3 4" xfId="2351"/>
    <cellStyle name="20% - 强调文字颜色 4 3 2 2 2" xfId="2352"/>
    <cellStyle name="常规 8 4 2 19 2 4" xfId="2353"/>
    <cellStyle name="常规 8 4 2 24 2 4" xfId="2354"/>
    <cellStyle name="好 3 2 2 4 4 2" xfId="2355"/>
    <cellStyle name="40% - 强调文字颜色 5 3 7 2 2" xfId="2356"/>
    <cellStyle name="20% - 强调文字颜色 4 3 4 2" xfId="2357"/>
    <cellStyle name="20% - 强调文字颜色 4 3 4 2 2" xfId="2358"/>
    <cellStyle name="常规 16 9" xfId="2359"/>
    <cellStyle name="常规 21 9" xfId="2360"/>
    <cellStyle name="常规 8 4 2 26 2 4" xfId="2361"/>
    <cellStyle name="常规 8 4 2 31 2 4" xfId="2362"/>
    <cellStyle name="20% - 强调文字颜色 4 3 2 2 2 2" xfId="2363"/>
    <cellStyle name="20% - 强调文字颜色 4 3 4 2 2 2" xfId="2364"/>
    <cellStyle name="常规 21 9 2" xfId="2365"/>
    <cellStyle name="20% - 强调文字颜色 4 3 2 2 2 2 2" xfId="2366"/>
    <cellStyle name="常规 35 2 2 6" xfId="2367"/>
    <cellStyle name="常规 40 2 2 6" xfId="2368"/>
    <cellStyle name="20% - 强调文字颜色 4 3 2 2 2 2 2 2" xfId="2369"/>
    <cellStyle name="常规 35 2 2 6 2" xfId="2370"/>
    <cellStyle name="20% - 强调文字颜色 4 3 2 2 3 2 2" xfId="2371"/>
    <cellStyle name="20% - 强调文字颜色 4 3 2 2 3 2 2 2" xfId="2372"/>
    <cellStyle name="20% - 强调文字颜色 4 3 2 2 3 3 2" xfId="2373"/>
    <cellStyle name="强调文字颜色 6 2 2 2 7" xfId="2374"/>
    <cellStyle name="40% - 强调文字颜色 6 2 2 5 2 2 2" xfId="2375"/>
    <cellStyle name="20% - 强调文字颜色 4 3 2 2 4" xfId="2376"/>
    <cellStyle name="20% - 强调文字颜色 4 3 2 2 4 2" xfId="2377"/>
    <cellStyle name="常规 23 9 2" xfId="2378"/>
    <cellStyle name="常规 10 35 3" xfId="2379"/>
    <cellStyle name="常规 10 40 3" xfId="2380"/>
    <cellStyle name="60% - 强调文字颜色 3 2 2 2 3 3" xfId="2381"/>
    <cellStyle name="20% - 强调文字颜色 4 3 2 2 4 2 2" xfId="2382"/>
    <cellStyle name="20% - 强调文字颜色 4 3 2 2 4 2 2 2" xfId="2383"/>
    <cellStyle name="常规 8 2 2 5 2 2 2" xfId="2384"/>
    <cellStyle name="20% - 强调文字颜色 4 3 2 2 4 3" xfId="2385"/>
    <cellStyle name="常规 10 36 3" xfId="2386"/>
    <cellStyle name="常规 10 41 3" xfId="2387"/>
    <cellStyle name="60% - 强调文字颜色 3 2 2 2 4 3" xfId="2388"/>
    <cellStyle name="20% - 强调文字颜色 4 3 2 2 4 3 2" xfId="2389"/>
    <cellStyle name="20% - 强调文字颜色 4 3 2 2 5" xfId="2390"/>
    <cellStyle name="20% - 强调文字颜色 4 3 2 2 5 2" xfId="2391"/>
    <cellStyle name="汇总 2 2 2 4 2" xfId="2392"/>
    <cellStyle name="20% - 强调文字颜色 4 3 2 2 6" xfId="2393"/>
    <cellStyle name="汇总 2 2 2 4 2 2" xfId="2394"/>
    <cellStyle name="20% - 强调文字颜色 4 3 2 2 6 2" xfId="2395"/>
    <cellStyle name="20% - 强调文字颜色 4 3 5" xfId="2396"/>
    <cellStyle name="常规 38 6 2 2" xfId="2397"/>
    <cellStyle name="常规 7 46 2 2" xfId="2398"/>
    <cellStyle name="常规 7 51 2 2" xfId="2399"/>
    <cellStyle name="好 3 2 2 4 2 3" xfId="2400"/>
    <cellStyle name="20% - 强调文字颜色 6 3 2 4 3 2" xfId="2401"/>
    <cellStyle name="20% - 强调文字颜色 4 3 2 3" xfId="2402"/>
    <cellStyle name="好 3 2 2 4 5" xfId="2403"/>
    <cellStyle name="20% - 强调文字颜色 4 3 5 2" xfId="2404"/>
    <cellStyle name="常规 7 46 2 2 2" xfId="2405"/>
    <cellStyle name="常规 7 51 2 2 2" xfId="2406"/>
    <cellStyle name="20% - 强调文字颜色 4 3 2 3 2" xfId="2407"/>
    <cellStyle name="20% - 强调文字颜色 4 3 5 2 2" xfId="2408"/>
    <cellStyle name="常规 8 4 2 27 2 4" xfId="2409"/>
    <cellStyle name="常规 8 4 2 32 2 4" xfId="2410"/>
    <cellStyle name="20% - 强调文字颜色 4 3 2 3 2 2" xfId="2411"/>
    <cellStyle name="20% - 强调文字颜色 4 3 5 2 2 2" xfId="2412"/>
    <cellStyle name="20% - 强调文字颜色 4 3 2 3 2 2 2" xfId="2413"/>
    <cellStyle name="常规 36 2 2 6" xfId="2414"/>
    <cellStyle name="常规 41 2 2 6" xfId="2415"/>
    <cellStyle name="20% - 强调文字颜色 4 3 5 3 2" xfId="2416"/>
    <cellStyle name="标题 3 3 2 2 2 3" xfId="2417"/>
    <cellStyle name="20% - 强调文字颜色 4 3 2 3 3 2" xfId="2418"/>
    <cellStyle name="20% - 强调文字颜色 4 3 6" xfId="2419"/>
    <cellStyle name="常规 7 46 2 3" xfId="2420"/>
    <cellStyle name="常规 7 51 2 3" xfId="2421"/>
    <cellStyle name="20% - 强调文字颜色 4 3 2 4" xfId="2422"/>
    <cellStyle name="20% - 强调文字颜色 4 3 6 2" xfId="2423"/>
    <cellStyle name="常规 7 46 2 3 2" xfId="2424"/>
    <cellStyle name="常规 7 51 2 3 2" xfId="2425"/>
    <cellStyle name="20% - 强调文字颜色 4 3 2 4 2" xfId="2426"/>
    <cellStyle name="20% - 强调文字颜色 4 3 6 2 2" xfId="2427"/>
    <cellStyle name="常规 8 4 2 28 2 4" xfId="2428"/>
    <cellStyle name="常规 8 4 2 33 2 4" xfId="2429"/>
    <cellStyle name="20% - 强调文字颜色 4 3 2 4 2 2" xfId="2430"/>
    <cellStyle name="20% - 强调文字颜色 4 3 6 2 2 2" xfId="2431"/>
    <cellStyle name="注释 2 39" xfId="2432"/>
    <cellStyle name="注释 2 44" xfId="2433"/>
    <cellStyle name="20% - 强调文字颜色 4 3 2 4 2 2 2" xfId="2434"/>
    <cellStyle name="常规 37 2 2 6" xfId="2435"/>
    <cellStyle name="常规 124" xfId="2436"/>
    <cellStyle name="常规 119" xfId="2437"/>
    <cellStyle name="20% - 强调文字颜色 4 3 6 3 2" xfId="2438"/>
    <cellStyle name="20% - 强调文字颜色 4 3 2 4 3 2" xfId="2439"/>
    <cellStyle name="常规 10 4 2" xfId="2440"/>
    <cellStyle name="20% - 强调文字颜色 4 3 7" xfId="2441"/>
    <cellStyle name="常规 7 46 2 4" xfId="2442"/>
    <cellStyle name="常规 7 51 2 4" xfId="2443"/>
    <cellStyle name="20% - 强调文字颜色 4 3 2 5" xfId="2444"/>
    <cellStyle name="常规 10 4 2 2" xfId="2445"/>
    <cellStyle name="20% - 强调文字颜色 4 3 7 2" xfId="2446"/>
    <cellStyle name="强调文字颜色 5 3 2 2 2 2 4" xfId="2447"/>
    <cellStyle name="20% - 强调文字颜色 4 3 2 5 2" xfId="2448"/>
    <cellStyle name="常规 10 4 2 2 2" xfId="2449"/>
    <cellStyle name="20% - 强调文字颜色 4 3 7 2 2" xfId="2450"/>
    <cellStyle name="常规 8 4 2 29 2 4" xfId="2451"/>
    <cellStyle name="常规 8 4 2 34 2 4" xfId="2452"/>
    <cellStyle name="20% - 强调文字颜色 4 3 2 5 2 2" xfId="2453"/>
    <cellStyle name="20% - 强调文字颜色 4 3 2 5 2 2 2" xfId="2454"/>
    <cellStyle name="常规 38 2 2 6" xfId="2455"/>
    <cellStyle name="20% - 强调文字颜色 4 3 2 5 3" xfId="2456"/>
    <cellStyle name="20% - 强调文字颜色 4 3 2 5 3 2" xfId="2457"/>
    <cellStyle name="20% - 强调文字颜色 4 3 2 6 2 2" xfId="2458"/>
    <cellStyle name="20% - 强调文字颜色 4 3 2 7" xfId="2459"/>
    <cellStyle name="检查单元格 3 2 2 2 2 3 2" xfId="2460"/>
    <cellStyle name="计算 2 5" xfId="2461"/>
    <cellStyle name="20% - 强调文字颜色 4 3 2 7 2" xfId="2462"/>
    <cellStyle name="40% - 强调文字颜色 5 3 8" xfId="2463"/>
    <cellStyle name="常规 10 28 2 2" xfId="2464"/>
    <cellStyle name="常规 10 33 2 2" xfId="2465"/>
    <cellStyle name="常规 7 2 2 46 2 2 2" xfId="2466"/>
    <cellStyle name="常规 7 2 2 51 2 2 2" xfId="2467"/>
    <cellStyle name="常规 13 15 2 3" xfId="2468"/>
    <cellStyle name="常规 13 20 2 3" xfId="2469"/>
    <cellStyle name="强调文字颜色 2 2 5 2 3" xfId="2470"/>
    <cellStyle name="20% - 强调文字颜色 4 3 3" xfId="2471"/>
    <cellStyle name="强调文字颜色 2 2 5 2 3 2" xfId="2472"/>
    <cellStyle name="20% - 强调文字颜色 4 3 3 2" xfId="2473"/>
    <cellStyle name="好 3 2 2 5 4" xfId="2474"/>
    <cellStyle name="40% - 强调文字颜色 5 3 8 2" xfId="2475"/>
    <cellStyle name="20% - 强调文字颜色 4 3 3 2 2" xfId="2476"/>
    <cellStyle name="常规 8 4 2 25 2 4" xfId="2477"/>
    <cellStyle name="常规 8 4 2 30 2 4" xfId="2478"/>
    <cellStyle name="20% - 强调文字颜色 4 3 3 2 2 2" xfId="2479"/>
    <cellStyle name="常规 2 4 2 7" xfId="2480"/>
    <cellStyle name="20% - 强调文字颜色 4 3 3 2 2 2 2" xfId="2481"/>
    <cellStyle name="20% - 强调文字颜色 4 3 3 3" xfId="2482"/>
    <cellStyle name="常规 7 19 2 9" xfId="2483"/>
    <cellStyle name="20% - 强调文字颜色 4 3 3 3 2" xfId="2484"/>
    <cellStyle name="常规 13 2 2 8" xfId="2485"/>
    <cellStyle name="常规 7 19 2 9 2" xfId="2486"/>
    <cellStyle name="20% - 强调文字颜色 4 3 3 3 2 2" xfId="2487"/>
    <cellStyle name="常规 7 19 2 9 2 2" xfId="2488"/>
    <cellStyle name="20% - 强调文字颜色 4 3 3 3 2 2 2" xfId="2489"/>
    <cellStyle name="20% - 强调文字颜色 4 3 3 3 3 2" xfId="2490"/>
    <cellStyle name="20% - 强调文字颜色 4 3 3 4" xfId="2491"/>
    <cellStyle name="20% - 强调文字颜色 4 3 3 4 2" xfId="2492"/>
    <cellStyle name="20% - 强调文字颜色 4 3 3 4 2 2" xfId="2493"/>
    <cellStyle name="常规 3 36 2 3" xfId="2494"/>
    <cellStyle name="常规 3 41 2 3" xfId="2495"/>
    <cellStyle name="常规 6 2 2 2 2 3" xfId="2496"/>
    <cellStyle name="20% - 强调文字颜色 4 3 3 4 2 2 2" xfId="2497"/>
    <cellStyle name="20% - 强调文字颜色 4 3 3 4 3" xfId="2498"/>
    <cellStyle name="20% - 强调文字颜色 4 3 3 4 3 2" xfId="2499"/>
    <cellStyle name="20% - 强调文字颜色 4 3 3 5" xfId="2500"/>
    <cellStyle name="强调文字颜色 5 3 2 2 3 2 4" xfId="2501"/>
    <cellStyle name="20% - 强调文字颜色 4 3 3 5 2" xfId="2502"/>
    <cellStyle name="标题 4 5" xfId="2503"/>
    <cellStyle name="20% - 强调文字颜色 4 3 3 5 2 2" xfId="2504"/>
    <cellStyle name="20% - 强调文字颜色 4 3 3 6 2" xfId="2505"/>
    <cellStyle name="20% - 强调文字颜色 4 4" xfId="2506"/>
    <cellStyle name="强调文字颜色 5 2 2 4 2 3 2" xfId="2507"/>
    <cellStyle name="强调文字颜色 2 2 5 3" xfId="2508"/>
    <cellStyle name="常规 13 20 4" xfId="2509"/>
    <cellStyle name="常规 13 15 4" xfId="2510"/>
    <cellStyle name="常规 8 34 3" xfId="2511"/>
    <cellStyle name="常规 8 29 3" xfId="2512"/>
    <cellStyle name="差 3 7 2" xfId="2513"/>
    <cellStyle name="常规 8 4 2 19 2" xfId="2514"/>
    <cellStyle name="常规 8 4 2 24 2" xfId="2515"/>
    <cellStyle name="常规 8 2 2 3 4 3" xfId="2516"/>
    <cellStyle name="标题 5 2 2 2 2 2" xfId="2517"/>
    <cellStyle name="强调文字颜色 2 2 5 4" xfId="2518"/>
    <cellStyle name="20% - 强调文字颜色 4 5" xfId="2519"/>
    <cellStyle name="差 3 7 2 2" xfId="2520"/>
    <cellStyle name="常规 8 4 2 19 2 2" xfId="2521"/>
    <cellStyle name="常规 8 4 2 24 2 2" xfId="2522"/>
    <cellStyle name="标题 5 2 2 2 2 2 2" xfId="2523"/>
    <cellStyle name="强调文字颜色 2 2 5 4 2" xfId="2524"/>
    <cellStyle name="20% - 强调文字颜色 4 5 2" xfId="2525"/>
    <cellStyle name="20% - 强调文字颜色 6 2 2 3 3 2" xfId="2526"/>
    <cellStyle name="差 3 7 3" xfId="2527"/>
    <cellStyle name="常规 8 4 2 19 3" xfId="2528"/>
    <cellStyle name="常规 8 4 2 24 3" xfId="2529"/>
    <cellStyle name="常规 8 2 9 2 2" xfId="2530"/>
    <cellStyle name="强调文字颜色 2 2 5 5" xfId="2531"/>
    <cellStyle name="20% - 强调文字颜色 4 6" xfId="2532"/>
    <cellStyle name="常规 7 20 2 37 2 2 2" xfId="2533"/>
    <cellStyle name="常规 7 20 2 42 2 2 2" xfId="2534"/>
    <cellStyle name="注释 2 2 7" xfId="2535"/>
    <cellStyle name="20% - 强调文字颜色 4 6 2" xfId="2536"/>
    <cellStyle name="常规 7 19 2 15" xfId="2537"/>
    <cellStyle name="常规 7 19 2 20" xfId="2538"/>
    <cellStyle name="标题 6 2 3 2 2 2" xfId="2539"/>
    <cellStyle name="检查单元格 2 3 4 2" xfId="2540"/>
    <cellStyle name="20% - 强调文字颜色 4 7" xfId="2541"/>
    <cellStyle name="常规 7 2 2 2 5 2 2 2" xfId="2542"/>
    <cellStyle name="常规 8 29 5" xfId="2543"/>
    <cellStyle name="常规 8 34 5" xfId="2544"/>
    <cellStyle name="40% - 强调文字颜色 2 3 2 2 4 2 2" xfId="2545"/>
    <cellStyle name="警告文本 2 2 4 2 2 2" xfId="2546"/>
    <cellStyle name="20% - 强调文字颜色 4 8" xfId="2547"/>
    <cellStyle name="20% - 强调文字颜色 5 2" xfId="2548"/>
    <cellStyle name="注释 2 19 2 2 2" xfId="2549"/>
    <cellStyle name="注释 2 24 2 2 2" xfId="2550"/>
    <cellStyle name="标题 5 3 3 2" xfId="2551"/>
    <cellStyle name="20% - 强调文字颜色 5 2 2" xfId="2552"/>
    <cellStyle name="标题 5 3 3 2 2" xfId="2553"/>
    <cellStyle name="40% - 强调文字颜色 6 2 7" xfId="2554"/>
    <cellStyle name="常规 7 15 3" xfId="2555"/>
    <cellStyle name="常规 7 20 3" xfId="2556"/>
    <cellStyle name="汇总 2 6 4 2" xfId="2557"/>
    <cellStyle name="40% - 强调文字颜色 2 7" xfId="2558"/>
    <cellStyle name="常规 4 2 6 4" xfId="2559"/>
    <cellStyle name="20% - 强调文字颜色 5 2 2 2" xfId="2560"/>
    <cellStyle name="常规 13 39" xfId="2561"/>
    <cellStyle name="常规 13 44" xfId="2562"/>
    <cellStyle name="常规 4 8 4" xfId="2563"/>
    <cellStyle name="标题 5 3 3 2 2 2" xfId="2564"/>
    <cellStyle name="40% - 强调文字颜色 6 2 7 2" xfId="2565"/>
    <cellStyle name="40% - 强调文字颜色 1 2 3 5" xfId="2566"/>
    <cellStyle name="常规 7 15 3 2" xfId="2567"/>
    <cellStyle name="常规 7 20 3 2" xfId="2568"/>
    <cellStyle name="常规 26 12 3" xfId="2569"/>
    <cellStyle name="常规 31 12 3" xfId="2570"/>
    <cellStyle name="20% - 强调文字颜色 5 2 2 2 2" xfId="2571"/>
    <cellStyle name="常规 13 39 2" xfId="2572"/>
    <cellStyle name="常规 13 44 2" xfId="2573"/>
    <cellStyle name="常规 4 8 4 2" xfId="2574"/>
    <cellStyle name="40% - 强调文字颜色 6 2 7 2 2" xfId="2575"/>
    <cellStyle name="40% - 强调文字颜色 1 2 3 5 2" xfId="2576"/>
    <cellStyle name="常规 7 20 3 2 2" xfId="2577"/>
    <cellStyle name="20% - 强调文字颜色 5 2 2 2 2 2" xfId="2578"/>
    <cellStyle name="40% - 强调文字颜色 1 2 3 5 2 2" xfId="2579"/>
    <cellStyle name="常规 7 20 3 2 2 2" xfId="2580"/>
    <cellStyle name="20% - 强调文字颜色 5 2 2 2 2 2 2" xfId="2581"/>
    <cellStyle name="20% - 强调文字颜色 5 2 2 2 2 2 2 2" xfId="2582"/>
    <cellStyle name="20% - 强调文字颜色 5 2 2 2 2 3" xfId="2583"/>
    <cellStyle name="20% - 强调文字颜色 5 2 2 2 2 3 2" xfId="2584"/>
    <cellStyle name="40% - 强调文字颜色 1 2 3 6" xfId="2585"/>
    <cellStyle name="常规 7 20 3 3" xfId="2586"/>
    <cellStyle name="20% - 强调文字颜色 5 2 2 2 3" xfId="2587"/>
    <cellStyle name="标题 6 2 2 4" xfId="2588"/>
    <cellStyle name="40% - 强调文字颜色 1 2 3 6 2" xfId="2589"/>
    <cellStyle name="常规 7 20 3 3 2" xfId="2590"/>
    <cellStyle name="20% - 强调文字颜色 5 2 2 2 3 2" xfId="2591"/>
    <cellStyle name="标题 6 2 2 4 2" xfId="2592"/>
    <cellStyle name="40% - 强调文字颜色 1 2 2 3" xfId="2593"/>
    <cellStyle name="常规 8 2 2 37 2 3" xfId="2594"/>
    <cellStyle name="常规 8 2 2 42 2 3" xfId="2595"/>
    <cellStyle name="常规 7 2 2 2 4 4 2" xfId="2596"/>
    <cellStyle name="20% - 强调文字颜色 5 2 2 2 3 2 2" xfId="2597"/>
    <cellStyle name="汇总 3 4" xfId="2598"/>
    <cellStyle name="标题 6 2 2 4 2 2" xfId="2599"/>
    <cellStyle name="40% - 强调文字颜色 1 2 2 3 2" xfId="2600"/>
    <cellStyle name="常规 8 2 2 37 2 3 2" xfId="2601"/>
    <cellStyle name="常规 8 2 2 42 2 3 2" xfId="2602"/>
    <cellStyle name="常规 7 2 2 2 4 4 2 2" xfId="2603"/>
    <cellStyle name="20% - 强调文字颜色 5 2 2 2 3 2 2 2" xfId="2604"/>
    <cellStyle name="标题 6 2 2 5" xfId="2605"/>
    <cellStyle name="40% - 强调文字颜色 2 2 2 2 3 2 2" xfId="2606"/>
    <cellStyle name="20% - 强调文字颜色 5 2 2 2 3 3" xfId="2607"/>
    <cellStyle name="常规 2 4 4 2 2" xfId="2608"/>
    <cellStyle name="标题 6 2 2 5 2" xfId="2609"/>
    <cellStyle name="40% - 强调文字颜色 2 2 2 2 3 2 2 2" xfId="2610"/>
    <cellStyle name="40% - 强调文字颜色 1 2 3 3" xfId="2611"/>
    <cellStyle name="20% - 强调文字颜色 5 2 2 2 3 3 2" xfId="2612"/>
    <cellStyle name="40% - 强调文字颜色 6 2 3 4 2 2 2" xfId="2613"/>
    <cellStyle name="20% - 强调文字颜色 5 2 2 2 4" xfId="2614"/>
    <cellStyle name="40% - 强调文字颜色 2 3 2 2 6" xfId="2615"/>
    <cellStyle name="常规 3 77 2 3" xfId="2616"/>
    <cellStyle name="20% - 强调文字颜色 5 2 2 2 4 2" xfId="2617"/>
    <cellStyle name="40% - 强调文字颜色 1 3 2 3" xfId="2618"/>
    <cellStyle name="常规 8 2 2 38 2 3" xfId="2619"/>
    <cellStyle name="常规 8 2 2 43 2 3" xfId="2620"/>
    <cellStyle name="常规 7 2 2 2 5 4 2" xfId="2621"/>
    <cellStyle name="40% - 强调文字颜色 2 3 2 2 6 2" xfId="2622"/>
    <cellStyle name="20% - 强调文字颜色 5 2 2 2 4 2 2" xfId="2623"/>
    <cellStyle name="40% - 强调文字颜色 1 3 2 3 2" xfId="2624"/>
    <cellStyle name="常规 8 2 2 38 2 3 2" xfId="2625"/>
    <cellStyle name="常规 8 2 2 43 2 3 2" xfId="2626"/>
    <cellStyle name="常规 7 2 2 2 5 4 2 2" xfId="2627"/>
    <cellStyle name="常规 22 55" xfId="2628"/>
    <cellStyle name="常规 22 60" xfId="2629"/>
    <cellStyle name="20% - 强调文字颜色 5 2 2 2 4 2 2 2" xfId="2630"/>
    <cellStyle name="输出 2 4 2 2" xfId="2631"/>
    <cellStyle name="40% - 强调文字颜色 2 2 2 2 3 3 2" xfId="2632"/>
    <cellStyle name="20% - 强调文字颜色 5 2 2 2 4 3" xfId="2633"/>
    <cellStyle name="40% - 强调文字颜色 1 3 3 3" xfId="2634"/>
    <cellStyle name="20% - 强调文字颜色 5 2 2 2 4 3 2" xfId="2635"/>
    <cellStyle name="20% - 强调文字颜色 5 2 2 2 5" xfId="2636"/>
    <cellStyle name="20% - 强调文字颜色 5 2 2 2 5 2" xfId="2637"/>
    <cellStyle name="汇总 2 2 3 2 4" xfId="2638"/>
    <cellStyle name="20% - 强调文字颜色 5 2 2 2 5 2 2" xfId="2639"/>
    <cellStyle name="常规 7 2 2 2 10 3" xfId="2640"/>
    <cellStyle name="20% - 强调文字颜色 5 2 2 2 6" xfId="2641"/>
    <cellStyle name="20% - 强调文字颜色 5 2 2 2 6 2" xfId="2642"/>
    <cellStyle name="常规 3 3 2 3 2 2 2" xfId="2643"/>
    <cellStyle name="常规 7 15 4" xfId="2644"/>
    <cellStyle name="常规 7 20 4" xfId="2645"/>
    <cellStyle name="40% - 强调文字颜色 2 8" xfId="2646"/>
    <cellStyle name="20% - 强调文字颜色 5 2 2 3" xfId="2647"/>
    <cellStyle name="强调文字颜色 5 2 2 5 2" xfId="2648"/>
    <cellStyle name="常规 7 2 2 2 22 2 2" xfId="2649"/>
    <cellStyle name="常规 7 2 2 2 17 2 2" xfId="2650"/>
    <cellStyle name="常规 31 43 2" xfId="2651"/>
    <cellStyle name="常规 31 38 2" xfId="2652"/>
    <cellStyle name="常规 26 43 2" xfId="2653"/>
    <cellStyle name="常规 26 38 2" xfId="2654"/>
    <cellStyle name="注释 2 29 2 4" xfId="2655"/>
    <cellStyle name="注释 2 34 2 4" xfId="2656"/>
    <cellStyle name="20% - 强调文字颜色 6 3 3 3 3 2" xfId="2657"/>
    <cellStyle name="常规 31 13 3" xfId="2658"/>
    <cellStyle name="常规 26 13 3" xfId="2659"/>
    <cellStyle name="常规 7 20 4 2" xfId="2660"/>
    <cellStyle name="标题 1 3" xfId="2661"/>
    <cellStyle name="20% - 强调文字颜色 5 2 2 3 2" xfId="2662"/>
    <cellStyle name="标题 1 3 2" xfId="2663"/>
    <cellStyle name="20% - 强调文字颜色 5 2 2 3 2 2" xfId="2664"/>
    <cellStyle name="标题 1 3 2 2" xfId="2665"/>
    <cellStyle name="20% - 强调文字颜色 5 2 2 3 2 2 2" xfId="2666"/>
    <cellStyle name="常规 10 51 2 2" xfId="2667"/>
    <cellStyle name="常规 10 46 2 2" xfId="2668"/>
    <cellStyle name="常规 13 33 2 3" xfId="2669"/>
    <cellStyle name="常规 13 28 2 3" xfId="2670"/>
    <cellStyle name="强调文字颜色 3 2 4 3 2" xfId="2671"/>
    <cellStyle name="60% - 强调文字颜色 2 2 2 5 3" xfId="2672"/>
    <cellStyle name="标题 1 4" xfId="2673"/>
    <cellStyle name="20% - 强调文字颜色 5 2 2 3 3" xfId="2674"/>
    <cellStyle name="标题 4 2 2 2 2 3" xfId="2675"/>
    <cellStyle name="常规 10 47 2" xfId="2676"/>
    <cellStyle name="常规 10 52 2" xfId="2677"/>
    <cellStyle name="常规 4 15" xfId="2678"/>
    <cellStyle name="20% - 强调文字颜色 5 2 2 3 3 2" xfId="2679"/>
    <cellStyle name="20% - 强调文字颜色 5 2 2 4" xfId="2680"/>
    <cellStyle name="常规 13 51" xfId="2681"/>
    <cellStyle name="常规 13 46" xfId="2682"/>
    <cellStyle name="标题 6 3 4 2 2 2" xfId="2683"/>
    <cellStyle name="常规 31 14 3" xfId="2684"/>
    <cellStyle name="常规 26 14 3" xfId="2685"/>
    <cellStyle name="解释性文本 2 3 2 2 4" xfId="2686"/>
    <cellStyle name="常规 7 20 5 2" xfId="2687"/>
    <cellStyle name="标题 2 3" xfId="2688"/>
    <cellStyle name="20% - 强调文字颜色 5 2 2 4 2" xfId="2689"/>
    <cellStyle name="标题 2 3 2" xfId="2690"/>
    <cellStyle name="20% - 强调文字颜色 5 2 2 4 2 2" xfId="2691"/>
    <cellStyle name="40% - 强调文字颜色 5 2 2 3 3" xfId="2692"/>
    <cellStyle name="注释 2 5 3" xfId="2693"/>
    <cellStyle name="标题 2 3 2 2" xfId="2694"/>
    <cellStyle name="20% - 强调文字颜色 5 2 2 4 2 2 2" xfId="2695"/>
    <cellStyle name="40% - 强调文字颜色 5 2 2 3 3 2" xfId="2696"/>
    <cellStyle name="强调文字颜色 3 3 4 3 2" xfId="2697"/>
    <cellStyle name="注释 2 48 2 2" xfId="2698"/>
    <cellStyle name="注释 2 53 2 2" xfId="2699"/>
    <cellStyle name="60% - 强调文字颜色 2 3 2 5 3" xfId="2700"/>
    <cellStyle name="常规 13 51 3" xfId="2701"/>
    <cellStyle name="常规 13 46 3" xfId="2702"/>
    <cellStyle name="40% - 强调文字颜色 1 2 5 2 2 2" xfId="2703"/>
    <cellStyle name="常规 7 2 2 11" xfId="2704"/>
    <cellStyle name="标题 2 4" xfId="2705"/>
    <cellStyle name="20% - 强调文字颜色 5 2 2 4 3" xfId="2706"/>
    <cellStyle name="注释 2 45 2 2 2" xfId="2707"/>
    <cellStyle name="注释 2 50 2 2 2" xfId="2708"/>
    <cellStyle name="40% - 强调文字颜色 5 2 2 4 3" xfId="2709"/>
    <cellStyle name="常规 9 15" xfId="2710"/>
    <cellStyle name="常规 9 20" xfId="2711"/>
    <cellStyle name="20% - 强调文字颜色 5 2 2 4 3 2" xfId="2712"/>
    <cellStyle name="20% - 强调文字颜色 5 2 2 5" xfId="2713"/>
    <cellStyle name="常规 31 20 3" xfId="2714"/>
    <cellStyle name="常规 31 15 3" xfId="2715"/>
    <cellStyle name="常规 26 20 3" xfId="2716"/>
    <cellStyle name="常规 26 15 3" xfId="2717"/>
    <cellStyle name="常规 7 20 6 2" xfId="2718"/>
    <cellStyle name="标题 3 3" xfId="2719"/>
    <cellStyle name="20% - 强调文字颜色 5 2 2 5 2" xfId="2720"/>
    <cellStyle name="标题 3 3 2" xfId="2721"/>
    <cellStyle name="20% - 强调文字颜色 5 2 2 5 2 2" xfId="2722"/>
    <cellStyle name="40% - 强调文字颜色 5 2 3 3 3" xfId="2723"/>
    <cellStyle name="标题 3 3 2 2" xfId="2724"/>
    <cellStyle name="20% - 强调文字颜色 5 2 2 5 2 2 2" xfId="2725"/>
    <cellStyle name="40% - 强调文字颜色 5 2 3 3 3 2" xfId="2726"/>
    <cellStyle name="标题 3 4" xfId="2727"/>
    <cellStyle name="20% - 强调文字颜色 5 2 2 5 3" xfId="2728"/>
    <cellStyle name="40% - 强调文字颜色 5 2 3 4 3" xfId="2729"/>
    <cellStyle name="20% - 强调文字颜色 5 2 2 5 3 2" xfId="2730"/>
    <cellStyle name="20% - 强调文字颜色 5 2 3" xfId="2731"/>
    <cellStyle name="40% - 强调文字颜色 6 2 8" xfId="2732"/>
    <cellStyle name="常规 7 16 3" xfId="2733"/>
    <cellStyle name="常规 7 21 3" xfId="2734"/>
    <cellStyle name="40% - 强调文字颜色 3 7" xfId="2735"/>
    <cellStyle name="20% - 强调文字颜色 5 2 3 2" xfId="2736"/>
    <cellStyle name="常规 4 9 4" xfId="2737"/>
    <cellStyle name="40% - 强调文字颜色 6 2 8 2" xfId="2738"/>
    <cellStyle name="40% - 强调文字颜色 1 3 3 5" xfId="2739"/>
    <cellStyle name="常规 7 16 3 2" xfId="2740"/>
    <cellStyle name="常规 7 21 3 2" xfId="2741"/>
    <cellStyle name="20% - 强调文字颜色 5 2 3 2 2" xfId="2742"/>
    <cellStyle name="40% - 强调文字颜色 1 3 3 5 2" xfId="2743"/>
    <cellStyle name="20% - 强调文字颜色 5 2 3 2 2 2" xfId="2744"/>
    <cellStyle name="40% - 强调文字颜色 1 3 3 5 2 2" xfId="2745"/>
    <cellStyle name="常规 8 2 2 5 2 4" xfId="2746"/>
    <cellStyle name="20% - 强调文字颜色 5 2 3 2 2 2 2" xfId="2747"/>
    <cellStyle name="40% - 强调文字颜色 1 3 3 6" xfId="2748"/>
    <cellStyle name="20% - 强调文字颜色 5 2 3 2 3" xfId="2749"/>
    <cellStyle name="注释 3 52 2 4" xfId="2750"/>
    <cellStyle name="注释 3 47 2 4" xfId="2751"/>
    <cellStyle name="40% - 强调文字颜色 1 3 3 6 2" xfId="2752"/>
    <cellStyle name="20% - 强调文字颜色 5 2 3 2 3 2" xfId="2753"/>
    <cellStyle name="常规 3 3 2 3 2 3 2" xfId="2754"/>
    <cellStyle name="常规 7 16 4" xfId="2755"/>
    <cellStyle name="常规 7 21 4" xfId="2756"/>
    <cellStyle name="40% - 强调文字颜色 3 8" xfId="2757"/>
    <cellStyle name="20% - 强调文字颜色 5 2 3 3" xfId="2758"/>
    <cellStyle name="40% - 强调文字颜色 4 3 2 6 2 2" xfId="2759"/>
    <cellStyle name="20% - 强调文字颜色 5 2 3 3 2" xfId="2760"/>
    <cellStyle name="20% - 强调文字颜色 5 2 3 3 2 2" xfId="2761"/>
    <cellStyle name="常规 20 51 2 2" xfId="2762"/>
    <cellStyle name="常规 20 46 2 2" xfId="2763"/>
    <cellStyle name="常规 7 2 29" xfId="2764"/>
    <cellStyle name="常规 7 2 34" xfId="2765"/>
    <cellStyle name="强调文字颜色 4 2 4 3 2" xfId="2766"/>
    <cellStyle name="标题 3 2 4" xfId="2767"/>
    <cellStyle name="60% - 强调文字颜色 3 2 2 5 3" xfId="2768"/>
    <cellStyle name="20% - 强调文字颜色 5 2 3 3 2 2 2" xfId="2769"/>
    <cellStyle name="20% - 强调文字颜色 5 2 3 3 3" xfId="2770"/>
    <cellStyle name="20% - 强调文字颜色 5 2 3 3 3 2" xfId="2771"/>
    <cellStyle name="20% - 强调文字颜色 5 2 3 4" xfId="2772"/>
    <cellStyle name="20% - 强调文字颜色 5 2 3 4 2" xfId="2773"/>
    <cellStyle name="40% - 强调文字颜色 5 3 2 3 3" xfId="2774"/>
    <cellStyle name="常规 7 20 2 45 3" xfId="2775"/>
    <cellStyle name="20% - 强调文字颜色 5 2 3 4 2 2" xfId="2776"/>
    <cellStyle name="40% - 强调文字颜色 5 3 2 3 3 2" xfId="2777"/>
    <cellStyle name="常规 7 20 2 45 3 2" xfId="2778"/>
    <cellStyle name="强调文字颜色 4 3 4 3 2" xfId="2779"/>
    <cellStyle name="60% - 强调文字颜色 3 3 2 5 3" xfId="2780"/>
    <cellStyle name="20% - 强调文字颜色 5 2 3 4 2 2 2" xfId="2781"/>
    <cellStyle name="20% - 强调文字颜色 5 2 3 4 3" xfId="2782"/>
    <cellStyle name="常规 22 2 2 4 2 2" xfId="2783"/>
    <cellStyle name="常规 17 2 2 4 2 2" xfId="2784"/>
    <cellStyle name="强调文字颜色 3 3 2 3 2 2" xfId="2785"/>
    <cellStyle name="注释 2 46 2 2 2" xfId="2786"/>
    <cellStyle name="注释 2 51 2 2 2" xfId="2787"/>
    <cellStyle name="40% - 强调文字颜色 5 3 2 4 3" xfId="2788"/>
    <cellStyle name="20% - 强调文字颜色 5 2 3 4 3 2" xfId="2789"/>
    <cellStyle name="20% - 强调文字颜色 5 2 3 5" xfId="2790"/>
    <cellStyle name="20% - 强调文字颜色 5 2 3 5 2" xfId="2791"/>
    <cellStyle name="40% - 强调文字颜色 5 3 3 3 3" xfId="2792"/>
    <cellStyle name="20% - 强调文字颜色 5 2 3 5 2 2" xfId="2793"/>
    <cellStyle name="20% - 强调文字颜色 5 2 4" xfId="2794"/>
    <cellStyle name="常规 20 15 2 2" xfId="2795"/>
    <cellStyle name="常规 20 20 2 2" xfId="2796"/>
    <cellStyle name="40% - 强调文字颜色 6 2 9" xfId="2797"/>
    <cellStyle name="常规 7 17 3" xfId="2798"/>
    <cellStyle name="常规 7 22 3" xfId="2799"/>
    <cellStyle name="40% - 强调文字颜色 4 7" xfId="2800"/>
    <cellStyle name="20% - 强调文字颜色 5 2 4 2" xfId="2801"/>
    <cellStyle name="20% - 强调文字颜色 5 2 4 2 2" xfId="2802"/>
    <cellStyle name="20% - 强调文字颜色 5 2 4 2 2 2" xfId="2803"/>
    <cellStyle name="常规 7 17 4" xfId="2804"/>
    <cellStyle name="常规 7 22 4" xfId="2805"/>
    <cellStyle name="40% - 强调文字颜色 4 8" xfId="2806"/>
    <cellStyle name="20% - 强调文字颜色 5 2 4 3" xfId="2807"/>
    <cellStyle name="20% - 强调文字颜色 5 2 4 3 2" xfId="2808"/>
    <cellStyle name="常规 12 28 2 2" xfId="2809"/>
    <cellStyle name="常规 12 33 2 2" xfId="2810"/>
    <cellStyle name="20% - 强调文字颜色 5 2 5" xfId="2811"/>
    <cellStyle name="20% - 强调文字颜色 6 3 2 5 2 2" xfId="2812"/>
    <cellStyle name="60% - 强调文字颜色 2 3 2 3" xfId="2813"/>
    <cellStyle name="常规 7 18 3" xfId="2814"/>
    <cellStyle name="常规 7 23 3" xfId="2815"/>
    <cellStyle name="40% - 强调文字颜色 5 7" xfId="2816"/>
    <cellStyle name="好 2 8" xfId="2817"/>
    <cellStyle name="20% - 强调文字颜色 5 2 5 2" xfId="2818"/>
    <cellStyle name="注释 2 3" xfId="2819"/>
    <cellStyle name="20% - 强调文字颜色 6 3 2 5 2 2 2" xfId="2820"/>
    <cellStyle name="60% - 强调文字颜色 2 3 2 3 2" xfId="2821"/>
    <cellStyle name="常规 2 3 2 2 4" xfId="2822"/>
    <cellStyle name="好 2 8 2" xfId="2823"/>
    <cellStyle name="20% - 强调文字颜色 5 2 5 2 2" xfId="2824"/>
    <cellStyle name="60% - 强调文字颜色 2 3 2 3 2 2" xfId="2825"/>
    <cellStyle name="20% - 强调文字颜色 5 2 5 2 2 2" xfId="2826"/>
    <cellStyle name="60% - 强调文字颜色 2 3 2 4" xfId="2827"/>
    <cellStyle name="常规 7 18 4" xfId="2828"/>
    <cellStyle name="常规 7 23 4" xfId="2829"/>
    <cellStyle name="40% - 强调文字颜色 5 8" xfId="2830"/>
    <cellStyle name="好 2 9" xfId="2831"/>
    <cellStyle name="20% - 强调文字颜色 5 2 5 3" xfId="2832"/>
    <cellStyle name="60% - 强调文字颜色 2 3 2 4 2" xfId="2833"/>
    <cellStyle name="好 2 9 2" xfId="2834"/>
    <cellStyle name="20% - 强调文字颜色 5 2 5 3 2" xfId="2835"/>
    <cellStyle name="40% - 强调文字颜色 2 3 2 2 2" xfId="2836"/>
    <cellStyle name="20% - 强调文字颜色 5 2 6" xfId="2837"/>
    <cellStyle name="60% - 强调文字颜色 2 3 3 3" xfId="2838"/>
    <cellStyle name="60% - 强调文字颜色 4 2 5" xfId="2839"/>
    <cellStyle name="40% - 强调文字颜色 2 3 2 2 2 2" xfId="2840"/>
    <cellStyle name="常规 7 19 3" xfId="2841"/>
    <cellStyle name="常规 7 24 3" xfId="2842"/>
    <cellStyle name="40% - 强调文字颜色 6 7" xfId="2843"/>
    <cellStyle name="好 3 8" xfId="2844"/>
    <cellStyle name="20% - 强调文字颜色 5 2 6 2" xfId="2845"/>
    <cellStyle name="60% - 强调文字颜色 2 3 3 3 2" xfId="2846"/>
    <cellStyle name="60% - 强调文字颜色 4 2 5 2" xfId="2847"/>
    <cellStyle name="40% - 强调文字颜色 2 3 2 2 2 2 2" xfId="2848"/>
    <cellStyle name="好 3 8 2" xfId="2849"/>
    <cellStyle name="20% - 强调文字颜色 5 2 6 2 2" xfId="2850"/>
    <cellStyle name="60% - 强调文字颜色 2 3 3 3 2 2" xfId="2851"/>
    <cellStyle name="60% - 强调文字颜色 4 2 5 2 2" xfId="2852"/>
    <cellStyle name="40% - 强调文字颜色 2 3 2 2 2 2 2 2" xfId="2853"/>
    <cellStyle name="常规 8 2 2 39 4" xfId="2854"/>
    <cellStyle name="常规 8 2 2 44 4" xfId="2855"/>
    <cellStyle name="20% - 强调文字颜色 5 2 6 2 2 2" xfId="2856"/>
    <cellStyle name="40% - 强调文字颜色 6 3 2 2 3 2 2 2" xfId="2857"/>
    <cellStyle name="常规 7 19 4" xfId="2858"/>
    <cellStyle name="常规 7 24 4" xfId="2859"/>
    <cellStyle name="40% - 强调文字颜色 6 8" xfId="2860"/>
    <cellStyle name="好 3 9" xfId="2861"/>
    <cellStyle name="20% - 强调文字颜色 5 2 6 3" xfId="2862"/>
    <cellStyle name="标题 2 2 6 2 2" xfId="2863"/>
    <cellStyle name="60% - 强调文字颜色 2 3 3 4" xfId="2864"/>
    <cellStyle name="60% - 强调文字颜色 4 2 6" xfId="2865"/>
    <cellStyle name="40% - 强调文字颜色 2 3 2 2 2 3" xfId="2866"/>
    <cellStyle name="好 3 9 2" xfId="2867"/>
    <cellStyle name="20% - 强调文字颜色 5 2 6 3 2" xfId="2868"/>
    <cellStyle name="标题 2 2 6 2 2 2" xfId="2869"/>
    <cellStyle name="60% - 强调文字颜色 2 3 3 4 2" xfId="2870"/>
    <cellStyle name="60% - 强调文字颜色 4 2 6 2" xfId="2871"/>
    <cellStyle name="40% - 强调文字颜色 2 3 2 2 2 3 2" xfId="2872"/>
    <cellStyle name="40% - 强调文字颜色 2 3 2 2 3" xfId="2873"/>
    <cellStyle name="常规 11 3 2" xfId="2874"/>
    <cellStyle name="20% - 强调文字颜色 5 2 7" xfId="2875"/>
    <cellStyle name="60% - 强调文字颜色 2 3 4 3" xfId="2876"/>
    <cellStyle name="60% - 强调文字颜色 4 3 5" xfId="2877"/>
    <cellStyle name="40% - 强调文字颜色 2 3 2 2 3 2" xfId="2878"/>
    <cellStyle name="常规 23" xfId="2879"/>
    <cellStyle name="常规 18" xfId="2880"/>
    <cellStyle name="常规 11 3 2 2" xfId="2881"/>
    <cellStyle name="常规 7 30 3" xfId="2882"/>
    <cellStyle name="常规 7 25 3" xfId="2883"/>
    <cellStyle name="好 4 8" xfId="2884"/>
    <cellStyle name="20% - 强调文字颜色 5 2 7 2" xfId="2885"/>
    <cellStyle name="60% - 强调文字颜色 4 3 5 2" xfId="2886"/>
    <cellStyle name="40% - 强调文字颜色 2 3 2 2 3 2 2" xfId="2887"/>
    <cellStyle name="20% - 强调文字颜色 6 2 2 2 3 3" xfId="2888"/>
    <cellStyle name="常规 7 25 3 2" xfId="2889"/>
    <cellStyle name="常规 7 30 3 2" xfId="2890"/>
    <cellStyle name="常规 11 3 2 2 2" xfId="2891"/>
    <cellStyle name="常规 18 2" xfId="2892"/>
    <cellStyle name="常规 23 2" xfId="2893"/>
    <cellStyle name="好 4 8 2" xfId="2894"/>
    <cellStyle name="20% - 强调文字颜色 5 2 7 2 2" xfId="2895"/>
    <cellStyle name="40% - 强调文字颜色 2 3 2 2 4" xfId="2896"/>
    <cellStyle name="标题 6 2 3 2" xfId="2897"/>
    <cellStyle name="常规 11 3 3" xfId="2898"/>
    <cellStyle name="20% - 强调文字颜色 5 2 8" xfId="2899"/>
    <cellStyle name="60% - 强调文字颜色 2 3 5 3" xfId="2900"/>
    <cellStyle name="40% - 强调文字颜色 2 3 2 2 4 2" xfId="2901"/>
    <cellStyle name="标题 6 2 3 2 2" xfId="2902"/>
    <cellStyle name="检查单元格 2 3 4" xfId="2903"/>
    <cellStyle name="常规 73" xfId="2904"/>
    <cellStyle name="常规 68" xfId="2905"/>
    <cellStyle name="常规 11 3 3 2" xfId="2906"/>
    <cellStyle name="常规 7 31 3" xfId="2907"/>
    <cellStyle name="常规 7 26 3" xfId="2908"/>
    <cellStyle name="20% - 强调文字颜色 5 2 8 2" xfId="2909"/>
    <cellStyle name="40% - 强调文字颜色 2 3 2 2 5" xfId="2910"/>
    <cellStyle name="标题 6 2 3 3" xfId="2911"/>
    <cellStyle name="常规 11 3 4" xfId="2912"/>
    <cellStyle name="强调文字颜色 1 3 3 3 2" xfId="2913"/>
    <cellStyle name="20% - 强调文字颜色 5 2 9" xfId="2914"/>
    <cellStyle name="常规 3 2 3 5 2 4 2" xfId="2915"/>
    <cellStyle name="强调文字颜色 2 2 6 2" xfId="2916"/>
    <cellStyle name="20% - 强调文字颜色 5 3" xfId="2917"/>
    <cellStyle name="常规 8 7 2 2 2" xfId="2918"/>
    <cellStyle name="常规 13 21 2" xfId="2919"/>
    <cellStyle name="常规 13 16 2" xfId="2920"/>
    <cellStyle name="标题 5 3 3 3" xfId="2921"/>
    <cellStyle name="强调文字颜色 2 2 6 2 2" xfId="2922"/>
    <cellStyle name="20% - 强调文字颜色 5 3 2" xfId="2923"/>
    <cellStyle name="常规 13 21 2 2" xfId="2924"/>
    <cellStyle name="常规 13 16 2 2" xfId="2925"/>
    <cellStyle name="标题 5 3 3 3 2" xfId="2926"/>
    <cellStyle name="40% - 强调文字颜色 6 3 7" xfId="2927"/>
    <cellStyle name="强调文字颜色 2 2 6 2 2 2" xfId="2928"/>
    <cellStyle name="20% - 强调文字颜色 5 3 2 2" xfId="2929"/>
    <cellStyle name="常规 13 21 2 2 2" xfId="2930"/>
    <cellStyle name="常规 13 16 2 2 2" xfId="2931"/>
    <cellStyle name="常规 23 39" xfId="2932"/>
    <cellStyle name="常规 23 44" xfId="2933"/>
    <cellStyle name="常规 37 2 2 2 2 3" xfId="2934"/>
    <cellStyle name="40% - 强调文字颜色 6 3 7 2" xfId="2935"/>
    <cellStyle name="40% - 强调文字颜色 2 2 3 5" xfId="2936"/>
    <cellStyle name="常规 7 65 3 2" xfId="2937"/>
    <cellStyle name="常规 7 70 3 2" xfId="2938"/>
    <cellStyle name="常规 36 12 3" xfId="2939"/>
    <cellStyle name="20% - 强调文字颜色 5 3 2 2 2" xfId="2940"/>
    <cellStyle name="常规 23 39 2" xfId="2941"/>
    <cellStyle name="常规 23 44 2" xfId="2942"/>
    <cellStyle name="40% - 强调文字颜色 6 3 7 2 2" xfId="2943"/>
    <cellStyle name="40% - 强调文字颜色 2 2 3 5 2" xfId="2944"/>
    <cellStyle name="20% - 强调文字颜色 5 3 2 2 2 2" xfId="2945"/>
    <cellStyle name="40% - 强调文字颜色 2 2 3 5 2 2" xfId="2946"/>
    <cellStyle name="常规 7 20 2 2 2 4" xfId="2947"/>
    <cellStyle name="20% - 强调文字颜色 5 3 2 2 2 2 2" xfId="2948"/>
    <cellStyle name="20% - 强调文字颜色 5 3 2 2 2 2 2 2" xfId="2949"/>
    <cellStyle name="40% - 强调文字颜色 1 2 2 2 3 3 2" xfId="2950"/>
    <cellStyle name="20% - 强调文字颜色 5 3 2 2 2 3" xfId="2951"/>
    <cellStyle name="常规 7 20 2 11 3 2" xfId="2952"/>
    <cellStyle name="链接单元格 2 3 4 2" xfId="2953"/>
    <cellStyle name="20% - 强调文字颜色 5 3 2 2 2 3 2" xfId="2954"/>
    <cellStyle name="常规 11 15" xfId="2955"/>
    <cellStyle name="常规 11 20" xfId="2956"/>
    <cellStyle name="链接单元格 2 3 4 2 2" xfId="2957"/>
    <cellStyle name="40% - 强调文字颜色 2 2 3 6 2" xfId="2958"/>
    <cellStyle name="注释 2 28 2 2" xfId="2959"/>
    <cellStyle name="注释 2 33 2 2" xfId="2960"/>
    <cellStyle name="好 2 2 2 2 2 3" xfId="2961"/>
    <cellStyle name="20% - 强调文字颜色 5 3 2 2 3 2" xfId="2962"/>
    <cellStyle name="常规 13 58 2 3" xfId="2963"/>
    <cellStyle name="常规 7 20 2 3 2 4" xfId="2964"/>
    <cellStyle name="好 2 2 2 2 2 3 2" xfId="2965"/>
    <cellStyle name="20% - 强调文字颜色 5 3 2 2 3 2 2" xfId="2966"/>
    <cellStyle name="20% - 强调文字颜色 5 3 2 2 3 2 2 2" xfId="2967"/>
    <cellStyle name="20% - 强调文字颜色 5 3 2 2 3 3" xfId="2968"/>
    <cellStyle name="常规 7 20 2 11 4 2" xfId="2969"/>
    <cellStyle name="常规 3 4 4 2 2" xfId="2970"/>
    <cellStyle name="链接单元格 2 3 5 2" xfId="2971"/>
    <cellStyle name="好 2 2 2 2 2 4" xfId="2972"/>
    <cellStyle name="20% - 强调文字颜色 5 3 2 2 3 3 2" xfId="2973"/>
    <cellStyle name="常规 21 15" xfId="2974"/>
    <cellStyle name="常规 21 20" xfId="2975"/>
    <cellStyle name="常规 3 4 4 2 2 2" xfId="2976"/>
    <cellStyle name="链接单元格 2 3 5 2 2" xfId="2977"/>
    <cellStyle name="20% - 强调文字颜色 5 3 2 2 4" xfId="2978"/>
    <cellStyle name="常规 19 5 2" xfId="2979"/>
    <cellStyle name="常规 24 5 2" xfId="2980"/>
    <cellStyle name="40% - 强调文字颜色 3 3 2 2 6" xfId="2981"/>
    <cellStyle name="常规 25 2 6" xfId="2982"/>
    <cellStyle name="常规 30 2 6" xfId="2983"/>
    <cellStyle name="常规 13 58 3 3" xfId="2984"/>
    <cellStyle name="20% - 强调文字颜色 5 3 2 2 4 2" xfId="2985"/>
    <cellStyle name="常规 19 5 2 2" xfId="2986"/>
    <cellStyle name="常规 24 5 2 2" xfId="2987"/>
    <cellStyle name="40% - 强调文字颜色 3 3 2 2 6 2" xfId="2988"/>
    <cellStyle name="常规 25 2 6 2" xfId="2989"/>
    <cellStyle name="常规 30 2 6 2" xfId="2990"/>
    <cellStyle name="常规 7 20 2 4 2 4" xfId="2991"/>
    <cellStyle name="20% - 强调文字颜色 5 3 2 2 4 2 2" xfId="2992"/>
    <cellStyle name="20% - 强调文字颜色 5 3 2 2 4 2 2 2" xfId="2993"/>
    <cellStyle name="20% - 强调文字颜色 5 3 2 2 5" xfId="2994"/>
    <cellStyle name="常规 19 5 3" xfId="2995"/>
    <cellStyle name="常规 24 5 3" xfId="2996"/>
    <cellStyle name="标题 2 2 2 5 2 2" xfId="2997"/>
    <cellStyle name="20% - 强调文字颜色 5 3 2 2 5 2" xfId="2998"/>
    <cellStyle name="常规 24 5 3 2" xfId="2999"/>
    <cellStyle name="汇总 3 2 3 2 4" xfId="3000"/>
    <cellStyle name="标题 2 2 2 5 2 2 2" xfId="3001"/>
    <cellStyle name="常规 25 3 6" xfId="3002"/>
    <cellStyle name="常规 30 3 6" xfId="3003"/>
    <cellStyle name="常规 25 3 6 2" xfId="3004"/>
    <cellStyle name="常规 30 3 6 2" xfId="3005"/>
    <cellStyle name="常规 7 20 2 5 2 4" xfId="3006"/>
    <cellStyle name="20% - 强调文字颜色 5 3 2 2 5 2 2" xfId="3007"/>
    <cellStyle name="汇总 3 2 2 4 2" xfId="3008"/>
    <cellStyle name="20% - 强调文字颜色 5 3 2 2 6" xfId="3009"/>
    <cellStyle name="常规 24 5 4" xfId="3010"/>
    <cellStyle name="常规 7 2 4 7 3" xfId="3011"/>
    <cellStyle name="60% - 强调文字颜色 2 2 2" xfId="3012"/>
    <cellStyle name="汇总 3 2 2 4 2 2" xfId="3013"/>
    <cellStyle name="20% - 强调文字颜色 5 3 2 2 6 2" xfId="3014"/>
    <cellStyle name="常规 24 5 4 2" xfId="3015"/>
    <cellStyle name="常规 7 2 4 7 3 2" xfId="3016"/>
    <cellStyle name="强调文字颜色 2 3 3 5 3" xfId="3017"/>
    <cellStyle name="60% - 强调文字颜色 2 2 2 2" xfId="3018"/>
    <cellStyle name="注释 2 35 2 4" xfId="3019"/>
    <cellStyle name="注释 2 40 2 4" xfId="3020"/>
    <cellStyle name="20% - 强调文字颜色 6 3 3 4 3 2" xfId="3021"/>
    <cellStyle name="20% - 强调文字颜色 5 3 2 3" xfId="3022"/>
    <cellStyle name="常规 7 20 17 4 3" xfId="3023"/>
    <cellStyle name="常规 7 20 22 4 3" xfId="3024"/>
    <cellStyle name="20% - 强调文字颜色 5 3 2 3 2" xfId="3025"/>
    <cellStyle name="40% - 强调文字颜色 1 6" xfId="3026"/>
    <cellStyle name="常规 4 2 5 3" xfId="3027"/>
    <cellStyle name="常规 8 2 2 46" xfId="3028"/>
    <cellStyle name="常规 7 14 2" xfId="3029"/>
    <cellStyle name="20% - 强调文字颜色 5 3 2 3 2 2" xfId="3030"/>
    <cellStyle name="40% - 强调文字颜色 1 6 2" xfId="3031"/>
    <cellStyle name="常规 4 2 5 3 2" xfId="3032"/>
    <cellStyle name="常规 8 2 2 46 2" xfId="3033"/>
    <cellStyle name="常规 7 14 2 2" xfId="3034"/>
    <cellStyle name="20% - 强调文字颜色 5 3 2 3 2 2 2" xfId="3035"/>
    <cellStyle name="20% - 强调文字颜色 5 3 2 3 3" xfId="3036"/>
    <cellStyle name="常规 3 2 2 2 2 2 2" xfId="3037"/>
    <cellStyle name="常规 7 15 2" xfId="3038"/>
    <cellStyle name="常规 7 20 2" xfId="3039"/>
    <cellStyle name="40% - 强调文字颜色 2 6" xfId="3040"/>
    <cellStyle name="常规 4 2 6 3" xfId="3041"/>
    <cellStyle name="常规 4 8 3" xfId="3042"/>
    <cellStyle name="常规 13 43" xfId="3043"/>
    <cellStyle name="常规 13 38" xfId="3044"/>
    <cellStyle name="标题 4 3 2 2 2 3" xfId="3045"/>
    <cellStyle name="好 2 2 2 3 2 3" xfId="3046"/>
    <cellStyle name="20% - 强调文字颜色 5 3 2 3 3 2" xfId="3047"/>
    <cellStyle name="60% - 强调文字颜色 6 2 2 2 4 2" xfId="3048"/>
    <cellStyle name="20% - 强调文字颜色 5 3 2 4" xfId="3049"/>
    <cellStyle name="60% - 强调文字颜色 6 2 2 2 4 2 2" xfId="3050"/>
    <cellStyle name="常规 7 59" xfId="3051"/>
    <cellStyle name="常规 7 64" xfId="3052"/>
    <cellStyle name="20% - 强调文字颜色 5 3 2 4 2" xfId="3053"/>
    <cellStyle name="40% - 强调文字颜色 6 2 2 3 3" xfId="3054"/>
    <cellStyle name="常规 7 59 2" xfId="3055"/>
    <cellStyle name="常规 7 64 2" xfId="3056"/>
    <cellStyle name="常规 12 45 3" xfId="3057"/>
    <cellStyle name="常规 12 50 3" xfId="3058"/>
    <cellStyle name="常规 4 3 5 3" xfId="3059"/>
    <cellStyle name="20% - 强调文字颜色 5 3 2 4 2 2" xfId="3060"/>
    <cellStyle name="标题 1 3 2 4" xfId="3061"/>
    <cellStyle name="20% - 强调文字颜色 5 3 2 4 2 2 2" xfId="3062"/>
    <cellStyle name="40% - 强调文字颜色 6 2 2 3 3 2" xfId="3063"/>
    <cellStyle name="常规 7 59 2 2" xfId="3064"/>
    <cellStyle name="常规 7 64 2 2" xfId="3065"/>
    <cellStyle name="常规 7 2 2 47 2 2" xfId="3066"/>
    <cellStyle name="常规 7 2 2 52 2 2" xfId="3067"/>
    <cellStyle name="20% - 强调文字颜色 5 3 2 4 3" xfId="3068"/>
    <cellStyle name="计算 2 2 4 4 2" xfId="3069"/>
    <cellStyle name="常规 23 51 3" xfId="3070"/>
    <cellStyle name="常规 23 46 3" xfId="3071"/>
    <cellStyle name="40% - 强调文字颜色 1 2 6 2 2 2" xfId="3072"/>
    <cellStyle name="40% - 强调文字颜色 6 2 2 4 3" xfId="3073"/>
    <cellStyle name="常规 7 65 2" xfId="3074"/>
    <cellStyle name="常规 7 70 2" xfId="3075"/>
    <cellStyle name="常规 12 46 3" xfId="3076"/>
    <cellStyle name="常规 12 51 3" xfId="3077"/>
    <cellStyle name="常规 7 2 2 47 2 2 2" xfId="3078"/>
    <cellStyle name="常规 7 2 2 52 2 2 2" xfId="3079"/>
    <cellStyle name="好 2 2 2 4 2 3" xfId="3080"/>
    <cellStyle name="20% - 强调文字颜色 5 3 2 4 3 2" xfId="3081"/>
    <cellStyle name="60% - 强调文字颜色 6 2 2 2 4 3" xfId="3082"/>
    <cellStyle name="20% - 强调文字颜色 5 3 2 5" xfId="3083"/>
    <cellStyle name="20% - 强调文字颜色 5 3 2 5 2" xfId="3084"/>
    <cellStyle name="常规 4 4 5 3" xfId="3085"/>
    <cellStyle name="40% - 强调文字颜色 6 2 3 3 3" xfId="3086"/>
    <cellStyle name="20% - 强调文字颜色 5 3 2 5 2 2" xfId="3087"/>
    <cellStyle name="注释 2 5 5" xfId="3088"/>
    <cellStyle name="标题 2 3 2 4" xfId="3089"/>
    <cellStyle name="20% - 强调文字颜色 5 3 2 5 2 2 2" xfId="3090"/>
    <cellStyle name="40% - 强调文字颜色 6 2 3 3 3 2" xfId="3091"/>
    <cellStyle name="常规 7 2 2 47 3 2" xfId="3092"/>
    <cellStyle name="常规 7 2 2 52 3 2" xfId="3093"/>
    <cellStyle name="20% - 强调文字颜色 5 3 2 5 3" xfId="3094"/>
    <cellStyle name="60% - 强调文字颜色 3 2 2 3 2 2" xfId="3095"/>
    <cellStyle name="常规 23 47 3" xfId="3096"/>
    <cellStyle name="常规 23 52 3" xfId="3097"/>
    <cellStyle name="40% - 强调文字颜色 6 2 3 4 3" xfId="3098"/>
    <cellStyle name="20% - 强调文字颜色 5 3 2 5 3 2" xfId="3099"/>
    <cellStyle name="40% - 强调文字颜色 6 3 8" xfId="3100"/>
    <cellStyle name="常规 13 16 2 3" xfId="3101"/>
    <cellStyle name="常规 13 21 2 3" xfId="3102"/>
    <cellStyle name="常规 10 29 2 2" xfId="3103"/>
    <cellStyle name="常规 10 34 2 2" xfId="3104"/>
    <cellStyle name="60% - 强调文字颜色 3 2 2 2 2 2 2" xfId="3105"/>
    <cellStyle name="强调文字颜色 2 2 6 2 3" xfId="3106"/>
    <cellStyle name="20% - 强调文字颜色 5 3 3" xfId="3107"/>
    <cellStyle name="强调文字颜色 2 2 6 2 3 2" xfId="3108"/>
    <cellStyle name="20% - 强调文字颜色 5 3 3 2" xfId="3109"/>
    <cellStyle name="常规 7 2 2 2 2 38" xfId="3110"/>
    <cellStyle name="常规 7 2 2 2 2 43" xfId="3111"/>
    <cellStyle name="40% - 强调文字颜色 6 3 8 2" xfId="3112"/>
    <cellStyle name="40% - 强调文字颜色 2 3 3 5" xfId="3113"/>
    <cellStyle name="常规 7 66 3 2" xfId="3114"/>
    <cellStyle name="常规 7 71 3 2" xfId="3115"/>
    <cellStyle name="20% - 强调文字颜色 5 3 3 2 2" xfId="3116"/>
    <cellStyle name="40% - 强调文字颜色 2 3 3 5 2" xfId="3117"/>
    <cellStyle name="20% - 强调文字颜色 5 3 3 2 2 2" xfId="3118"/>
    <cellStyle name="40% - 强调文字颜色 2 3 3 5 2 2" xfId="3119"/>
    <cellStyle name="20% - 强调文字颜色 5 3 3 2 2 2 2" xfId="3120"/>
    <cellStyle name="40% - 强调文字颜色 2 3 3 6" xfId="3121"/>
    <cellStyle name="注释 2 78 2" xfId="3122"/>
    <cellStyle name="20% - 强调文字颜色 5 3 3 2 3" xfId="3123"/>
    <cellStyle name="40% - 强调文字颜色 2 3 3 6 2" xfId="3124"/>
    <cellStyle name="注释 2 78 2 2" xfId="3125"/>
    <cellStyle name="20% - 强调文字颜色 5 3 3 2 3 2" xfId="3126"/>
    <cellStyle name="20% - 强调文字颜色 5 3 3 3" xfId="3127"/>
    <cellStyle name="常规 7 20 18 4 3" xfId="3128"/>
    <cellStyle name="常规 7 20 23 4 3" xfId="3129"/>
    <cellStyle name="20% - 强调文字颜色 5 3 3 3 2" xfId="3130"/>
    <cellStyle name="20% - 强调文字颜色 5 3 3 3 2 2" xfId="3131"/>
    <cellStyle name="20% - 强调文字颜色 5 3 3 3 2 2 2" xfId="3132"/>
    <cellStyle name="20% - 强调文字颜色 5 3 3 3 3" xfId="3133"/>
    <cellStyle name="20% - 强调文字颜色 5 3 3 3 3 2" xfId="3134"/>
    <cellStyle name="60% - 强调文字颜色 6 2 2 2 5 2" xfId="3135"/>
    <cellStyle name="20% - 强调文字颜色 5 3 3 4" xfId="3136"/>
    <cellStyle name="20% - 强调文字颜色 5 3 3 4 2" xfId="3137"/>
    <cellStyle name="常规 22 45 3" xfId="3138"/>
    <cellStyle name="常规 22 50 3" xfId="3139"/>
    <cellStyle name="40% - 强调文字颜色 6 3 2 3 3" xfId="3140"/>
    <cellStyle name="20% - 强调文字颜色 5 3 3 4 2 2" xfId="3141"/>
    <cellStyle name="40% - 强调文字颜色 6 3 2 3 3 2" xfId="3142"/>
    <cellStyle name="常规 7 2 36" xfId="3143"/>
    <cellStyle name="常规 7 2 41" xfId="3144"/>
    <cellStyle name="标题 3 2 6" xfId="3145"/>
    <cellStyle name="20% - 强调文字颜色 5 3 3 4 2 2 2" xfId="3146"/>
    <cellStyle name="常规 7 2 2 48 2 2" xfId="3147"/>
    <cellStyle name="常规 7 2 2 53 2 2" xfId="3148"/>
    <cellStyle name="20% - 强调文字颜色 5 3 3 4 3" xfId="3149"/>
    <cellStyle name="常规 126" xfId="3150"/>
    <cellStyle name="常规 131" xfId="3151"/>
    <cellStyle name="常规 22 46 3" xfId="3152"/>
    <cellStyle name="常规 22 51 3" xfId="3153"/>
    <cellStyle name="40% - 强调文字颜色 6 3 2 4 3" xfId="3154"/>
    <cellStyle name="常规 7 2 2 48 2 2 2" xfId="3155"/>
    <cellStyle name="常规 7 2 2 53 2 2 2" xfId="3156"/>
    <cellStyle name="20% - 强调文字颜色 5 3 3 4 3 2" xfId="3157"/>
    <cellStyle name="20% - 强调文字颜色 5 3 3 5" xfId="3158"/>
    <cellStyle name="20% - 强调文字颜色 5 3 3 5 2" xfId="3159"/>
    <cellStyle name="40% - 强调文字颜色 6 3 3 3 3" xfId="3160"/>
    <cellStyle name="20% - 强调文字颜色 5 3 3 5 2 2" xfId="3161"/>
    <cellStyle name="强调文字颜色 2 2 6 2 4" xfId="3162"/>
    <cellStyle name="20% - 强调文字颜色 5 3 4" xfId="3163"/>
    <cellStyle name="20% - 强调文字颜色 5 3 4 2" xfId="3164"/>
    <cellStyle name="20% - 强调文字颜色 5 3 4 2 2" xfId="3165"/>
    <cellStyle name="20% - 强调文字颜色 5 3 4 2 2 2" xfId="3166"/>
    <cellStyle name="常规 14 27" xfId="3167"/>
    <cellStyle name="常规 14 32" xfId="3168"/>
    <cellStyle name="常规 7 2 2 2 18 4 2 2" xfId="3169"/>
    <cellStyle name="常规 7 2 2 2 23 4 2 2" xfId="3170"/>
    <cellStyle name="40% - 强调文字颜色 4 2 2 2 2 3" xfId="3171"/>
    <cellStyle name="常规 7 20 19 4 3" xfId="3172"/>
    <cellStyle name="常规 7 20 24 4 3" xfId="3173"/>
    <cellStyle name="20% - 强调文字颜色 5 3 4 3 2" xfId="3174"/>
    <cellStyle name="20% - 强调文字颜色 5 3 5" xfId="3175"/>
    <cellStyle name="常规 7 47 2 2" xfId="3176"/>
    <cellStyle name="常规 7 52 2 2" xfId="3177"/>
    <cellStyle name="20% - 强调文字颜色 6 3 2 5 3 2" xfId="3178"/>
    <cellStyle name="20% - 强调文字颜色 5 3 5 2" xfId="3179"/>
    <cellStyle name="常规 7 47 2 2 2" xfId="3180"/>
    <cellStyle name="常规 7 52 2 2 2" xfId="3181"/>
    <cellStyle name="常规 2 4 2 2 4" xfId="3182"/>
    <cellStyle name="20% - 强调文字颜色 5 3 5 2 2" xfId="3183"/>
    <cellStyle name="20% - 强调文字颜色 5 3 5 2 2 2" xfId="3184"/>
    <cellStyle name="20% - 强调文字颜色 5 3 5 3" xfId="3185"/>
    <cellStyle name="常规 7 20 25 4 3" xfId="3186"/>
    <cellStyle name="常规 7 20 30 4 3" xfId="3187"/>
    <cellStyle name="20% - 强调文字颜色 5 3 5 3 2" xfId="3188"/>
    <cellStyle name="解释性文本 2 2" xfId="3189"/>
    <cellStyle name="40% - 强调文字颜色 2 3 2 3 2" xfId="3190"/>
    <cellStyle name="20% - 强调文字颜色 5 3 6" xfId="3191"/>
    <cellStyle name="常规 7 47 2 3" xfId="3192"/>
    <cellStyle name="常规 7 52 2 3" xfId="3193"/>
    <cellStyle name="60% - 强调文字颜色 5 2 5" xfId="3194"/>
    <cellStyle name="解释性文本 2 2 2" xfId="3195"/>
    <cellStyle name="40% - 强调文字颜色 2 3 2 3 2 2" xfId="3196"/>
    <cellStyle name="20% - 强调文字颜色 5 3 6 2" xfId="3197"/>
    <cellStyle name="常规 7 47 2 3 2" xfId="3198"/>
    <cellStyle name="常规 7 52 2 3 2" xfId="3199"/>
    <cellStyle name="常规 7 19 2 2 5 2 3" xfId="3200"/>
    <cellStyle name="60% - 强调文字颜色 5 2 5 2" xfId="3201"/>
    <cellStyle name="解释性文本 2 2 2 2" xfId="3202"/>
    <cellStyle name="40% - 强调文字颜色 2 3 2 3 2 2 2" xfId="3203"/>
    <cellStyle name="强调文字颜色 1 3 2 2 6" xfId="3204"/>
    <cellStyle name="常规 10 2 8" xfId="3205"/>
    <cellStyle name="20% - 强调文字颜色 5 3 6 2 2" xfId="3206"/>
    <cellStyle name="60% - 强调文字颜色 5 2 5 2 2" xfId="3207"/>
    <cellStyle name="20% - 强调文字颜色 5 3 6 2 2 2" xfId="3208"/>
    <cellStyle name="常规 7 19 2 2 5 3 3" xfId="3209"/>
    <cellStyle name="输出 2 3 2 4" xfId="3210"/>
    <cellStyle name="60% - 强调文字颜色 5 2 6 2" xfId="3211"/>
    <cellStyle name="常规 7 20 26 4 3" xfId="3212"/>
    <cellStyle name="常规 7 20 31 4 3" xfId="3213"/>
    <cellStyle name="20% - 强调文字颜色 5 3 6 3 2" xfId="3214"/>
    <cellStyle name="解释性文本 2 3" xfId="3215"/>
    <cellStyle name="40% - 强调文字颜色 2 3 2 3 3" xfId="3216"/>
    <cellStyle name="常规 11 4 2" xfId="3217"/>
    <cellStyle name="20% - 强调文字颜色 5 3 7" xfId="3218"/>
    <cellStyle name="常规 7 47 2 4" xfId="3219"/>
    <cellStyle name="常规 7 52 2 4" xfId="3220"/>
    <cellStyle name="链接单元格 3 2 2 2 2" xfId="3221"/>
    <cellStyle name="60% - 强调文字颜色 5 3 5" xfId="3222"/>
    <cellStyle name="解释性文本 2 3 2" xfId="3223"/>
    <cellStyle name="40% - 强调文字颜色 2 3 2 3 3 2" xfId="3224"/>
    <cellStyle name="常规 11 4 2 2" xfId="3225"/>
    <cellStyle name="常规 7 75 3" xfId="3226"/>
    <cellStyle name="20% - 强调文字颜色 5 3 7 2" xfId="3227"/>
    <cellStyle name="常规 7 19 2 2 6 2 3" xfId="3228"/>
    <cellStyle name="常规 18 2 2 2 2 3" xfId="3229"/>
    <cellStyle name="常规 23 2 2 2 2 3" xfId="3230"/>
    <cellStyle name="链接单元格 3 2 2 2 2 2" xfId="3231"/>
    <cellStyle name="60% - 强调文字颜色 5 3 5 2" xfId="3232"/>
    <cellStyle name="常规 37 12 3" xfId="3233"/>
    <cellStyle name="常规 11 4 2 2 2" xfId="3234"/>
    <cellStyle name="常规 7 75 3 2" xfId="3235"/>
    <cellStyle name="20% - 强调文字颜色 5 3 7 2 2" xfId="3236"/>
    <cellStyle name="标题 6 2 4 2" xfId="3237"/>
    <cellStyle name="常规 11 4 3" xfId="3238"/>
    <cellStyle name="20% - 强调文字颜色 5 3 8" xfId="3239"/>
    <cellStyle name="标题 6 2 4 2 2" xfId="3240"/>
    <cellStyle name="检查单元格 3 3 4" xfId="3241"/>
    <cellStyle name="常规 11 4 3 2" xfId="3242"/>
    <cellStyle name="常规 7 76 3" xfId="3243"/>
    <cellStyle name="20% - 强调文字颜色 5 3 8 2" xfId="3244"/>
    <cellStyle name="强调文字颜色 2 2 6 3" xfId="3245"/>
    <cellStyle name="20% - 强调文字颜色 5 4" xfId="3246"/>
    <cellStyle name="常规 13 21 4" xfId="3247"/>
    <cellStyle name="常规 13 16 4" xfId="3248"/>
    <cellStyle name="常规 8 40 3" xfId="3249"/>
    <cellStyle name="常规 8 35 3" xfId="3250"/>
    <cellStyle name="差 3 8 2" xfId="3251"/>
    <cellStyle name="常规 8 4 2 25 2" xfId="3252"/>
    <cellStyle name="常规 8 4 2 30 2" xfId="3253"/>
    <cellStyle name="标题 5 2 2 2 3 2" xfId="3254"/>
    <cellStyle name="强调文字颜色 2 2 6 4" xfId="3255"/>
    <cellStyle name="20% - 强调文字颜色 5 5" xfId="3256"/>
    <cellStyle name="常规 37 18 2 2" xfId="3257"/>
    <cellStyle name="常规 37 23 2 2" xfId="3258"/>
    <cellStyle name="强调文字颜色 2 2 6 4 2" xfId="3259"/>
    <cellStyle name="20% - 强调文字颜色 5 5 2" xfId="3260"/>
    <cellStyle name="常规 3 4 9" xfId="3261"/>
    <cellStyle name="60% - 强调文字颜色 6 3 2 2 2" xfId="3262"/>
    <cellStyle name="常规 29 36 2 2" xfId="3263"/>
    <cellStyle name="常规 29 41 2 2" xfId="3264"/>
    <cellStyle name="常规 34 36 2 2" xfId="3265"/>
    <cellStyle name="常规 34 41 2 2" xfId="3266"/>
    <cellStyle name="强调文字颜色 2 2 6 5" xfId="3267"/>
    <cellStyle name="20% - 强调文字颜色 5 6" xfId="3268"/>
    <cellStyle name="常规 7 20 2 37 2 3 2" xfId="3269"/>
    <cellStyle name="常规 7 20 2 42 2 3 2" xfId="3270"/>
    <cellStyle name="常规 7 20 2 16 4" xfId="3271"/>
    <cellStyle name="常规 7 20 2 21 4" xfId="3272"/>
    <cellStyle name="60% - 强调文字颜色 6 3 2 2 2 2" xfId="3273"/>
    <cellStyle name="20% - 强调文字颜色 5 6 2" xfId="3274"/>
    <cellStyle name="60% - 强调文字颜色 6 3 2 2 3" xfId="3275"/>
    <cellStyle name="20% - 强调文字颜色 5 7" xfId="3276"/>
    <cellStyle name="常规 7 2 2 2 5 2 3 2" xfId="3277"/>
    <cellStyle name="常规 8 35 5" xfId="3278"/>
    <cellStyle name="常规 8 40 5" xfId="3279"/>
    <cellStyle name="40% - 强调文字颜色 2 3 2 2 4 3 2" xfId="3280"/>
    <cellStyle name="60% - 强调文字颜色 6 3 2 2 4" xfId="3281"/>
    <cellStyle name="汇总 2 2 5 2 3 2" xfId="3282"/>
    <cellStyle name="40% - 强调文字颜色 5 2 2 6 2 2" xfId="3283"/>
    <cellStyle name="检查单元格 2 3 5 3" xfId="3284"/>
    <cellStyle name="常规 7 2 2 2 2 16 2 2" xfId="3285"/>
    <cellStyle name="常规 7 2 2 2 2 21 2 2" xfId="3286"/>
    <cellStyle name="警告文本 2 2 4 2 3 2" xfId="3287"/>
    <cellStyle name="20% - 强调文字颜色 5 8" xfId="3288"/>
    <cellStyle name="20% - 强调文字颜色 6 2" xfId="3289"/>
    <cellStyle name="注释 2 19 2 3 2" xfId="3290"/>
    <cellStyle name="注释 2 24 2 3 2" xfId="3291"/>
    <cellStyle name="链接单元格 2 3 2 3" xfId="3292"/>
    <cellStyle name="标题 5 3 4 2" xfId="3293"/>
    <cellStyle name="常规 7 20 37 2 2 2" xfId="3294"/>
    <cellStyle name="常规 7 20 42 2 2 2" xfId="3295"/>
    <cellStyle name="链接单元格 2 3 2 3 2" xfId="3296"/>
    <cellStyle name="20% - 强调文字颜色 6 2 2" xfId="3297"/>
    <cellStyle name="标题 5 3 4 2 2" xfId="3298"/>
    <cellStyle name="常规 13 7" xfId="3299"/>
    <cellStyle name="20% - 强调文字颜色 6 2 2 2" xfId="3300"/>
    <cellStyle name="常规 7 2 2 36 2 3" xfId="3301"/>
    <cellStyle name="常规 7 2 2 41 2 3" xfId="3302"/>
    <cellStyle name="标题 5 3 4 2 2 2" xfId="3303"/>
    <cellStyle name="常规 13 7 2" xfId="3304"/>
    <cellStyle name="40% - 强调文字颜色 1 3 3 2 3" xfId="3305"/>
    <cellStyle name="20% - 强调文字颜色 6 2 2 2 2" xfId="3306"/>
    <cellStyle name="百分比 4 5" xfId="3307"/>
    <cellStyle name="常规 7 2 2 2 9 4 3" xfId="3308"/>
    <cellStyle name="20% - 强调文字颜色 6 2 2 2 2 2" xfId="3309"/>
    <cellStyle name="差 2 6 3" xfId="3310"/>
    <cellStyle name="40% - 强调文字颜色 1 3 3 2 3 2" xfId="3311"/>
    <cellStyle name="20% - 强调文字颜色 6 2 2 2 2 2 2" xfId="3312"/>
    <cellStyle name="20% - 强调文字颜色 6 2 2 2 2 2 2 2" xfId="3313"/>
    <cellStyle name="20% - 强调文字颜色 6 2 2 2 2 3" xfId="3314"/>
    <cellStyle name="常规 7 25 2 2" xfId="3315"/>
    <cellStyle name="常规 7 30 2 2" xfId="3316"/>
    <cellStyle name="百分比 4 6" xfId="3317"/>
    <cellStyle name="常规 17 2" xfId="3318"/>
    <cellStyle name="常规 22 2" xfId="3319"/>
    <cellStyle name="60% - 强调文字颜色 4 3 4 2" xfId="3320"/>
    <cellStyle name="差 2 6 4" xfId="3321"/>
    <cellStyle name="60% - 强调文字颜色 2 3 4 2 2" xfId="3322"/>
    <cellStyle name="60% - 强调文字颜色 4 3 4 2 2" xfId="3323"/>
    <cellStyle name="20% - 强调文字颜色 6 2 2 2 2 3 2" xfId="3324"/>
    <cellStyle name="常规 7 25 2 2 2" xfId="3325"/>
    <cellStyle name="常规 7 30 2 2 2" xfId="3326"/>
    <cellStyle name="常规 17 2 2" xfId="3327"/>
    <cellStyle name="常规 22 2 2" xfId="3328"/>
    <cellStyle name="20% - 强调文字颜色 6 2 2 2 3" xfId="3329"/>
    <cellStyle name="常规 8 2 8 2 2" xfId="3330"/>
    <cellStyle name="标题 5 2 2 6" xfId="3331"/>
    <cellStyle name="差 2 7 3" xfId="3332"/>
    <cellStyle name="20% - 强调文字颜色 6 2 2 2 3 2" xfId="3333"/>
    <cellStyle name="标题 5 2 2 6 2" xfId="3334"/>
    <cellStyle name="20% - 强调文字颜色 6 2 2 2 3 2 2" xfId="3335"/>
    <cellStyle name="常规 10 17 3" xfId="3336"/>
    <cellStyle name="常规 10 22 3" xfId="3337"/>
    <cellStyle name="20% - 强调文字颜色 6 2 2 2 3 2 2 2" xfId="3338"/>
    <cellStyle name="常规 8 18 2 3" xfId="3339"/>
    <cellStyle name="常规 8 23 2 3" xfId="3340"/>
    <cellStyle name="常规 37 48" xfId="3341"/>
    <cellStyle name="常规 7 3 8" xfId="3342"/>
    <cellStyle name="60% - 强调文字颜色 4 3 5 2 2" xfId="3343"/>
    <cellStyle name="40% - 强调文字颜色 2 3 2 2 3 2 2 2" xfId="3344"/>
    <cellStyle name="常规 11 3 2 2 2 2" xfId="3345"/>
    <cellStyle name="常规 18 2 2" xfId="3346"/>
    <cellStyle name="常规 23 2 2" xfId="3347"/>
    <cellStyle name="20% - 强调文字颜色 6 2 2 2 3 3 2" xfId="3348"/>
    <cellStyle name="常规 10 18 3" xfId="3349"/>
    <cellStyle name="常规 10 23 3" xfId="3350"/>
    <cellStyle name="60% - 强调文字颜色 5 3 2 2 4 2 2" xfId="3351"/>
    <cellStyle name="千位分隔 2 2 2 3 2" xfId="3352"/>
    <cellStyle name="常规 7 8 2 2 2" xfId="3353"/>
    <cellStyle name="20% - 强调文字颜色 6 2 2 2 4" xfId="3354"/>
    <cellStyle name="20% - 强调文字颜色 6 2 2 2 4 2" xfId="3355"/>
    <cellStyle name="20% - 强调文字颜色 6 2 2 2 4 2 2" xfId="3356"/>
    <cellStyle name="注释 2 24 3 2" xfId="3357"/>
    <cellStyle name="注释 2 19 3 2" xfId="3358"/>
    <cellStyle name="常规 31 34" xfId="3359"/>
    <cellStyle name="常规 31 29" xfId="3360"/>
    <cellStyle name="常规 26 34" xfId="3361"/>
    <cellStyle name="常规 26 29" xfId="3362"/>
    <cellStyle name="20% - 强调文字颜色 6 2 2 2 4 2 2 2" xfId="3363"/>
    <cellStyle name="常规 16 2 6" xfId="3364"/>
    <cellStyle name="常规 21 2 6" xfId="3365"/>
    <cellStyle name="常规 13 49 3 3" xfId="3366"/>
    <cellStyle name="常规 13 54 3 3" xfId="3367"/>
    <cellStyle name="标题 5 4 3" xfId="3368"/>
    <cellStyle name="60% - 强调文字颜色 4 3 6 2" xfId="3369"/>
    <cellStyle name="40% - 强调文字颜色 2 3 2 2 3 3 2" xfId="3370"/>
    <cellStyle name="20% - 强调文字颜色 6 2 2 2 4 3" xfId="3371"/>
    <cellStyle name="常规 7 25 4 2" xfId="3372"/>
    <cellStyle name="常规 7 30 4 2" xfId="3373"/>
    <cellStyle name="常规 11 3 2 3 2" xfId="3374"/>
    <cellStyle name="常规 19 2" xfId="3375"/>
    <cellStyle name="常规 24 2" xfId="3376"/>
    <cellStyle name="60% - 强调文字颜色 4 3 6 2 2" xfId="3377"/>
    <cellStyle name="常规 19 2 2" xfId="3378"/>
    <cellStyle name="常规 24 2 2" xfId="3379"/>
    <cellStyle name="20% - 强调文字颜色 6 2 2 2 4 3 2" xfId="3380"/>
    <cellStyle name="20% - 强调文字颜色 6 2 2 2 5" xfId="3381"/>
    <cellStyle name="20% - 强调文字颜色 6 2 2 2 5 2" xfId="3382"/>
    <cellStyle name="20% - 强调文字颜色 6 2 2 2 5 2 2" xfId="3383"/>
    <cellStyle name="20% - 强调文字颜色 6 2 2 2 6" xfId="3384"/>
    <cellStyle name="20% - 强调文字颜色 6 2 2 3" xfId="3385"/>
    <cellStyle name="40% - 强调文字颜色 5 3 3 2 2 2 2" xfId="3386"/>
    <cellStyle name="常规 7 2 2 36 2 4" xfId="3387"/>
    <cellStyle name="常规 7 2 2 41 2 4" xfId="3388"/>
    <cellStyle name="常规 13 7 3" xfId="3389"/>
    <cellStyle name="40% - 强调文字颜色 1 3 3 3 3" xfId="3390"/>
    <cellStyle name="20% - 强调文字颜色 6 2 2 3 2" xfId="3391"/>
    <cellStyle name="20% - 强调文字颜色 6 2 2 3 3" xfId="3392"/>
    <cellStyle name="20% - 强调文字颜色 6 2 2 4" xfId="3393"/>
    <cellStyle name="40% - 强调文字颜色 1 3 3 4 3" xfId="3394"/>
    <cellStyle name="常规 7 2 2 2 2 19 2 2" xfId="3395"/>
    <cellStyle name="常规 7 2 2 2 2 24 2 2" xfId="3396"/>
    <cellStyle name="20% - 强调文字颜色 6 2 2 4 2" xfId="3397"/>
    <cellStyle name="常规 111" xfId="3398"/>
    <cellStyle name="常规 106" xfId="3399"/>
    <cellStyle name="标题 4 3 2 2 5" xfId="3400"/>
    <cellStyle name="好 4 11" xfId="3401"/>
    <cellStyle name="20% - 强调文字颜色 6 2 2 4 2 2" xfId="3402"/>
    <cellStyle name="40% - 强调文字颜色 1 3 3 4 3 2" xfId="3403"/>
    <cellStyle name="常规 7 2 2 2 2 19 2 2 2" xfId="3404"/>
    <cellStyle name="常规 7 2 2 2 2 24 2 2 2" xfId="3405"/>
    <cellStyle name="40% - 强调文字颜色 5 5" xfId="3406"/>
    <cellStyle name="常规 4 2 9 2" xfId="3407"/>
    <cellStyle name="20% - 强调文字颜色 6 2 2 4 2 2 2" xfId="3408"/>
    <cellStyle name="标题 4 3 2 2 5 2" xfId="3409"/>
    <cellStyle name="20% - 强调文字颜色 6 2 2 4 3" xfId="3410"/>
    <cellStyle name="40% - 强调文字颜色 1 3 5 2 2 2" xfId="3411"/>
    <cellStyle name="常规 211" xfId="3412"/>
    <cellStyle name="常规 206" xfId="3413"/>
    <cellStyle name="常规 161" xfId="3414"/>
    <cellStyle name="常规 156" xfId="3415"/>
    <cellStyle name="20% - 强调文字颜色 6 2 2 4 3 2" xfId="3416"/>
    <cellStyle name="40% - 强调文字颜色 6 2 2 7" xfId="3417"/>
    <cellStyle name="常规 8 15 2 4" xfId="3418"/>
    <cellStyle name="常规 8 20 2 4" xfId="3419"/>
    <cellStyle name="常规 12 49" xfId="3420"/>
    <cellStyle name="常规 12 54" xfId="3421"/>
    <cellStyle name="常规 4 3 9" xfId="3422"/>
    <cellStyle name="20% - 强调文字颜色 6 2 2 5 2" xfId="3423"/>
    <cellStyle name="20% - 强调文字颜色 6 2 2 5 2 2" xfId="3424"/>
    <cellStyle name="20% - 强调文字颜色 6 2 2 5 2 2 2" xfId="3425"/>
    <cellStyle name="20% - 强调文字颜色 6 2 4 2 2 2" xfId="3426"/>
    <cellStyle name="20% - 强调文字颜色 6 2 2 5 3" xfId="3427"/>
    <cellStyle name="20% - 强调文字颜色 6 2 2 5 3 2" xfId="3428"/>
    <cellStyle name="40% - 强调文字颜色 6 3 2 7" xfId="3429"/>
    <cellStyle name="常规 8 16 2 4" xfId="3430"/>
    <cellStyle name="常规 8 21 2 4" xfId="3431"/>
    <cellStyle name="常规 22 49" xfId="3432"/>
    <cellStyle name="常规 22 54" xfId="3433"/>
    <cellStyle name="常规 7 2 2 16 2 3 2" xfId="3434"/>
    <cellStyle name="常规 7 2 2 21 2 3 2" xfId="3435"/>
    <cellStyle name="20% - 强调文字颜色 6 2 2 6" xfId="3436"/>
    <cellStyle name="常规 7 2 2 16 3" xfId="3437"/>
    <cellStyle name="常规 7 2 2 21 3" xfId="3438"/>
    <cellStyle name="40% - 强调文字颜色 2 2 2 3 3 2" xfId="3439"/>
    <cellStyle name="20% - 强调文字颜色 6 2 2 6 2" xfId="3440"/>
    <cellStyle name="20% - 强调文字颜色 6 2 2 6 2 2" xfId="3441"/>
    <cellStyle name="20% - 强调文字颜色 6 2 2 7" xfId="3442"/>
    <cellStyle name="常规 33 11" xfId="3443"/>
    <cellStyle name="20% - 强调文字颜色 6 2 2 7 2" xfId="3444"/>
    <cellStyle name="20% - 强调文字颜色 6 2 3 2" xfId="3445"/>
    <cellStyle name="常规 37 11" xfId="3446"/>
    <cellStyle name="20% - 强调文字颜色 6 2 3 2 2" xfId="3447"/>
    <cellStyle name="常规 20 38 3" xfId="3448"/>
    <cellStyle name="常规 20 43 3" xfId="3449"/>
    <cellStyle name="常规 37 11 2" xfId="3450"/>
    <cellStyle name="常规 7 20 3 2 4" xfId="3451"/>
    <cellStyle name="20% - 强调文字颜色 6 2 3 2 2 2" xfId="3452"/>
    <cellStyle name="常规 37 11 2 2" xfId="3453"/>
    <cellStyle name="20% - 强调文字颜色 6 2 3 2 2 2 2" xfId="3454"/>
    <cellStyle name="常规 37 12" xfId="3455"/>
    <cellStyle name="20% - 强调文字颜色 6 2 3 2 3" xfId="3456"/>
    <cellStyle name="常规 18 2 2 2 2 2" xfId="3457"/>
    <cellStyle name="常规 23 2 2 2 2 2" xfId="3458"/>
    <cellStyle name="常规 7 19 2 2 6 2 2" xfId="3459"/>
    <cellStyle name="标题 6 2 2 6" xfId="3460"/>
    <cellStyle name="常规 37 12 2" xfId="3461"/>
    <cellStyle name="20% - 强调文字颜色 6 2 3 2 3 2" xfId="3462"/>
    <cellStyle name="20% - 强调文字颜色 6 2 3 3" xfId="3463"/>
    <cellStyle name="20% - 强调文字颜色 6 2 3 3 2" xfId="3464"/>
    <cellStyle name="常规 20 39 3" xfId="3465"/>
    <cellStyle name="常规 20 44 3" xfId="3466"/>
    <cellStyle name="强调文字颜色 4 2 2 4 2" xfId="3467"/>
    <cellStyle name="标题 1 3 4" xfId="3468"/>
    <cellStyle name="常规 7 20 28 2 2" xfId="3469"/>
    <cellStyle name="常规 7 20 33 2 2" xfId="3470"/>
    <cellStyle name="常规 7 20 4 2 4" xfId="3471"/>
    <cellStyle name="20% - 强调文字颜色 6 2 3 3 2 2" xfId="3472"/>
    <cellStyle name="强调文字颜色 4 2 2 4 2 2" xfId="3473"/>
    <cellStyle name="标题 1 3 4 2" xfId="3474"/>
    <cellStyle name="常规 7 20 28 2 2 2" xfId="3475"/>
    <cellStyle name="常规 7 20 33 2 2 2" xfId="3476"/>
    <cellStyle name="20% - 强调文字颜色 6 2 3 3 2 2 2" xfId="3477"/>
    <cellStyle name="20% - 强调文字颜色 6 2 3 3 3" xfId="3478"/>
    <cellStyle name="20% - 强调文字颜色 6 2 3 3 3 2" xfId="3479"/>
    <cellStyle name="20% - 强调文字颜色 6 2 3 4" xfId="3480"/>
    <cellStyle name="20% - 强调文字颜色 6 2 3 4 2" xfId="3481"/>
    <cellStyle name="常规 20 45 3" xfId="3482"/>
    <cellStyle name="常规 20 50 3" xfId="3483"/>
    <cellStyle name="强调文字颜色 4 2 3 4 2" xfId="3484"/>
    <cellStyle name="标题 2 3 4" xfId="3485"/>
    <cellStyle name="常规 7 20 29 2 2" xfId="3486"/>
    <cellStyle name="常规 7 20 34 2 2" xfId="3487"/>
    <cellStyle name="常规 7 20 5 2 4" xfId="3488"/>
    <cellStyle name="20% - 强调文字颜色 6 2 3 4 2 2" xfId="3489"/>
    <cellStyle name="强调文字颜色 4 2 3 4 2 2" xfId="3490"/>
    <cellStyle name="注释 2 7 3" xfId="3491"/>
    <cellStyle name="标题 2 3 4 2" xfId="3492"/>
    <cellStyle name="常规 7 20 29 2 2 2" xfId="3493"/>
    <cellStyle name="常规 7 20 34 2 2 2" xfId="3494"/>
    <cellStyle name="20% - 强调文字颜色 6 2 3 4 2 2 2" xfId="3495"/>
    <cellStyle name="强调文字颜色 3 2 2 4 2 4" xfId="3496"/>
    <cellStyle name="20% - 强调文字颜色 6 2 3 4 3" xfId="3497"/>
    <cellStyle name="20% - 强调文字颜色 6 2 3 4 3 2" xfId="3498"/>
    <cellStyle name="20% - 强调文字颜色 6 2 3 5 2" xfId="3499"/>
    <cellStyle name="常规 20 46 3" xfId="3500"/>
    <cellStyle name="常规 20 51 3" xfId="3501"/>
    <cellStyle name="强调文字颜色 4 2 4 4 2" xfId="3502"/>
    <cellStyle name="标题 3 3 4" xfId="3503"/>
    <cellStyle name="常规 7 20 35 2 2" xfId="3504"/>
    <cellStyle name="常规 7 20 40 2 2" xfId="3505"/>
    <cellStyle name="常规 7 20 6 2 4" xfId="3506"/>
    <cellStyle name="20% - 强调文字颜色 6 2 3 5 2 2" xfId="3507"/>
    <cellStyle name="常规 7 20 36" xfId="3508"/>
    <cellStyle name="常规 7 20 41" xfId="3509"/>
    <cellStyle name="标题 5 2 4 2 2" xfId="3510"/>
    <cellStyle name="20% - 强调文字颜色 6 2 3 6" xfId="3511"/>
    <cellStyle name="标题 5 2 4 2 2 2" xfId="3512"/>
    <cellStyle name="强调文字颜色 4 2 5 4" xfId="3513"/>
    <cellStyle name="常规 7 20 36 2" xfId="3514"/>
    <cellStyle name="常规 7 20 41 2" xfId="3515"/>
    <cellStyle name="20% - 强调文字颜色 6 2 3 6 2" xfId="3516"/>
    <cellStyle name="常规 20 47 3" xfId="3517"/>
    <cellStyle name="常规 20 52 3" xfId="3518"/>
    <cellStyle name="20% - 强调文字颜色 6 2 4" xfId="3519"/>
    <cellStyle name="常规 20 16 2 2" xfId="3520"/>
    <cellStyle name="常规 20 21 2 2" xfId="3521"/>
    <cellStyle name="20% - 强调文字颜色 6 2 4 2" xfId="3522"/>
    <cellStyle name="20% - 强调文字颜色 6 2 4 2 2" xfId="3523"/>
    <cellStyle name="20% - 强调文字颜色 6 2 4 3" xfId="3524"/>
    <cellStyle name="常规 18 2 2 5" xfId="3525"/>
    <cellStyle name="常规 23 2 2 5" xfId="3526"/>
    <cellStyle name="常规 7 19 2 2 9" xfId="3527"/>
    <cellStyle name="20% - 强调文字颜色 6 2 4 3 2" xfId="3528"/>
    <cellStyle name="常规 12 29 2 2" xfId="3529"/>
    <cellStyle name="常规 12 34 2 2" xfId="3530"/>
    <cellStyle name="20% - 强调文字颜色 6 2 5" xfId="3531"/>
    <cellStyle name="20% - 强调文字颜色 6 3 2 6 2 2" xfId="3532"/>
    <cellStyle name="60% - 强调文字颜色 3 3 2 3" xfId="3533"/>
    <cellStyle name="20% - 强调文字颜色 6 2 5 2" xfId="3534"/>
    <cellStyle name="60% - 强调文字颜色 3 3 2 3 2" xfId="3535"/>
    <cellStyle name="计算 3 2 4 5" xfId="3536"/>
    <cellStyle name="常规 3 3 2 2 4" xfId="3537"/>
    <cellStyle name="20% - 强调文字颜色 6 2 5 2 2" xfId="3538"/>
    <cellStyle name="20% - 强调文字颜色 6 3 2 5 3" xfId="3539"/>
    <cellStyle name="常规 12 33 3" xfId="3540"/>
    <cellStyle name="常规 12 28 3" xfId="3541"/>
    <cellStyle name="常规 7 52 2" xfId="3542"/>
    <cellStyle name="常规 7 47 2" xfId="3543"/>
    <cellStyle name="常规 38 7 2" xfId="3544"/>
    <cellStyle name="60% - 强调文字颜色 3 3 2 3 2 2" xfId="3545"/>
    <cellStyle name="20% - 强调文字颜色 6 2 5 2 2 2" xfId="3546"/>
    <cellStyle name="常规 7 2 11 2 3" xfId="3547"/>
    <cellStyle name="常规 3 3 2 2 4 2" xfId="3548"/>
    <cellStyle name="常规 7 2 4 2 18 3 2" xfId="3549"/>
    <cellStyle name="常规 7 2 4 2 23 3 2" xfId="3550"/>
    <cellStyle name="60% - 强调文字颜色 3 3 2 4" xfId="3551"/>
    <cellStyle name="20% - 强调文字颜色 6 2 5 3" xfId="3552"/>
    <cellStyle name="60% - 强调文字颜色 3 3 2 4 2" xfId="3553"/>
    <cellStyle name="计算 3 2 5 5" xfId="3554"/>
    <cellStyle name="常规 23 3 2 5" xfId="3555"/>
    <cellStyle name="常规 3 3 2 3 4" xfId="3556"/>
    <cellStyle name="20% - 强调文字颜色 6 2 5 3 2" xfId="3557"/>
    <cellStyle name="40% - 强调文字颜色 2 3 3 2 2" xfId="3558"/>
    <cellStyle name="20% - 强调文字颜色 6 2 6" xfId="3559"/>
    <cellStyle name="60% - 强调文字颜色 3 3 3 3" xfId="3560"/>
    <cellStyle name="40% - 强调文字颜色 2 3 3 2 2 2" xfId="3561"/>
    <cellStyle name="20% - 强调文字颜色 6 2 6 2" xfId="3562"/>
    <cellStyle name="40% - 强调文字颜色 6 3 2 2 4 2 2 2" xfId="3563"/>
    <cellStyle name="20% - 强调文字颜色 6 2 6 3" xfId="3564"/>
    <cellStyle name="注释 2 9 3 2" xfId="3565"/>
    <cellStyle name="标题 2 3 6 2 2" xfId="3566"/>
    <cellStyle name="常规 7 2 4 2 18 4 2" xfId="3567"/>
    <cellStyle name="常规 7 2 4 2 23 4 2" xfId="3568"/>
    <cellStyle name="60% - 强调文字颜色 3 3 3 4" xfId="3569"/>
    <cellStyle name="20% - 强调文字颜色 6 2 6 3 2" xfId="3570"/>
    <cellStyle name="标题 2 3 6 2 2 2" xfId="3571"/>
    <cellStyle name="常规 7 2 4 2 18 4 2 2" xfId="3572"/>
    <cellStyle name="常规 7 2 4 2 23 4 2 2" xfId="3573"/>
    <cellStyle name="60% - 强调文字颜色 3 3 3 4 2" xfId="3574"/>
    <cellStyle name="40% - 强调文字颜色 2 3 3 2 3" xfId="3575"/>
    <cellStyle name="强调文字颜色 6 2 2 2 2 5" xfId="3576"/>
    <cellStyle name="常规 12 3 2" xfId="3577"/>
    <cellStyle name="好 4 2 3 2" xfId="3578"/>
    <cellStyle name="20% - 强调文字颜色 6 2 7" xfId="3579"/>
    <cellStyle name="60% - 强调文字颜色 3 3 4 3" xfId="3580"/>
    <cellStyle name="常规 7 19 2 2 13 2 3" xfId="3581"/>
    <cellStyle name="40% - 强调文字颜色 2 3 3 2 3 2" xfId="3582"/>
    <cellStyle name="常规 12 3 2 2" xfId="3583"/>
    <cellStyle name="好 4 2 3 2 2" xfId="3584"/>
    <cellStyle name="20% - 强调文字颜色 6 2 7 2" xfId="3585"/>
    <cellStyle name="标题 6 3 3 2" xfId="3586"/>
    <cellStyle name="常规 12 3 3" xfId="3587"/>
    <cellStyle name="好 4 2 3 3" xfId="3588"/>
    <cellStyle name="20% - 强调文字颜色 6 2 8" xfId="3589"/>
    <cellStyle name="60% - 强调文字颜色 3 3 5 3" xfId="3590"/>
    <cellStyle name="标题 6 3 3 2 2" xfId="3591"/>
    <cellStyle name="常规 12 3 3 2" xfId="3592"/>
    <cellStyle name="常规 11 2 2 2 3" xfId="3593"/>
    <cellStyle name="好 4 2 3 3 2" xfId="3594"/>
    <cellStyle name="20% - 强调文字颜色 6 2 8 2" xfId="3595"/>
    <cellStyle name="标题 4 2 2 2 3 2" xfId="3596"/>
    <cellStyle name="常规 23 21 2" xfId="3597"/>
    <cellStyle name="常规 23 16 2" xfId="3598"/>
    <cellStyle name="标题 6 3 3 3" xfId="3599"/>
    <cellStyle name="常规 12 3 4" xfId="3600"/>
    <cellStyle name="强调文字颜色 1 3 4 3 2" xfId="3601"/>
    <cellStyle name="好 4 2 3 4" xfId="3602"/>
    <cellStyle name="20% - 强调文字颜色 6 2 9" xfId="3603"/>
    <cellStyle name="链接单元格 2 3 2 4" xfId="3604"/>
    <cellStyle name="强调文字颜色 2 2 7 2" xfId="3605"/>
    <cellStyle name="20% - 强调文字颜色 6 3" xfId="3606"/>
    <cellStyle name="常规 8 7 2 3 2" xfId="3607"/>
    <cellStyle name="常规 35 24 2 2" xfId="3608"/>
    <cellStyle name="常规 35 19 2 2" xfId="3609"/>
    <cellStyle name="常规 13 22 2" xfId="3610"/>
    <cellStyle name="常规 13 17 2" xfId="3611"/>
    <cellStyle name="标题 5 3 4 3" xfId="3612"/>
    <cellStyle name="链接单元格 2 3 2 4 2" xfId="3613"/>
    <cellStyle name="强调文字颜色 2 2 7 2 2" xfId="3614"/>
    <cellStyle name="20% - 强调文字颜色 6 3 2" xfId="3615"/>
    <cellStyle name="常规 13 22 2 2" xfId="3616"/>
    <cellStyle name="常规 13 17 2 2" xfId="3617"/>
    <cellStyle name="标题 5 3 4 3 2" xfId="3618"/>
    <cellStyle name="常规 14 7" xfId="3619"/>
    <cellStyle name="60% - 强调文字颜色 5 2 2 2 4" xfId="3620"/>
    <cellStyle name="60% - 强调文字颜色 5 2 2 2 4 2" xfId="3621"/>
    <cellStyle name="常规 132" xfId="3622"/>
    <cellStyle name="常规 127" xfId="3623"/>
    <cellStyle name="20% - 强调文字颜色 6 3 2 2" xfId="3624"/>
    <cellStyle name="20% - 强调文字颜色 6 3 2 2 2" xfId="3625"/>
    <cellStyle name="常规 7 2 2 2 11 2 3" xfId="3626"/>
    <cellStyle name="常规 14 7 2 2" xfId="3627"/>
    <cellStyle name="常规 7 2 2 42 2 3 2" xfId="3628"/>
    <cellStyle name="常规 7 2 2 37 2 3 2" xfId="3629"/>
    <cellStyle name="标题 4 3 6" xfId="3630"/>
    <cellStyle name="常规 12 25 2" xfId="3631"/>
    <cellStyle name="常规 12 30 2" xfId="3632"/>
    <cellStyle name="常规 7 20 36 2 4" xfId="3633"/>
    <cellStyle name="常规 7 20 41 2 4" xfId="3634"/>
    <cellStyle name="60% - 强调文字颜色 5 2 2 2 4 2 2" xfId="3635"/>
    <cellStyle name="20% - 强调文字颜色 6 3 2 2 3" xfId="3636"/>
    <cellStyle name="常规 7 2 2 2 11 2 4" xfId="3637"/>
    <cellStyle name="常规 14 7 2 3" xfId="3638"/>
    <cellStyle name="计算 3 2 4 2 2" xfId="3639"/>
    <cellStyle name="常规 38 4 2" xfId="3640"/>
    <cellStyle name="常规 7 39 2" xfId="3641"/>
    <cellStyle name="常规 7 44 2" xfId="3642"/>
    <cellStyle name="标题 4 3 7" xfId="3643"/>
    <cellStyle name="常规 12 25 3" xfId="3644"/>
    <cellStyle name="常规 12 30 3" xfId="3645"/>
    <cellStyle name="40% - 强调文字颜色 1 3 8 2" xfId="3646"/>
    <cellStyle name="20% - 强调文字颜色 6 3 2 2 4" xfId="3647"/>
    <cellStyle name="常规 38 4 3" xfId="3648"/>
    <cellStyle name="常规 7 39 3" xfId="3649"/>
    <cellStyle name="常规 7 44 3" xfId="3650"/>
    <cellStyle name="标题 4 3 8" xfId="3651"/>
    <cellStyle name="20% - 强调文字颜色 6 3 2 2 4 2" xfId="3652"/>
    <cellStyle name="20% - 强调文字颜色 6 3 2 2 4 2 2" xfId="3653"/>
    <cellStyle name="40% - 强调文字颜色 2 3 6" xfId="3654"/>
    <cellStyle name="20% - 强调文字颜色 6 3 2 2 4 2 2 2" xfId="3655"/>
    <cellStyle name="40% - 强调文字颜色 2 3 6 2" xfId="3656"/>
    <cellStyle name="常规 12 3 2 3 2" xfId="3657"/>
    <cellStyle name="常规 8 4 2 5 2 2 2" xfId="3658"/>
    <cellStyle name="20% - 强调文字颜色 6 3 2 2 4 3" xfId="3659"/>
    <cellStyle name="20% - 强调文字颜色 6 3 2 2 4 3 2" xfId="3660"/>
    <cellStyle name="20% - 强调文字颜色 6 3 2 2 5" xfId="3661"/>
    <cellStyle name="标题 2 3 2 5 2 2" xfId="3662"/>
    <cellStyle name="20% - 强调文字颜色 6 3 2 2 5 2" xfId="3663"/>
    <cellStyle name="标题 2 3 2 5 2 2 2" xfId="3664"/>
    <cellStyle name="20% - 强调文字颜色 6 3 2 2 5 2 2" xfId="3665"/>
    <cellStyle name="40% - 强调文字颜色 3 3 6" xfId="3666"/>
    <cellStyle name="20% - 强调文字颜色 6 3 2 2 6" xfId="3667"/>
    <cellStyle name="20% - 强调文字颜色 6 3 2 2 6 2" xfId="3668"/>
    <cellStyle name="60% - 强调文字颜色 1 2 2 4" xfId="3669"/>
    <cellStyle name="60% - 强调文字颜色 5 2 2 2 4 3" xfId="3670"/>
    <cellStyle name="常规 7 2 4 41 3 2" xfId="3671"/>
    <cellStyle name="常规 7 2 4 36 3 2" xfId="3672"/>
    <cellStyle name="常规 133" xfId="3673"/>
    <cellStyle name="常规 128" xfId="3674"/>
    <cellStyle name="20% - 强调文字颜色 6 3 2 3" xfId="3675"/>
    <cellStyle name="常规 21 42" xfId="3676"/>
    <cellStyle name="常规 21 37" xfId="3677"/>
    <cellStyle name="20% - 强调文字颜色 6 3 2 3 2" xfId="3678"/>
    <cellStyle name="常规 21 43" xfId="3679"/>
    <cellStyle name="常规 21 38" xfId="3680"/>
    <cellStyle name="20% - 强调文字颜色 6 3 2 3 3" xfId="3681"/>
    <cellStyle name="常规 134" xfId="3682"/>
    <cellStyle name="常规 129" xfId="3683"/>
    <cellStyle name="20% - 强调文字颜色 6 3 2 4" xfId="3684"/>
    <cellStyle name="20% - 强调文字颜色 6 3 2 4 2" xfId="3685"/>
    <cellStyle name="常规 7 2 2 2 11 4 3" xfId="3686"/>
    <cellStyle name="20% - 强调文字颜色 6 3 2 4 3" xfId="3687"/>
    <cellStyle name="常规 38 6 2" xfId="3688"/>
    <cellStyle name="常规 7 46 2" xfId="3689"/>
    <cellStyle name="常规 7 51 2" xfId="3690"/>
    <cellStyle name="40% - 强调文字颜色 1 3 6 2 2 2" xfId="3691"/>
    <cellStyle name="常规 12 27 3" xfId="3692"/>
    <cellStyle name="常规 12 32 3" xfId="3693"/>
    <cellStyle name="20% - 强调文字颜色 6 3 2 5 2" xfId="3694"/>
    <cellStyle name="常规 141" xfId="3695"/>
    <cellStyle name="常规 136" xfId="3696"/>
    <cellStyle name="20% - 强调文字颜色 6 3 2 6" xfId="3697"/>
    <cellStyle name="链接单元格 2 2 3 2 2" xfId="3698"/>
    <cellStyle name="常规 7 20 2 10 2 2 2" xfId="3699"/>
    <cellStyle name="常规 14 7 6" xfId="3700"/>
    <cellStyle name="常规 12 29" xfId="3701"/>
    <cellStyle name="常规 12 34" xfId="3702"/>
    <cellStyle name="40% - 强调文字颜色 2 2 2 4 3 2" xfId="3703"/>
    <cellStyle name="40% - 强调文字颜色 1 2 2 2 2 2 2 2" xfId="3704"/>
    <cellStyle name="常规 12 29 2" xfId="3705"/>
    <cellStyle name="常规 12 34 2" xfId="3706"/>
    <cellStyle name="差 2 2 2 3 2 3" xfId="3707"/>
    <cellStyle name="20% - 强调文字颜色 6 3 2 6 2" xfId="3708"/>
    <cellStyle name="标题 2 3 3 2 2 2 2" xfId="3709"/>
    <cellStyle name="常规 5 2" xfId="3710"/>
    <cellStyle name="常规 142" xfId="3711"/>
    <cellStyle name="常规 137" xfId="3712"/>
    <cellStyle name="20% - 强调文字颜色 6 3 2 7" xfId="3713"/>
    <cellStyle name="检查单元格 3 2 2 4 2 3 2" xfId="3714"/>
    <cellStyle name="20% - 强调文字颜色 6 3 2 7 2" xfId="3715"/>
    <cellStyle name="60% - 强调文字颜色 5 2 2 2 5" xfId="3716"/>
    <cellStyle name="常规 14 8" xfId="3717"/>
    <cellStyle name="常规 13 17 2 3" xfId="3718"/>
    <cellStyle name="常规 13 22 2 3" xfId="3719"/>
    <cellStyle name="常规 10 35 2 2" xfId="3720"/>
    <cellStyle name="常规 10 40 2 2" xfId="3721"/>
    <cellStyle name="20% - 强调文字颜色 6 3 3" xfId="3722"/>
    <cellStyle name="60% - 强调文字颜色 3 2 2 2 3 2 2" xfId="3723"/>
    <cellStyle name="60% - 强调文字颜色 5 2 2 2 5 2" xfId="3724"/>
    <cellStyle name="常规 232" xfId="3725"/>
    <cellStyle name="常规 227" xfId="3726"/>
    <cellStyle name="常规 182" xfId="3727"/>
    <cellStyle name="常规 177" xfId="3728"/>
    <cellStyle name="20% - 强调文字颜色 6 3 3 2" xfId="3729"/>
    <cellStyle name="20% - 强调文字颜色 6 3 3 2 2" xfId="3730"/>
    <cellStyle name="常规 25 38 3" xfId="3731"/>
    <cellStyle name="常规 25 43 3" xfId="3732"/>
    <cellStyle name="常规 30 38 3" xfId="3733"/>
    <cellStyle name="常规 30 43 3" xfId="3734"/>
    <cellStyle name="常规 7 2 2 2 12 2 3" xfId="3735"/>
    <cellStyle name="常规 14 8 2 2" xfId="3736"/>
    <cellStyle name="标题 5 3 6" xfId="3737"/>
    <cellStyle name="常规 7 20 37 2 4" xfId="3738"/>
    <cellStyle name="常规 7 20 42 2 4" xfId="3739"/>
    <cellStyle name="20% - 强调文字颜色 6 3 3 2 2 2" xfId="3740"/>
    <cellStyle name="常规 7 2 2 2 12 2 3 2" xfId="3741"/>
    <cellStyle name="常规 14 8 2 2 2" xfId="3742"/>
    <cellStyle name="警告文本 2 5 2 3" xfId="3743"/>
    <cellStyle name="标题 5 3 6 2" xfId="3744"/>
    <cellStyle name="20% - 强调文字颜色 6 3 3 2 2 2 2" xfId="3745"/>
    <cellStyle name="注释 3 22" xfId="3746"/>
    <cellStyle name="注释 3 17" xfId="3747"/>
    <cellStyle name="20% - 强调文字颜色 6 3 3 2 3" xfId="3748"/>
    <cellStyle name="常规 7 2 2 2 12 2 4" xfId="3749"/>
    <cellStyle name="注释 2 28 2 4" xfId="3750"/>
    <cellStyle name="注释 2 33 2 4" xfId="3751"/>
    <cellStyle name="20% - 强调文字颜色 6 3 3 2 3 2" xfId="3752"/>
    <cellStyle name="常规 7 2 4 41 4 2" xfId="3753"/>
    <cellStyle name="常规 7 2 4 36 4 2" xfId="3754"/>
    <cellStyle name="常规 233" xfId="3755"/>
    <cellStyle name="常规 228" xfId="3756"/>
    <cellStyle name="常规 183" xfId="3757"/>
    <cellStyle name="常规 178" xfId="3758"/>
    <cellStyle name="20% - 强调文字颜色 6 3 3 3" xfId="3759"/>
    <cellStyle name="强调文字颜色 5 2 2 4" xfId="3760"/>
    <cellStyle name="常规 31 42" xfId="3761"/>
    <cellStyle name="常规 31 37" xfId="3762"/>
    <cellStyle name="常规 26 42" xfId="3763"/>
    <cellStyle name="常规 26 37" xfId="3764"/>
    <cellStyle name="20% - 强调文字颜色 6 3 3 3 2" xfId="3765"/>
    <cellStyle name="常规 16 2 9" xfId="3766"/>
    <cellStyle name="常规 25 39 3" xfId="3767"/>
    <cellStyle name="常规 25 44 3" xfId="3768"/>
    <cellStyle name="常规 30 39 3" xfId="3769"/>
    <cellStyle name="常规 30 44 3" xfId="3770"/>
    <cellStyle name="40% - 强调文字颜色 1 8" xfId="3771"/>
    <cellStyle name="常规 4 2 5 5" xfId="3772"/>
    <cellStyle name="常规 8 2 2 48" xfId="3773"/>
    <cellStyle name="常规 7 14 4" xfId="3774"/>
    <cellStyle name="常规 4 7 5" xfId="3775"/>
    <cellStyle name="40% - 强调文字颜色 6 2 6 3" xfId="3776"/>
    <cellStyle name="20% - 强调文字颜色 6 3 3 3 2 2" xfId="3777"/>
    <cellStyle name="常规 10 2 2 2 2 3" xfId="3778"/>
    <cellStyle name="常规 26 37 2" xfId="3779"/>
    <cellStyle name="常规 26 42 2" xfId="3780"/>
    <cellStyle name="常规 31 37 2" xfId="3781"/>
    <cellStyle name="常规 31 42 2" xfId="3782"/>
    <cellStyle name="强调文字颜色 5 2 2 4 2" xfId="3783"/>
    <cellStyle name="常规 4 7 5 2" xfId="3784"/>
    <cellStyle name="40% - 强调文字颜色 6 2 6 3 2" xfId="3785"/>
    <cellStyle name="强调文字颜色 5 2 2 4 2 2" xfId="3786"/>
    <cellStyle name="常规 31 42 2 2" xfId="3787"/>
    <cellStyle name="常规 31 37 2 2" xfId="3788"/>
    <cellStyle name="常规 26 42 2 2" xfId="3789"/>
    <cellStyle name="常规 26 37 2 2" xfId="3790"/>
    <cellStyle name="20% - 强调文字颜色 6 3 3 3 2 2 2" xfId="3791"/>
    <cellStyle name="强调文字颜色 5 2 2 5" xfId="3792"/>
    <cellStyle name="常规 7 2 2 2 22 2" xfId="3793"/>
    <cellStyle name="常规 7 2 2 2 17 2" xfId="3794"/>
    <cellStyle name="常规 31 43" xfId="3795"/>
    <cellStyle name="常规 31 38" xfId="3796"/>
    <cellStyle name="常规 26 43" xfId="3797"/>
    <cellStyle name="常规 26 38" xfId="3798"/>
    <cellStyle name="20% - 强调文字颜色 6 3 3 3 3" xfId="3799"/>
    <cellStyle name="常规 234" xfId="3800"/>
    <cellStyle name="常规 229" xfId="3801"/>
    <cellStyle name="常规 184" xfId="3802"/>
    <cellStyle name="常规 179" xfId="3803"/>
    <cellStyle name="20% - 强调文字颜色 6 3 3 4" xfId="3804"/>
    <cellStyle name="20% - 强调文字颜色 6 3 3 4 2" xfId="3805"/>
    <cellStyle name="常规 7 2 2 2 12 4 3" xfId="3806"/>
    <cellStyle name="40% - 强调文字颜色 6 3 6 3" xfId="3807"/>
    <cellStyle name="20% - 强调文字颜色 6 3 3 4 2 2" xfId="3808"/>
    <cellStyle name="40% - 强调文字颜色 6 3 6 3 2" xfId="3809"/>
    <cellStyle name="20% - 强调文字颜色 6 3 3 4 2 2 2" xfId="3810"/>
    <cellStyle name="强调文字颜色 4 2 2 4 2 4" xfId="3811"/>
    <cellStyle name="20% - 强调文字颜色 6 3 3 4 3" xfId="3812"/>
    <cellStyle name="常规 240" xfId="3813"/>
    <cellStyle name="常规 235" xfId="3814"/>
    <cellStyle name="常规 190" xfId="3815"/>
    <cellStyle name="常规 185" xfId="3816"/>
    <cellStyle name="20% - 强调文字颜色 6 3 3 5" xfId="3817"/>
    <cellStyle name="20% - 强调文字颜色 6 3 3 5 2" xfId="3818"/>
    <cellStyle name="20% - 强调文字颜色 6 3 3 5 2 2" xfId="3819"/>
    <cellStyle name="标题 5 2 5 2 2" xfId="3820"/>
    <cellStyle name="常规 186" xfId="3821"/>
    <cellStyle name="常规 191" xfId="3822"/>
    <cellStyle name="常规 236" xfId="3823"/>
    <cellStyle name="常规 241" xfId="3824"/>
    <cellStyle name="20% - 强调文字颜色 6 3 3 6" xfId="3825"/>
    <cellStyle name="差 2 2 2 4 2 3" xfId="3826"/>
    <cellStyle name="强调文字颜色 3 3 3 2 2 3" xfId="3827"/>
    <cellStyle name="标题 5 2 5 2 2 2" xfId="3828"/>
    <cellStyle name="强调文字颜色 5 2 5 4" xfId="3829"/>
    <cellStyle name="20% - 强调文字颜色 6 3 3 6 2" xfId="3830"/>
    <cellStyle name="60% - 强调文字颜色 5 2 2 2 6" xfId="3831"/>
    <cellStyle name="常规 8 4 2 19 2 2 2" xfId="3832"/>
    <cellStyle name="常规 8 4 2 24 2 2 2" xfId="3833"/>
    <cellStyle name="20% - 强调文字颜色 6 3 4" xfId="3834"/>
    <cellStyle name="强调文字颜色 6 2 2 2 3 2 2" xfId="3835"/>
    <cellStyle name="常规 332" xfId="3836"/>
    <cellStyle name="常规 327" xfId="3837"/>
    <cellStyle name="常规 282" xfId="3838"/>
    <cellStyle name="常规 277" xfId="3839"/>
    <cellStyle name="常规 7 20 10 2 2 2" xfId="3840"/>
    <cellStyle name="20% - 强调文字颜色 6 3 4 2" xfId="3841"/>
    <cellStyle name="20% - 强调文字颜色 6 3 4 2 2" xfId="3842"/>
    <cellStyle name="常规 7 2 2 2 13 2 3" xfId="3843"/>
    <cellStyle name="常规 14 9 2 2" xfId="3844"/>
    <cellStyle name="警告文本 2 2 3 4" xfId="3845"/>
    <cellStyle name="标题 6 3 6" xfId="3846"/>
    <cellStyle name="常规 7 20 38 2 4" xfId="3847"/>
    <cellStyle name="常规 7 20 43 2 4" xfId="3848"/>
    <cellStyle name="20% - 强调文字颜色 6 3 4 2 2 2" xfId="3849"/>
    <cellStyle name="常规 7 2 2 2 13 2 3 2" xfId="3850"/>
    <cellStyle name="常规 14 9 2 2 2" xfId="3851"/>
    <cellStyle name="警告文本 2 2 3 4 2" xfId="3852"/>
    <cellStyle name="警告文本 3 5 2 3" xfId="3853"/>
    <cellStyle name="标题 6 3 6 2" xfId="3854"/>
    <cellStyle name="常规 7 2 2 2 2 38 2 4" xfId="3855"/>
    <cellStyle name="常规 7 2 2 2 2 43 2 4" xfId="3856"/>
    <cellStyle name="40% - 强调文字颜色 4 3 2 2 2 3" xfId="3857"/>
    <cellStyle name="常规 19 2 2 5" xfId="3858"/>
    <cellStyle name="常规 24 2 2 5" xfId="3859"/>
    <cellStyle name="20% - 强调文字颜色 6 3 4 3 2" xfId="3860"/>
    <cellStyle name="20% - 强调文字颜色 6 3 5 2" xfId="3861"/>
    <cellStyle name="常规 7 48 2 2 2" xfId="3862"/>
    <cellStyle name="常规 7 53 2 2 2" xfId="3863"/>
    <cellStyle name="20% - 强调文字颜色 6 3 5 2 2" xfId="3864"/>
    <cellStyle name="常规 7 2 2 2 14 2 3" xfId="3865"/>
    <cellStyle name="常规 3 4 2 2 4" xfId="3866"/>
    <cellStyle name="20% - 强调文字颜色 6 3 5 2 2 2" xfId="3867"/>
    <cellStyle name="常规 7 2 2 2 14 2 3 2" xfId="3868"/>
    <cellStyle name="常规 3 4 2 2 4 2" xfId="3869"/>
    <cellStyle name="20% - 强调文字颜色 6 3 5 3" xfId="3870"/>
    <cellStyle name="常规 24 3 2 5" xfId="3871"/>
    <cellStyle name="常规 3 4 2 3 4" xfId="3872"/>
    <cellStyle name="20% - 强调文字颜色 6 3 5 3 2" xfId="3873"/>
    <cellStyle name="40% - 强调文字颜色 2 3 3 3 2" xfId="3874"/>
    <cellStyle name="20% - 强调文字颜色 6 3 6" xfId="3875"/>
    <cellStyle name="常规 7 48 2 3" xfId="3876"/>
    <cellStyle name="常规 7 53 2 3" xfId="3877"/>
    <cellStyle name="40% - 强调文字颜色 2 3 3 3 2 2" xfId="3878"/>
    <cellStyle name="20% - 强调文字颜色 6 3 6 2" xfId="3879"/>
    <cellStyle name="常规 7 48 2 3 2" xfId="3880"/>
    <cellStyle name="常规 7 53 2 3 2" xfId="3881"/>
    <cellStyle name="常规 8 2 2 28" xfId="3882"/>
    <cellStyle name="常规 8 2 2 33" xfId="3883"/>
    <cellStyle name="千位分隔[0] 2 4" xfId="3884"/>
    <cellStyle name="40% - 强调文字颜色 2 3 3 3 2 2 2" xfId="3885"/>
    <cellStyle name="常规 3 4 3 2 4" xfId="3886"/>
    <cellStyle name="链接单元格 2 2 5 4" xfId="3887"/>
    <cellStyle name="20% - 强调文字颜色 6 3 6 2 2" xfId="3888"/>
    <cellStyle name="常规 7 2 2 2 15 2 3" xfId="3889"/>
    <cellStyle name="常规 7 2 2 2 20 2 3" xfId="3890"/>
    <cellStyle name="常规 8 2 2 28 2" xfId="3891"/>
    <cellStyle name="常规 8 2 2 33 2" xfId="3892"/>
    <cellStyle name="常规 3 4 3 2 4 2" xfId="3893"/>
    <cellStyle name="链接单元格 2 2 5 4 2" xfId="3894"/>
    <cellStyle name="20% - 强调文字颜色 6 3 6 2 2 2" xfId="3895"/>
    <cellStyle name="常规 7 2 2 2 15 2 3 2" xfId="3896"/>
    <cellStyle name="常规 7 2 2 2 20 2 3 2" xfId="3897"/>
    <cellStyle name="常规 8 2 2 28 2 2" xfId="3898"/>
    <cellStyle name="常规 8 2 2 33 2 2" xfId="3899"/>
    <cellStyle name="常规 3 4 3 3 4" xfId="3900"/>
    <cellStyle name="链接单元格 2 2 6 4" xfId="3901"/>
    <cellStyle name="20% - 强调文字颜色 6 3 6 3 2" xfId="3902"/>
    <cellStyle name="常规 8 2 2 29 2" xfId="3903"/>
    <cellStyle name="常规 8 2 2 34 2" xfId="3904"/>
    <cellStyle name="40% - 强调文字颜色 2 3 3 3 3" xfId="3905"/>
    <cellStyle name="强调文字颜色 6 2 2 2 3 5" xfId="3906"/>
    <cellStyle name="常规 12 4 2" xfId="3907"/>
    <cellStyle name="好 4 2 4 2" xfId="3908"/>
    <cellStyle name="20% - 强调文字颜色 6 3 7" xfId="3909"/>
    <cellStyle name="常规 7 48 2 4" xfId="3910"/>
    <cellStyle name="常规 7 53 2 4" xfId="3911"/>
    <cellStyle name="常规 7 19 2 2 14 2 3" xfId="3912"/>
    <cellStyle name="40% - 强调文字颜色 2 3 3 3 3 2" xfId="3913"/>
    <cellStyle name="常规 12 4 2 2" xfId="3914"/>
    <cellStyle name="好 4 2 4 2 2" xfId="3915"/>
    <cellStyle name="20% - 强调文字颜色 6 3 7 2" xfId="3916"/>
    <cellStyle name="常规 12 4 2 2 2" xfId="3917"/>
    <cellStyle name="好 4 2 4 2 2 2" xfId="3918"/>
    <cellStyle name="常规 3 4 4 2 4" xfId="3919"/>
    <cellStyle name="链接单元格 2 3 5 4" xfId="3920"/>
    <cellStyle name="20% - 强调文字颜色 6 3 7 2 2" xfId="3921"/>
    <cellStyle name="常规 7 2 2 2 16 2 3" xfId="3922"/>
    <cellStyle name="常规 7 2 2 2 21 2 3" xfId="3923"/>
    <cellStyle name="标题 6 3 4 2" xfId="3924"/>
    <cellStyle name="常规 7 20 38 2 2 2" xfId="3925"/>
    <cellStyle name="常规 7 20 43 2 2 2" xfId="3926"/>
    <cellStyle name="常规 12 4 3" xfId="3927"/>
    <cellStyle name="好 4 2 4 3" xfId="3928"/>
    <cellStyle name="20% - 强调文字颜色 6 3 8" xfId="3929"/>
    <cellStyle name="标题 6 3 4 2 2" xfId="3930"/>
    <cellStyle name="常规 12 4 3 2" xfId="3931"/>
    <cellStyle name="常规 11 2 3 2 3" xfId="3932"/>
    <cellStyle name="好 4 2 4 3 2" xfId="3933"/>
    <cellStyle name="20% - 强调文字颜色 6 3 8 2" xfId="3934"/>
    <cellStyle name="链接单元格 2 3 2 5" xfId="3935"/>
    <cellStyle name="强调文字颜色 2 2 7 3" xfId="3936"/>
    <cellStyle name="20% - 强调文字颜色 6 4" xfId="3937"/>
    <cellStyle name="40% - 强调文字颜色 4 3 6 2 2" xfId="3938"/>
    <cellStyle name="强调文字颜色 2 2 7 4" xfId="3939"/>
    <cellStyle name="20% - 强调文字颜色 6 5" xfId="3940"/>
    <cellStyle name="适中 3 4" xfId="3941"/>
    <cellStyle name="40% - 强调文字颜色 4 3 6 2 2 2" xfId="3942"/>
    <cellStyle name="常规 3 60 2 3" xfId="3943"/>
    <cellStyle name="常规 3 55 2 3" xfId="3944"/>
    <cellStyle name="常规 33 2 2 4" xfId="3945"/>
    <cellStyle name="常规 28 2 2 4" xfId="3946"/>
    <cellStyle name="20% - 强调文字颜色 6 5 2" xfId="3947"/>
    <cellStyle name="常规 3 5 9" xfId="3948"/>
    <cellStyle name="60% - 强调文字颜色 6 3 2 3 2" xfId="3949"/>
    <cellStyle name="20% - 强调文字颜色 6 6" xfId="3950"/>
    <cellStyle name="60% - 强调文字颜色 6 3 2 3 2 2" xfId="3951"/>
    <cellStyle name="常规 33 2 3 4" xfId="3952"/>
    <cellStyle name="常规 28 2 3 4" xfId="3953"/>
    <cellStyle name="20% - 强调文字颜色 6 6 2" xfId="3954"/>
    <cellStyle name="注释 2 4 2 2 3" xfId="3955"/>
    <cellStyle name="常规 31 2 4 2 2" xfId="3956"/>
    <cellStyle name="常规 26 2 4 2 2" xfId="3957"/>
    <cellStyle name="60% - 强调文字颜色 6 3 2 3 3" xfId="3958"/>
    <cellStyle name="20% - 强调文字颜色 6 7" xfId="3959"/>
    <cellStyle name="常规 7 2 2 2 2 16 3 2" xfId="3960"/>
    <cellStyle name="常规 7 2 2 2 2 21 3 2" xfId="3961"/>
    <cellStyle name="20% - 强调文字颜色 6 8" xfId="3962"/>
    <cellStyle name="40% - 强调文字颜色 1 2" xfId="3963"/>
    <cellStyle name="常规 47 2 3 2" xfId="3964"/>
    <cellStyle name="常规 8 2 2 37" xfId="3965"/>
    <cellStyle name="常规 8 2 2 42" xfId="3966"/>
    <cellStyle name="40% - 强调文字颜色 1 2 2" xfId="3967"/>
    <cellStyle name="常规 8 2 2 37 2" xfId="3968"/>
    <cellStyle name="常规 8 2 2 42 2" xfId="3969"/>
    <cellStyle name="常规 8 2 2 26 4 2 2" xfId="3970"/>
    <cellStyle name="常规 8 2 2 31 4 2 2" xfId="3971"/>
    <cellStyle name="60% - 强调文字颜色 2 2 7" xfId="3972"/>
    <cellStyle name="40% - 强调文字颜色 1 2 2 2" xfId="3973"/>
    <cellStyle name="常规 8 2 2 37 2 2" xfId="3974"/>
    <cellStyle name="常规 8 2 2 42 2 2" xfId="3975"/>
    <cellStyle name="60% - 强调文字颜色 2 2 7 2" xfId="3976"/>
    <cellStyle name="40% - 强调文字颜色 1 2 2 2 2" xfId="3977"/>
    <cellStyle name="常规 8 2 2 37 2 2 2" xfId="3978"/>
    <cellStyle name="常规 8 2 2 42 2 2 2" xfId="3979"/>
    <cellStyle name="40% - 强调文字颜色 1 2 2 2 2 2" xfId="3980"/>
    <cellStyle name="40% - 强调文字颜色 2 2 2 4 3" xfId="3981"/>
    <cellStyle name="常规 33 19 2 2" xfId="3982"/>
    <cellStyle name="常规 33 24 2 2" xfId="3983"/>
    <cellStyle name="40% - 强调文字颜色 1 2 2 2 2 2 2" xfId="3984"/>
    <cellStyle name="40% - 强调文字颜色 1 2 2 2 2 3" xfId="3985"/>
    <cellStyle name="40% - 强调文字颜色 2 2 2 5 3" xfId="3986"/>
    <cellStyle name="40% - 强调文字颜色 1 2 2 2 2 3 2" xfId="3987"/>
    <cellStyle name="40% - 强调文字颜色 1 2 2 2 3" xfId="3988"/>
    <cellStyle name="40% - 强调文字颜色 1 2 2 2 3 2" xfId="3989"/>
    <cellStyle name="40% - 强调文字颜色 2 2 3 4 3" xfId="3990"/>
    <cellStyle name="常规 33 25 2 2" xfId="3991"/>
    <cellStyle name="常规 33 30 2 2" xfId="3992"/>
    <cellStyle name="40% - 强调文字颜色 1 2 2 2 3 2 2" xfId="3993"/>
    <cellStyle name="40% - 强调文字颜色 2 2 3 4 3 2" xfId="3994"/>
    <cellStyle name="40% - 强调文字颜色 1 2 2 2 3 2 2 2" xfId="3995"/>
    <cellStyle name="60% - 强调文字颜色 1 2 4 2 2" xfId="3996"/>
    <cellStyle name="40% - 强调文字颜色 1 2 2 2 3 3" xfId="3997"/>
    <cellStyle name="40% - 强调文字颜色 1 2 2 2 4" xfId="3998"/>
    <cellStyle name="40% - 强调文字颜色 1 2 2 2 4 2" xfId="3999"/>
    <cellStyle name="链接单元格 3 3 4 2 3 2" xfId="4000"/>
    <cellStyle name="40% - 强调文字颜色 6 2 5" xfId="4001"/>
    <cellStyle name="60% - 强调文字颜色 1 3 2 2 5" xfId="4002"/>
    <cellStyle name="常规 396" xfId="4003"/>
    <cellStyle name="常规 446" xfId="4004"/>
    <cellStyle name="常规 451" xfId="4005"/>
    <cellStyle name="常规 8 6" xfId="4006"/>
    <cellStyle name="40% - 强调文字颜色 1 2 2 2 4 2 2" xfId="4007"/>
    <cellStyle name="常规 4 6 4" xfId="4008"/>
    <cellStyle name="40% - 强调文字颜色 6 2 5 2" xfId="4009"/>
    <cellStyle name="60% - 强调文字颜色 1 3 2 2 5 2" xfId="4010"/>
    <cellStyle name="常规 8 6 2" xfId="4011"/>
    <cellStyle name="40% - 强调文字颜色 1 2 2 2 4 2 2 2" xfId="4012"/>
    <cellStyle name="常规 4 6 4 2" xfId="4013"/>
    <cellStyle name="40% - 强调文字颜色 6 2 5 2 2" xfId="4014"/>
    <cellStyle name="40% - 强调文字颜色 1 2 2 2 4 3" xfId="4015"/>
    <cellStyle name="40% - 强调文字颜色 6 2 6" xfId="4016"/>
    <cellStyle name="常规 7 14 3" xfId="4017"/>
    <cellStyle name="汇总 2 6 3 2" xfId="4018"/>
    <cellStyle name="40% - 强调文字颜色 1 7" xfId="4019"/>
    <cellStyle name="常规 4 2 5 4" xfId="4020"/>
    <cellStyle name="常规 8 2 2 47" xfId="4021"/>
    <cellStyle name="常规 9 6" xfId="4022"/>
    <cellStyle name="40% - 强调文字颜色 1 2 2 2 4 3 2" xfId="4023"/>
    <cellStyle name="常规 4 7 4" xfId="4024"/>
    <cellStyle name="40% - 强调文字颜色 6 2 6 2" xfId="4025"/>
    <cellStyle name="40% - 强调文字颜色 1 2 2 2 5" xfId="4026"/>
    <cellStyle name="40% - 强调文字颜色 1 2 2 2 5 2" xfId="4027"/>
    <cellStyle name="40% - 强调文字颜色 6 3 5" xfId="4028"/>
    <cellStyle name="40% - 强调文字颜色 6 2 2 2 4" xfId="4029"/>
    <cellStyle name="常规 7 58 3" xfId="4030"/>
    <cellStyle name="常规 7 63 3" xfId="4031"/>
    <cellStyle name="汇总 2 7 2 2" xfId="4032"/>
    <cellStyle name="常规 4 3 4 4" xfId="4033"/>
    <cellStyle name="40% - 强调文字颜色 1 2 2 2 5 2 2" xfId="4034"/>
    <cellStyle name="好 3 3 2 2 4" xfId="4035"/>
    <cellStyle name="40% - 强调文字颜色 6 3 5 2" xfId="4036"/>
    <cellStyle name="常规 11 22 2" xfId="4037"/>
    <cellStyle name="常规 11 17 2" xfId="4038"/>
    <cellStyle name="汇总 2 8" xfId="4039"/>
    <cellStyle name="40% - 强调文字颜色 1 2 2 2 6" xfId="4040"/>
    <cellStyle name="60% - 强调文字颜色 4 2 2 5" xfId="4041"/>
    <cellStyle name="常规 7 20 2 14 2" xfId="4042"/>
    <cellStyle name="链接单元格 2 6 3" xfId="4043"/>
    <cellStyle name="注释 2 3 5 2 2 2" xfId="4044"/>
    <cellStyle name="注释 3 8 2 3" xfId="4045"/>
    <cellStyle name="常规 11 22 2 2" xfId="4046"/>
    <cellStyle name="常规 11 17 2 2" xfId="4047"/>
    <cellStyle name="汇总 2 8 2" xfId="4048"/>
    <cellStyle name="40% - 强调文字颜色 1 2 2 2 6 2" xfId="4049"/>
    <cellStyle name="汇总 3 4 2" xfId="4050"/>
    <cellStyle name="标题 6 2 2 4 2 2 2" xfId="4051"/>
    <cellStyle name="40% - 强调文字颜色 1 2 2 3 2 2" xfId="4052"/>
    <cellStyle name="解释性文本 3 3" xfId="4053"/>
    <cellStyle name="40% - 强调文字颜色 2 3 2 4 3" xfId="4054"/>
    <cellStyle name="40% - 强调文字颜色 1 2 2 3 2 2 2" xfId="4055"/>
    <cellStyle name="40% - 强调文字颜色 1 2 2 3 3" xfId="4056"/>
    <cellStyle name="40% - 强调文字颜色 1 2 2 3 3 2" xfId="4057"/>
    <cellStyle name="标题 6 2 2 4 3" xfId="4058"/>
    <cellStyle name="40% - 强调文字颜色 1 2 2 4" xfId="4059"/>
    <cellStyle name="常规 8 2 2 37 2 4" xfId="4060"/>
    <cellStyle name="常规 8 2 2 42 2 4" xfId="4061"/>
    <cellStyle name="常规 26 11 2" xfId="4062"/>
    <cellStyle name="常规 31 11 2" xfId="4063"/>
    <cellStyle name="常规 7 2 2 2 4 4 3" xfId="4064"/>
    <cellStyle name="标题 6 2 2 4 3 2" xfId="4065"/>
    <cellStyle name="常规 26 11 2 2" xfId="4066"/>
    <cellStyle name="常规 31 11 2 2" xfId="4067"/>
    <cellStyle name="40% - 强调文字颜色 1 2 2 4 2" xfId="4068"/>
    <cellStyle name="40% - 强调文字颜色 1 2 2 4 2 2" xfId="4069"/>
    <cellStyle name="40% - 强调文字颜色 1 2 2 4 2 2 2" xfId="4070"/>
    <cellStyle name="40% - 强调文字颜色 1 2 2 4 3" xfId="4071"/>
    <cellStyle name="常规 23 19 2 2" xfId="4072"/>
    <cellStyle name="常规 23 24 2 2" xfId="4073"/>
    <cellStyle name="标题 3 2 2 2 5" xfId="4074"/>
    <cellStyle name="40% - 强调文字颜色 1 2 2 4 3 2" xfId="4075"/>
    <cellStyle name="40% - 强调文字颜色 1 2 2 5" xfId="4076"/>
    <cellStyle name="常规 7 15 2 2" xfId="4077"/>
    <cellStyle name="常规 7 20 2 2" xfId="4078"/>
    <cellStyle name="40% - 强调文字颜色 2 6 2" xfId="4079"/>
    <cellStyle name="常规 26 11 3" xfId="4080"/>
    <cellStyle name="常规 31 11 3" xfId="4081"/>
    <cellStyle name="常规 4 2 6 3 2" xfId="4082"/>
    <cellStyle name="40% - 强调文字颜色 1 2 2 5 2" xfId="4083"/>
    <cellStyle name="常规 7 15 2 2 2" xfId="4084"/>
    <cellStyle name="常规 7 20 2 2 2" xfId="4085"/>
    <cellStyle name="千分位_97-917" xfId="4086"/>
    <cellStyle name="40% - 强调文字颜色 1 2 2 5 2 2" xfId="4087"/>
    <cellStyle name="常规 7 20 2 2 2 2" xfId="4088"/>
    <cellStyle name="适中 2 5 5" xfId="4089"/>
    <cellStyle name="40% - 强调文字颜色 1 2 2 5 2 2 2" xfId="4090"/>
    <cellStyle name="常规 7 20 2 2 2 2 2" xfId="4091"/>
    <cellStyle name="40% - 强调文字颜色 1 2 2 5 3" xfId="4092"/>
    <cellStyle name="常规 7 20 2 2 3" xfId="4093"/>
    <cellStyle name="常规 11 13" xfId="4094"/>
    <cellStyle name="常规 7 20 2 2 3 2" xfId="4095"/>
    <cellStyle name="40% - 强调文字颜色 1 2 2 5 3 2" xfId="4096"/>
    <cellStyle name="常规 20 2 2 3 3" xfId="4097"/>
    <cellStyle name="常规 15 2 2 3 3" xfId="4098"/>
    <cellStyle name="常规 13 38 3 2" xfId="4099"/>
    <cellStyle name="常规 13 43 3 2" xfId="4100"/>
    <cellStyle name="强调文字颜色 1 3 2 2 3" xfId="4101"/>
    <cellStyle name="常规 10 2 5" xfId="4102"/>
    <cellStyle name="常规 8 57 2 2" xfId="4103"/>
    <cellStyle name="40% - 强调文字颜色 1 2 2 6 2" xfId="4104"/>
    <cellStyle name="常规 7 20 2 3 2" xfId="4105"/>
    <cellStyle name="常规 13 38 3 2 2" xfId="4106"/>
    <cellStyle name="常规 13 43 3 2 2" xfId="4107"/>
    <cellStyle name="强调文字颜色 1 3 2 2 3 2" xfId="4108"/>
    <cellStyle name="常规 10 2 5 2" xfId="4109"/>
    <cellStyle name="常规 8 57 2 2 2" xfId="4110"/>
    <cellStyle name="40% - 强调文字颜色 1 2 2 6 2 2" xfId="4111"/>
    <cellStyle name="常规 7 20 2 3 2 2" xfId="4112"/>
    <cellStyle name="40% - 强调文字颜色 1 2 2 7" xfId="4113"/>
    <cellStyle name="常规 7 20 2 4" xfId="4114"/>
    <cellStyle name="注释 3 4 4 2 2" xfId="4115"/>
    <cellStyle name="常规 20 2 2 4 3" xfId="4116"/>
    <cellStyle name="常规 15 2 2 4 3" xfId="4117"/>
    <cellStyle name="强调文字颜色 1 3 2 3 3" xfId="4118"/>
    <cellStyle name="常规 10 3 5" xfId="4119"/>
    <cellStyle name="常规 8 57 3 2" xfId="4120"/>
    <cellStyle name="40% - 强调文字颜色 1 2 2 7 2" xfId="4121"/>
    <cellStyle name="常规 7 20 2 4 2" xfId="4122"/>
    <cellStyle name="40% - 强调文字颜色 1 2 3" xfId="4123"/>
    <cellStyle name="常规 8 2 2 37 3" xfId="4124"/>
    <cellStyle name="常规 8 2 2 42 3" xfId="4125"/>
    <cellStyle name="60% - 强调文字颜色 2 2 8" xfId="4126"/>
    <cellStyle name="40% - 强调文字颜色 5 3 2 2 4 2 2 2" xfId="4127"/>
    <cellStyle name="40% - 强调文字颜色 1 2 3 2" xfId="4128"/>
    <cellStyle name="常规 8 2 2 37 3 2" xfId="4129"/>
    <cellStyle name="常规 8 2 2 42 3 2" xfId="4130"/>
    <cellStyle name="40% - 强调文字颜色 1 2 3 2 2" xfId="4131"/>
    <cellStyle name="40% - 强调文字颜色 1 2 3 2 2 2" xfId="4132"/>
    <cellStyle name="40% - 强调文字颜色 3 2 2 4 3" xfId="4133"/>
    <cellStyle name="注释 2 2 2 5 4" xfId="4134"/>
    <cellStyle name="40% - 强调文字颜色 1 2 3 2 2 2 2" xfId="4135"/>
    <cellStyle name="常规 7 19 5 4 3" xfId="4136"/>
    <cellStyle name="40% - 强调文字颜色 1 2 3 2 3" xfId="4137"/>
    <cellStyle name="40% - 强调文字颜色 1 2 3 2 3 2" xfId="4138"/>
    <cellStyle name="标题 6 2 2 5 2 2" xfId="4139"/>
    <cellStyle name="40% - 强调文字颜色 1 2 3 3 2" xfId="4140"/>
    <cellStyle name="40% - 强调文字颜色 1 2 3 3 2 2" xfId="4141"/>
    <cellStyle name="40% - 强调文字颜色 3 3 2 4 3" xfId="4142"/>
    <cellStyle name="差 4" xfId="4143"/>
    <cellStyle name="注释 2 3 2 5 4" xfId="4144"/>
    <cellStyle name="常规 25 4 3" xfId="4145"/>
    <cellStyle name="常规 30 4 3" xfId="4146"/>
    <cellStyle name="40% - 强调文字颜色 1 2 3 3 2 2 2" xfId="4147"/>
    <cellStyle name="40% - 强调文字颜色 1 2 3 3 3" xfId="4148"/>
    <cellStyle name="40% - 强调文字颜色 1 2 3 3 3 2" xfId="4149"/>
    <cellStyle name="常规 26 12 2" xfId="4150"/>
    <cellStyle name="常规 31 12 2" xfId="4151"/>
    <cellStyle name="40% - 强调文字颜色 1 2 3 4" xfId="4152"/>
    <cellStyle name="常规 26 12 2 2" xfId="4153"/>
    <cellStyle name="常规 31 12 2 2" xfId="4154"/>
    <cellStyle name="40% - 强调文字颜色 1 2 3 4 2" xfId="4155"/>
    <cellStyle name="40% - 强调文字颜色 1 2 3 4 2 2" xfId="4156"/>
    <cellStyle name="40% - 强调文字颜色 1 2 3 4 2 2 2" xfId="4157"/>
    <cellStyle name="40% - 强调文字颜色 1 2 3 4 3" xfId="4158"/>
    <cellStyle name="常规 23 25 2 2" xfId="4159"/>
    <cellStyle name="常规 23 30 2 2" xfId="4160"/>
    <cellStyle name="标题 3 3 2 2 5" xfId="4161"/>
    <cellStyle name="40% - 强调文字颜色 1 2 3 4 3 2" xfId="4162"/>
    <cellStyle name="40% - 强调文字颜色 1 2 4" xfId="4163"/>
    <cellStyle name="常规 2 3 3 2 2 2" xfId="4164"/>
    <cellStyle name="常规 8 2 2 37 4" xfId="4165"/>
    <cellStyle name="常规 8 2 2 42 4" xfId="4166"/>
    <cellStyle name="常规 10 38" xfId="4167"/>
    <cellStyle name="常规 10 43" xfId="4168"/>
    <cellStyle name="60% - 强调文字颜色 3 2 2 2 6" xfId="4169"/>
    <cellStyle name="常规 3 22 2 3" xfId="4170"/>
    <cellStyle name="常规 3 17 2 3" xfId="4171"/>
    <cellStyle name="40% - 强调文字颜色 1 2 4 2" xfId="4172"/>
    <cellStyle name="常规 8 2 2 37 4 2" xfId="4173"/>
    <cellStyle name="常规 8 2 2 42 4 2" xfId="4174"/>
    <cellStyle name="40% - 强调文字颜色 1 2 4 2 2" xfId="4175"/>
    <cellStyle name="常规 8 2 2 37 4 2 2" xfId="4176"/>
    <cellStyle name="常规 8 2 2 42 4 2 2" xfId="4177"/>
    <cellStyle name="40% - 强调文字颜色 1 2 4 2 2 2" xfId="4178"/>
    <cellStyle name="常规 18 2 2 2 2 2 2" xfId="4179"/>
    <cellStyle name="常规 23 2 2 2 2 2 2" xfId="4180"/>
    <cellStyle name="常规 7 19 2 2 6 2 2 2" xfId="4181"/>
    <cellStyle name="标题 6 2 2 6 2" xfId="4182"/>
    <cellStyle name="40% - 强调文字颜色 1 2 4 3" xfId="4183"/>
    <cellStyle name="常规 8 2 2 37 4 3" xfId="4184"/>
    <cellStyle name="常规 8 2 2 42 4 3" xfId="4185"/>
    <cellStyle name="40% - 强调文字颜色 1 2 4 3 2" xfId="4186"/>
    <cellStyle name="标题 2 2 2 2 4 2 2" xfId="4187"/>
    <cellStyle name="40% - 强调文字颜色 1 2 5" xfId="4188"/>
    <cellStyle name="常规 8 2 2 37 5" xfId="4189"/>
    <cellStyle name="常规 8 2 2 42 5" xfId="4190"/>
    <cellStyle name="标题 2 2 2 2 4 2 2 2" xfId="4191"/>
    <cellStyle name="常规 3 2 2 2 8" xfId="4192"/>
    <cellStyle name="40% - 强调文字颜色 1 2 5 2" xfId="4193"/>
    <cellStyle name="40% - 强调文字颜色 1 2 5 2 2" xfId="4194"/>
    <cellStyle name="链接单元格 3 2 2 2 2 2 2" xfId="4195"/>
    <cellStyle name="60% - 强调文字颜色 5 3 5 2 2" xfId="4196"/>
    <cellStyle name="40% - 强调文字颜色 1 2 5 3" xfId="4197"/>
    <cellStyle name="解释性文本 2 3 2 2 2" xfId="4198"/>
    <cellStyle name="40% - 强调文字颜色 1 2 5 3 2" xfId="4199"/>
    <cellStyle name="解释性文本 2 3 2 2 2 2" xfId="4200"/>
    <cellStyle name="40% - 强调文字颜色 1 2 6 3" xfId="4201"/>
    <cellStyle name="解释性文本 2 3 2 3 2" xfId="4202"/>
    <cellStyle name="40% - 强调文字颜色 1 2 6 3 2" xfId="4203"/>
    <cellStyle name="常规 37 3 2 2" xfId="4204"/>
    <cellStyle name="常规 7 2 37 2" xfId="4205"/>
    <cellStyle name="常规 7 2 42 2" xfId="4206"/>
    <cellStyle name="标题 3 2 7 2" xfId="4207"/>
    <cellStyle name="40% - 强调文字颜色 1 2 7 2 2" xfId="4208"/>
    <cellStyle name="40% - 强调文字颜色 6 2 2 3 2 2 2" xfId="4209"/>
    <cellStyle name="40% - 强调文字颜色 1 2 8" xfId="4210"/>
    <cellStyle name="常规 14 6 2 3" xfId="4211"/>
    <cellStyle name="计算 3 2 3 2 2" xfId="4212"/>
    <cellStyle name="常规 37 4 2" xfId="4213"/>
    <cellStyle name="常规 42 4 2" xfId="4214"/>
    <cellStyle name="标题 3 3 7" xfId="4215"/>
    <cellStyle name="40% - 强调文字颜色 1 2 8 2" xfId="4216"/>
    <cellStyle name="40% - 强调文字颜色 1 2 9" xfId="4217"/>
    <cellStyle name="40% - 强调文字颜色 1 3" xfId="4218"/>
    <cellStyle name="常规 8 2 2 38" xfId="4219"/>
    <cellStyle name="常规 8 2 2 43" xfId="4220"/>
    <cellStyle name="40% - 强调文字颜色 1 3 2" xfId="4221"/>
    <cellStyle name="常规 8 2 2 38 2" xfId="4222"/>
    <cellStyle name="常规 8 2 2 43 2" xfId="4223"/>
    <cellStyle name="60% - 强调文字颜色 2 3 7" xfId="4224"/>
    <cellStyle name="40% - 强调文字颜色 1 3 2 2" xfId="4225"/>
    <cellStyle name="常规 8 2 2 38 2 2" xfId="4226"/>
    <cellStyle name="常规 8 2 2 43 2 2" xfId="4227"/>
    <cellStyle name="60% - 强调文字颜色 2 3 7 2" xfId="4228"/>
    <cellStyle name="40% - 强调文字颜色 1 3 2 2 2" xfId="4229"/>
    <cellStyle name="常规 8 2 2 38 2 2 2" xfId="4230"/>
    <cellStyle name="常规 8 2 2 43 2 2 2" xfId="4231"/>
    <cellStyle name="常规 7 19 2 27 3" xfId="4232"/>
    <cellStyle name="常规 7 19 2 32 3" xfId="4233"/>
    <cellStyle name="40% - 强调文字颜色 1 3 2 2 2 2" xfId="4234"/>
    <cellStyle name="标题 4 2 5 3" xfId="4235"/>
    <cellStyle name="常规 7 19 2 27 3 2" xfId="4236"/>
    <cellStyle name="常规 7 19 2 32 3 2" xfId="4237"/>
    <cellStyle name="计算 3 3 2 5" xfId="4238"/>
    <cellStyle name="40% - 强调文字颜色 1 3 2 2 2 2 2" xfId="4239"/>
    <cellStyle name="40% - 强调文字颜色 1 3 2 2 2 2 2 2" xfId="4240"/>
    <cellStyle name="60% - 强调文字颜色 3 3 3 2" xfId="4241"/>
    <cellStyle name="常规 7 19 2 27 4" xfId="4242"/>
    <cellStyle name="常规 7 19 2 32 4" xfId="4243"/>
    <cellStyle name="40% - 强调文字颜色 1 3 2 2 2 3" xfId="4244"/>
    <cellStyle name="40% - 强调文字颜色 1 3 2 2 3" xfId="4245"/>
    <cellStyle name="常规 7 19 2 28 3" xfId="4246"/>
    <cellStyle name="常规 7 19 2 33 3" xfId="4247"/>
    <cellStyle name="40% - 强调文字颜色 1 3 2 2 3 2" xfId="4248"/>
    <cellStyle name="标题 4 3 5 3" xfId="4249"/>
    <cellStyle name="常规 7 19 2 28 3 2" xfId="4250"/>
    <cellStyle name="常规 7 19 2 33 3 2" xfId="4251"/>
    <cellStyle name="40% - 强调文字颜色 1 3 2 2 3 2 2" xfId="4252"/>
    <cellStyle name="40% - 强调文字颜色 1 3 2 2 3 2 2 2" xfId="4253"/>
    <cellStyle name="60% - 强调文字颜色 3 3 4 2" xfId="4254"/>
    <cellStyle name="常规 7 19 2 28 4" xfId="4255"/>
    <cellStyle name="常规 7 19 2 33 4" xfId="4256"/>
    <cellStyle name="60% - 强调文字颜色 2 2 4 2 2" xfId="4257"/>
    <cellStyle name="40% - 强调文字颜色 1 3 2 2 3 3" xfId="4258"/>
    <cellStyle name="40% - 强调文字颜色 1 3 2 2 4" xfId="4259"/>
    <cellStyle name="标题 4 2 2 6" xfId="4260"/>
    <cellStyle name="常规 7 19 2 29 3" xfId="4261"/>
    <cellStyle name="常规 7 19 2 34 3" xfId="4262"/>
    <cellStyle name="40% - 强调文字颜色 1 3 2 2 4 2" xfId="4263"/>
    <cellStyle name="标题 4 2 2 6 2" xfId="4264"/>
    <cellStyle name="常规 7 19 2 29 3 2" xfId="4265"/>
    <cellStyle name="常规 7 19 2 34 3 2" xfId="4266"/>
    <cellStyle name="40% - 强调文字颜色 1 3 2 2 4 2 2" xfId="4267"/>
    <cellStyle name="常规 3 2 4 6" xfId="4268"/>
    <cellStyle name="40% - 强调文字颜色 1 3 2 2 4 2 2 2" xfId="4269"/>
    <cellStyle name="常规 3 2 4 6 2" xfId="4270"/>
    <cellStyle name="60% - 强调文字颜色 3 3 5 2" xfId="4271"/>
    <cellStyle name="标题 4 2 2 7" xfId="4272"/>
    <cellStyle name="常规 7 19 2 29 4" xfId="4273"/>
    <cellStyle name="常规 7 19 2 34 4" xfId="4274"/>
    <cellStyle name="40% - 强调文字颜色 1 3 2 2 4 3" xfId="4275"/>
    <cellStyle name="解释性文本 2 2 2 5 2" xfId="4276"/>
    <cellStyle name="60% - 强调文字颜色 5 3 2 2 3 2 2" xfId="4277"/>
    <cellStyle name="40% - 强调文字颜色 1 3 2 2 5" xfId="4278"/>
    <cellStyle name="标题 4 2 3 6" xfId="4279"/>
    <cellStyle name="常规 7 19 2 35 3" xfId="4280"/>
    <cellStyle name="常规 7 19 2 40 3" xfId="4281"/>
    <cellStyle name="40% - 强调文字颜色 1 3 2 2 5 2" xfId="4282"/>
    <cellStyle name="常规 7 19 2 35 3 2" xfId="4283"/>
    <cellStyle name="常规 7 19 2 40 3 2" xfId="4284"/>
    <cellStyle name="40% - 强调文字颜色 1 3 2 2 5 2 2" xfId="4285"/>
    <cellStyle name="常规 21 22 2" xfId="4286"/>
    <cellStyle name="常规 21 17 2" xfId="4287"/>
    <cellStyle name="解释性文本 2 2 2 5 3" xfId="4288"/>
    <cellStyle name="强调文字颜色 6 2 7 3 2" xfId="4289"/>
    <cellStyle name="40% - 强调文字颜色 1 3 2 2 6" xfId="4290"/>
    <cellStyle name="常规 21 22 2 2" xfId="4291"/>
    <cellStyle name="常规 21 17 2 2" xfId="4292"/>
    <cellStyle name="解释性文本 2 2 2 5 3 2" xfId="4293"/>
    <cellStyle name="常规 7 19 2 36 3" xfId="4294"/>
    <cellStyle name="常规 7 19 2 41 3" xfId="4295"/>
    <cellStyle name="40% - 强调文字颜色 1 3 2 2 6 2" xfId="4296"/>
    <cellStyle name="40% - 强调文字颜色 1 3 2 3 2 2" xfId="4297"/>
    <cellStyle name="百分比 8" xfId="4298"/>
    <cellStyle name="标题 5 2 5 3" xfId="4299"/>
    <cellStyle name="汇总 2 4 2 4" xfId="4300"/>
    <cellStyle name="40% - 强调文字颜色 1 3 2 3 2 2 2" xfId="4301"/>
    <cellStyle name="40% - 强调文字颜色 1 3 2 3 3" xfId="4302"/>
    <cellStyle name="40% - 强调文字颜色 1 3 2 3 3 2" xfId="4303"/>
    <cellStyle name="40% - 强调文字颜色 1 3 2 4" xfId="4304"/>
    <cellStyle name="常规 8 2 2 38 2 4" xfId="4305"/>
    <cellStyle name="常规 8 2 2 43 2 4" xfId="4306"/>
    <cellStyle name="常规 7 2 2 2 5 4 3" xfId="4307"/>
    <cellStyle name="40% - 强调文字颜色 1 3 2 4 2" xfId="4308"/>
    <cellStyle name="40% - 强调文字颜色 1 3 2 4 2 2" xfId="4309"/>
    <cellStyle name="标题 6 2 5 3" xfId="4310"/>
    <cellStyle name="汇总 3 4 2 4" xfId="4311"/>
    <cellStyle name="40% - 强调文字颜色 1 3 2 4 2 2 2" xfId="4312"/>
    <cellStyle name="40% - 强调文字颜色 1 3 2 4 3" xfId="4313"/>
    <cellStyle name="常规 7 2 2 2 2 18 2 2" xfId="4314"/>
    <cellStyle name="常规 7 2 2 2 2 23 2 2" xfId="4315"/>
    <cellStyle name="标题 4 2 2 2 5" xfId="4316"/>
    <cellStyle name="40% - 强调文字颜色 1 3 2 4 3 2" xfId="4317"/>
    <cellStyle name="常规 7 2 2 2 2 18 2 2 2" xfId="4318"/>
    <cellStyle name="常规 7 2 2 2 2 23 2 2 2" xfId="4319"/>
    <cellStyle name="40% - 强调文字颜色 1 3 2 5" xfId="4320"/>
    <cellStyle name="常规 7 16 2 2" xfId="4321"/>
    <cellStyle name="常规 7 21 2 2" xfId="4322"/>
    <cellStyle name="40% - 强调文字颜色 3 6 2" xfId="4323"/>
    <cellStyle name="40% - 强调文字颜色 1 3 2 5 2" xfId="4324"/>
    <cellStyle name="常规 7 16 2 2 2" xfId="4325"/>
    <cellStyle name="常规 7 21 2 2 2" xfId="4326"/>
    <cellStyle name="40% - 强调文字颜色 1 3 2 5 2 2" xfId="4327"/>
    <cellStyle name="40% - 强调文字颜色 1 3 2 5 2 2 2" xfId="4328"/>
    <cellStyle name="40% - 强调文字颜色 1 3 2 5 3 2" xfId="4329"/>
    <cellStyle name="注释 3 51 2 4" xfId="4330"/>
    <cellStyle name="注释 3 46 2 4" xfId="4331"/>
    <cellStyle name="40% - 强调文字颜色 1 3 2 6 2" xfId="4332"/>
    <cellStyle name="常规 7 21 2 3 2" xfId="4333"/>
    <cellStyle name="40% - 强调文字颜色 1 3 2 6 2 2" xfId="4334"/>
    <cellStyle name="40% - 强调文字颜色 3 2 2 4 2" xfId="4335"/>
    <cellStyle name="注释 2 2 2 5 3" xfId="4336"/>
    <cellStyle name="40% - 强调文字颜色 1 3 2 7" xfId="4337"/>
    <cellStyle name="常规 7 21 2 4" xfId="4338"/>
    <cellStyle name="常规 7 2 2 11 2 3 2" xfId="4339"/>
    <cellStyle name="40% - 强调文字颜色 3 2 2 4 2 2" xfId="4340"/>
    <cellStyle name="注释 2 2 2 5 3 2" xfId="4341"/>
    <cellStyle name="常规 18 10" xfId="4342"/>
    <cellStyle name="常规 23 10" xfId="4343"/>
    <cellStyle name="40% - 强调文字颜色 1 3 2 7 2" xfId="4344"/>
    <cellStyle name="40% - 强调文字颜色 1 3 3" xfId="4345"/>
    <cellStyle name="常规 8 2 2 38 3" xfId="4346"/>
    <cellStyle name="常规 8 2 2 43 3" xfId="4347"/>
    <cellStyle name="60% - 强调文字颜色 2 3 8" xfId="4348"/>
    <cellStyle name="40% - 强调文字颜色 1 3 3 2" xfId="4349"/>
    <cellStyle name="常规 8 2 2 38 3 2" xfId="4350"/>
    <cellStyle name="常规 8 2 2 43 3 2" xfId="4351"/>
    <cellStyle name="40% - 强调文字颜色 1 3 3 2 2" xfId="4352"/>
    <cellStyle name="40% - 强调文字颜色 1 3 3 2 2 2" xfId="4353"/>
    <cellStyle name="常规 8 2 2 2 2 4" xfId="4354"/>
    <cellStyle name="差 2 5 3" xfId="4355"/>
    <cellStyle name="40% - 强调文字颜色 1 3 3 3 2" xfId="4356"/>
    <cellStyle name="40% - 强调文字颜色 1 3 3 4" xfId="4357"/>
    <cellStyle name="40% - 强调文字颜色 1 3 3 4 2" xfId="4358"/>
    <cellStyle name="40% - 强调文字颜色 1 3 3 4 2 2" xfId="4359"/>
    <cellStyle name="常规 8 2 2 4 2 4" xfId="4360"/>
    <cellStyle name="常规 30 4 5" xfId="4361"/>
    <cellStyle name="常规 25 4 5" xfId="4362"/>
    <cellStyle name="40% - 强调文字颜色 1 3 3 4 2 2 2" xfId="4363"/>
    <cellStyle name="40% - 强调文字颜色 1 3 4" xfId="4364"/>
    <cellStyle name="常规 8 2 2 38 4" xfId="4365"/>
    <cellStyle name="常规 8 2 2 43 4" xfId="4366"/>
    <cellStyle name="检查单元格 2 7 3" xfId="4367"/>
    <cellStyle name="常规 9 2 4 2" xfId="4368"/>
    <cellStyle name="常规 3 23 2 3" xfId="4369"/>
    <cellStyle name="常规 3 18 2 3" xfId="4370"/>
    <cellStyle name="40% - 强调文字颜色 1 3 4 2" xfId="4371"/>
    <cellStyle name="常规 8 2 2 38 4 2" xfId="4372"/>
    <cellStyle name="常规 8 2 2 43 4 2" xfId="4373"/>
    <cellStyle name="40% - 强调文字颜色 1 3 4 2 2" xfId="4374"/>
    <cellStyle name="常规 8 2 2 38 4 2 2" xfId="4375"/>
    <cellStyle name="常规 8 2 2 43 4 2 2" xfId="4376"/>
    <cellStyle name="40% - 强调文字颜色 1 3 4 2 2 2" xfId="4377"/>
    <cellStyle name="40% - 强调文字颜色 1 3 4 3" xfId="4378"/>
    <cellStyle name="常规 8 2 2 38 4 3" xfId="4379"/>
    <cellStyle name="常规 8 2 2 43 4 3" xfId="4380"/>
    <cellStyle name="40% - 强调文字颜色 4 2 2 5 2 2 2" xfId="4381"/>
    <cellStyle name="40% - 强调文字颜色 1 3 4 3 2" xfId="4382"/>
    <cellStyle name="常规 2 4 2 2 2 2 2" xfId="4383"/>
    <cellStyle name="输入 3 2 6 3 2" xfId="4384"/>
    <cellStyle name="常规 7 41" xfId="4385"/>
    <cellStyle name="常规 7 36" xfId="4386"/>
    <cellStyle name="标题 2 2 2 2 4 3 2" xfId="4387"/>
    <cellStyle name="40% - 强调文字颜色 1 3 5" xfId="4388"/>
    <cellStyle name="常规 8 2 2 38 5" xfId="4389"/>
    <cellStyle name="常规 8 2 2 43 5" xfId="4390"/>
    <cellStyle name="40% - 强调文字颜色 1 3 5 2" xfId="4391"/>
    <cellStyle name="40% - 强调文字颜色 1 3 5 2 2" xfId="4392"/>
    <cellStyle name="60% - 强调文字颜色 5 3 6 2 2" xfId="4393"/>
    <cellStyle name="常规 9 2 5 3" xfId="4394"/>
    <cellStyle name="40% - 强调文字颜色 1 3 5 3" xfId="4395"/>
    <cellStyle name="解释性文本 2 3 3 2 2" xfId="4396"/>
    <cellStyle name="40% - 强调文字颜色 1 3 5 3 2" xfId="4397"/>
    <cellStyle name="解释性文本 2 3 3 2 2 2" xfId="4398"/>
    <cellStyle name="40% - 强调文字颜色 1 3 6 3" xfId="4399"/>
    <cellStyle name="解释性文本 2 3 3 3 2" xfId="4400"/>
    <cellStyle name="常规 39 6" xfId="4401"/>
    <cellStyle name="40% - 强调文字颜色 1 3 6 3 2" xfId="4402"/>
    <cellStyle name="常规 21 2 4 2 2" xfId="4403"/>
    <cellStyle name="常规 16 2 4 2 2" xfId="4404"/>
    <cellStyle name="60% - 强调文字颜色 1 3 2 3 3" xfId="4405"/>
    <cellStyle name="常规 26 27 2 2" xfId="4406"/>
    <cellStyle name="常规 26 32 2 2" xfId="4407"/>
    <cellStyle name="常规 31 27 2 2" xfId="4408"/>
    <cellStyle name="常规 31 32 2 2" xfId="4409"/>
    <cellStyle name="常规 7 2 6 2 4" xfId="4410"/>
    <cellStyle name="40% - 强调文字颜色 1 5" xfId="4411"/>
    <cellStyle name="常规 4 2 5 2" xfId="4412"/>
    <cellStyle name="常规 8 2 2 45" xfId="4413"/>
    <cellStyle name="40% - 强调文字颜色 1 5 2" xfId="4414"/>
    <cellStyle name="常规 4 2 5 2 2" xfId="4415"/>
    <cellStyle name="常规 8 2 2 45 2" xfId="4416"/>
    <cellStyle name="40% - 强调文字颜色 2 2" xfId="4417"/>
    <cellStyle name="40% - 强调文字颜色 2 2 2" xfId="4418"/>
    <cellStyle name="常规 13 34 2" xfId="4419"/>
    <cellStyle name="常规 13 29 2" xfId="4420"/>
    <cellStyle name="60% - 强调文字颜色 2 2 3 5" xfId="4421"/>
    <cellStyle name="注释 2 3 3 2 3 2" xfId="4422"/>
    <cellStyle name="60% - 强调文字颜色 3 2 7" xfId="4423"/>
    <cellStyle name="40% - 强调文字颜色 2 2 2 2" xfId="4424"/>
    <cellStyle name="常规 13 34 2 2" xfId="4425"/>
    <cellStyle name="常规 13 29 2 2" xfId="4426"/>
    <cellStyle name="60% - 强调文字颜色 2 2 3 5 2" xfId="4427"/>
    <cellStyle name="注释 2 3 3 2 3 2 2" xfId="4428"/>
    <cellStyle name="60% - 强调文字颜色 3 2 7 2" xfId="4429"/>
    <cellStyle name="40% - 强调文字颜色 2 2 2 2 2" xfId="4430"/>
    <cellStyle name="40% - 强调文字颜色 2 2 2 2 2 2" xfId="4431"/>
    <cellStyle name="40% - 强调文字颜色 2 2 2 2 2 2 2" xfId="4432"/>
    <cellStyle name="40% - 强调文字颜色 2 2 2 2 2 2 2 2" xfId="4433"/>
    <cellStyle name="标题 1 2 6 2 2" xfId="4434"/>
    <cellStyle name="输出 2 3 2" xfId="4435"/>
    <cellStyle name="40% - 强调文字颜色 2 2 2 2 2 3" xfId="4436"/>
    <cellStyle name="标题 1 2 6 2 2 2" xfId="4437"/>
    <cellStyle name="强调文字颜色 1 3 2 3 4" xfId="4438"/>
    <cellStyle name="常规 10 3 6" xfId="4439"/>
    <cellStyle name="输出 2 3 2 2" xfId="4440"/>
    <cellStyle name="40% - 强调文字颜色 2 2 2 2 2 3 2" xfId="4441"/>
    <cellStyle name="40% - 强调文字颜色 2 2 2 2 3" xfId="4442"/>
    <cellStyle name="40% - 强调文字颜色 2 2 2 2 3 2" xfId="4443"/>
    <cellStyle name="标题 1 2 6 3 2" xfId="4444"/>
    <cellStyle name="输出 2 4 2" xfId="4445"/>
    <cellStyle name="40% - 强调文字颜色 2 2 2 2 3 3" xfId="4446"/>
    <cellStyle name="40% - 强调文字颜色 2 2 2 2 4" xfId="4447"/>
    <cellStyle name="标题 5 2 3 2" xfId="4448"/>
    <cellStyle name="40% - 强调文字颜色 2 2 2 2 4 2" xfId="4449"/>
    <cellStyle name="标题 5 2 3 2 2" xfId="4450"/>
    <cellStyle name="40% - 强调文字颜色 2 2 2 2 4 2 2" xfId="4451"/>
    <cellStyle name="常规 10 52 3" xfId="4452"/>
    <cellStyle name="常规 10 47 3" xfId="4453"/>
    <cellStyle name="标题 5 2 3 2 2 2" xfId="4454"/>
    <cellStyle name="强调文字颜色 3 2 5 4" xfId="4455"/>
    <cellStyle name="40% - 强调文字颜色 2 2 3 3" xfId="4456"/>
    <cellStyle name="40% - 强调文字颜色 2 2 2 2 4 2 2 2" xfId="4457"/>
    <cellStyle name="输出 2 5 2" xfId="4458"/>
    <cellStyle name="40% - 强调文字颜色 2 2 2 2 4 3" xfId="4459"/>
    <cellStyle name="输出 2 5 2 2" xfId="4460"/>
    <cellStyle name="40% - 强调文字颜色 2 2 2 2 4 3 2" xfId="4461"/>
    <cellStyle name="40% - 强调文字颜色 2 2 2 2 5" xfId="4462"/>
    <cellStyle name="标题 5 2 3 3" xfId="4463"/>
    <cellStyle name="百分比 6 2" xfId="4464"/>
    <cellStyle name="40% - 强调文字颜色 2 2 2 2 5 2" xfId="4465"/>
    <cellStyle name="标题 5 2 3 3 2" xfId="4466"/>
    <cellStyle name="40% - 强调文字颜色 2 2 2 2 5 2 2" xfId="4467"/>
    <cellStyle name="百分比 6 3" xfId="4468"/>
    <cellStyle name="40% - 强调文字颜色 2 2 2 2 6" xfId="4469"/>
    <cellStyle name="常规 2 4 7 2" xfId="4470"/>
    <cellStyle name="60% - 强调文字颜色 3 2 2 7" xfId="4471"/>
    <cellStyle name="强调文字颜色 1 2 3 3 3 2" xfId="4472"/>
    <cellStyle name="常规 8 4 38 2 2" xfId="4473"/>
    <cellStyle name="常规 8 4 43 2 2" xfId="4474"/>
    <cellStyle name="40% - 强调文字颜色 2 2 2 2 6 2" xfId="4475"/>
    <cellStyle name="40% - 强调文字颜色 2 2 2 3" xfId="4476"/>
    <cellStyle name="40% - 强调文字颜色 2 2 2 3 2" xfId="4477"/>
    <cellStyle name="常规 13 6 6" xfId="4478"/>
    <cellStyle name="常规 7 2 2 15 3" xfId="4479"/>
    <cellStyle name="常规 7 2 2 20 3" xfId="4480"/>
    <cellStyle name="40% - 强调文字颜色 2 2 2 3 2 2" xfId="4481"/>
    <cellStyle name="常规 7 2 2 15 3 2" xfId="4482"/>
    <cellStyle name="常规 7 2 2 20 3 2" xfId="4483"/>
    <cellStyle name="40% - 强调文字颜色 2 2 2 3 2 2 2" xfId="4484"/>
    <cellStyle name="40% - 强调文字颜色 2 2 2 3 3" xfId="4485"/>
    <cellStyle name="常规 39 2 2 3 2 2" xfId="4486"/>
    <cellStyle name="常规 36 11 2" xfId="4487"/>
    <cellStyle name="40% - 强调文字颜色 2 2 2 4" xfId="4488"/>
    <cellStyle name="常规 36 11 2 2" xfId="4489"/>
    <cellStyle name="40% - 强调文字颜色 2 2 2 4 2" xfId="4490"/>
    <cellStyle name="常规 14 6 6" xfId="4491"/>
    <cellStyle name="40% - 强调文字颜色 2 2 2 4 2 2" xfId="4492"/>
    <cellStyle name="常规 14 6 6 2" xfId="4493"/>
    <cellStyle name="常规 3 4" xfId="4494"/>
    <cellStyle name="40% - 强调文字颜色 2 2 2 4 2 2 2" xfId="4495"/>
    <cellStyle name="差 2 2 2 2 2 3" xfId="4496"/>
    <cellStyle name="40% - 强调文字颜色 6 2 2 4 3 2" xfId="4497"/>
    <cellStyle name="40% - 强调文字颜色 2 2 2 5" xfId="4498"/>
    <cellStyle name="常规 7 65 2 2" xfId="4499"/>
    <cellStyle name="常规 7 70 2 2" xfId="4500"/>
    <cellStyle name="常规 36 11 3" xfId="4501"/>
    <cellStyle name="40% - 强调文字颜色 2 2 2 5 2" xfId="4502"/>
    <cellStyle name="常规 7 65 2 2 2" xfId="4503"/>
    <cellStyle name="常规 7 70 2 2 2" xfId="4504"/>
    <cellStyle name="40% - 强调文字颜色 2 2 2 5 2 2" xfId="4505"/>
    <cellStyle name="40% - 强调文字颜色 2 2 2 5 2 2 2" xfId="4506"/>
    <cellStyle name="60% - 强调文字颜色 2 3 2 2 3 3" xfId="4507"/>
    <cellStyle name="常规 22 29" xfId="4508"/>
    <cellStyle name="常规 22 34" xfId="4509"/>
    <cellStyle name="40% - 强调文字颜色 2 2 2 5 3 2" xfId="4510"/>
    <cellStyle name="常规 13 57 2 3" xfId="4511"/>
    <cellStyle name="40% - 强调文字颜色 2 2 2 6 2" xfId="4512"/>
    <cellStyle name="常规 7 65 2 3 2" xfId="4513"/>
    <cellStyle name="常规 7 70 2 3 2" xfId="4514"/>
    <cellStyle name="注释 2 27 2 2" xfId="4515"/>
    <cellStyle name="注释 2 32 2 2" xfId="4516"/>
    <cellStyle name="40% - 强调文字颜色 2 2 2 6 2 2" xfId="4517"/>
    <cellStyle name="注释 2 27 2 2 2" xfId="4518"/>
    <cellStyle name="注释 2 32 2 2 2" xfId="4519"/>
    <cellStyle name="输入 3 2 5 5" xfId="4520"/>
    <cellStyle name="常规 24 4 2" xfId="4521"/>
    <cellStyle name="常规 19 4 2" xfId="4522"/>
    <cellStyle name="40% - 强调文字颜色 2 2 2 7" xfId="4523"/>
    <cellStyle name="常规 7 65 2 4" xfId="4524"/>
    <cellStyle name="常规 7 70 2 4" xfId="4525"/>
    <cellStyle name="注释 2 27 3" xfId="4526"/>
    <cellStyle name="注释 2 32 3" xfId="4527"/>
    <cellStyle name="常规 24 4 2 2" xfId="4528"/>
    <cellStyle name="常规 19 4 2 2" xfId="4529"/>
    <cellStyle name="常规 13 57 3 3" xfId="4530"/>
    <cellStyle name="常规 24 2 6" xfId="4531"/>
    <cellStyle name="常规 19 2 6" xfId="4532"/>
    <cellStyle name="40% - 强调文字颜色 2 2 2 7 2" xfId="4533"/>
    <cellStyle name="注释 2 27 3 2" xfId="4534"/>
    <cellStyle name="注释 2 32 3 2" xfId="4535"/>
    <cellStyle name="40% - 强调文字颜色 2 2 3" xfId="4536"/>
    <cellStyle name="常规 13 34 3" xfId="4537"/>
    <cellStyle name="常规 13 29 3" xfId="4538"/>
    <cellStyle name="常规 8 53 2" xfId="4539"/>
    <cellStyle name="常规 8 48 2" xfId="4540"/>
    <cellStyle name="60% - 强调文字颜色 2 2 3 6" xfId="4541"/>
    <cellStyle name="注释 2 3 3 2 3 3" xfId="4542"/>
    <cellStyle name="60% - 强调文字颜色 3 2 8" xfId="4543"/>
    <cellStyle name="40% - 强调文字颜色 2 2 3 2" xfId="4544"/>
    <cellStyle name="汇总 2 4 4" xfId="4545"/>
    <cellStyle name="40% - 强调文字颜色 2 2 3 2 2 2" xfId="4546"/>
    <cellStyle name="汇总 2 4 4 2" xfId="4547"/>
    <cellStyle name="40% - 强调文字颜色 2 2 3 2 2 2 2" xfId="4548"/>
    <cellStyle name="40% - 强调文字颜色 2 2 3 2 3" xfId="4549"/>
    <cellStyle name="汇总 2 5 4" xfId="4550"/>
    <cellStyle name="40% - 强调文字颜色 2 2 3 2 3 2" xfId="4551"/>
    <cellStyle name="40% - 强调文字颜色 2 2 3 3 2" xfId="4552"/>
    <cellStyle name="汇总 3 4 4" xfId="4553"/>
    <cellStyle name="40% - 强调文字颜色 2 2 3 3 2 2" xfId="4554"/>
    <cellStyle name="常规 11 7 2" xfId="4555"/>
    <cellStyle name="常规 7 2 2 34 2 3" xfId="4556"/>
    <cellStyle name="常规 7 2 2 29 2 3" xfId="4557"/>
    <cellStyle name="差 2 3" xfId="4558"/>
    <cellStyle name="汇总 3 4 4 2" xfId="4559"/>
    <cellStyle name="40% - 强调文字颜色 2 2 3 3 2 2 2" xfId="4560"/>
    <cellStyle name="40% - 强调文字颜色 2 2 3 3 3" xfId="4561"/>
    <cellStyle name="常规 39 2 2 4 2 2" xfId="4562"/>
    <cellStyle name="汇总 3 5 4" xfId="4563"/>
    <cellStyle name="40% - 强调文字颜色 2 2 3 3 3 2" xfId="4564"/>
    <cellStyle name="常规 36 12 2" xfId="4565"/>
    <cellStyle name="40% - 强调文字颜色 2 2 3 4" xfId="4566"/>
    <cellStyle name="常规 36 12 2 2" xfId="4567"/>
    <cellStyle name="40% - 强调文字颜色 2 2 3 4 2" xfId="4568"/>
    <cellStyle name="40% - 强调文字颜色 2 2 3 4 2 2" xfId="4569"/>
    <cellStyle name="40% - 强调文字颜色 2 2 3 4 2 2 2" xfId="4570"/>
    <cellStyle name="40% - 强调文字颜色 2 2 4" xfId="4571"/>
    <cellStyle name="60% - 强调文字颜色 3 3 2 2 6" xfId="4572"/>
    <cellStyle name="40% - 强调文字颜色 2 2 4 2" xfId="4573"/>
    <cellStyle name="输入 2 6 5" xfId="4574"/>
    <cellStyle name="40% - 强调文字颜色 2 2 4 2 2 2" xfId="4575"/>
    <cellStyle name="强调文字颜色 4 3 2 2 2 2 2" xfId="4576"/>
    <cellStyle name="40% - 强调文字颜色 2 2 4 3" xfId="4577"/>
    <cellStyle name="强调文字颜色 4 3 2 2 2 2 2 2" xfId="4578"/>
    <cellStyle name="40% - 强调文字颜色 2 2 4 3 2" xfId="4579"/>
    <cellStyle name="标题 2 2 2 2 5 2 2" xfId="4580"/>
    <cellStyle name="40% - 强调文字颜色 2 2 5" xfId="4581"/>
    <cellStyle name="40% - 强调文字颜色 2 2 5 2" xfId="4582"/>
    <cellStyle name="40% - 强调文字颜色 2 2 5 2 2" xfId="4583"/>
    <cellStyle name="常规 3 65 4" xfId="4584"/>
    <cellStyle name="常规 3 70 4" xfId="4585"/>
    <cellStyle name="40% - 强调文字颜色 2 2 5 2 2 2" xfId="4586"/>
    <cellStyle name="强调文字颜色 4 3 2 2 2 3 2" xfId="4587"/>
    <cellStyle name="40% - 强调文字颜色 2 2 5 3" xfId="4588"/>
    <cellStyle name="解释性文本 2 4 2 2 2" xfId="4589"/>
    <cellStyle name="40% - 强调文字颜色 2 2 5 3 2" xfId="4590"/>
    <cellStyle name="40% - 强调文字颜色 2 2 6" xfId="4591"/>
    <cellStyle name="40% - 强调文字颜色 2 2 6 2" xfId="4592"/>
    <cellStyle name="40% - 强调文字颜色 2 2 6 2 2" xfId="4593"/>
    <cellStyle name="40% - 强调文字颜色 2 2 6 2 2 2" xfId="4594"/>
    <cellStyle name="强调文字颜色 4 3 2 2 2 4 2" xfId="4595"/>
    <cellStyle name="40% - 强调文字颜色 2 2 6 3" xfId="4596"/>
    <cellStyle name="解释性文本 2 4 2 3 2" xfId="4597"/>
    <cellStyle name="40% - 强调文字颜色 2 2 6 3 2" xfId="4598"/>
    <cellStyle name="40% - 强调文字颜色 2 3" xfId="4599"/>
    <cellStyle name="40% - 强调文字颜色 2 3 2" xfId="4600"/>
    <cellStyle name="常规 13 40 2" xfId="4601"/>
    <cellStyle name="常规 13 35 2" xfId="4602"/>
    <cellStyle name="60% - 强调文字颜色 3 3 7" xfId="4603"/>
    <cellStyle name="40% - 强调文字颜色 2 3 2 2" xfId="4604"/>
    <cellStyle name="常规 13 40 2 2" xfId="4605"/>
    <cellStyle name="常规 13 35 2 2" xfId="4606"/>
    <cellStyle name="60% - 强调文字颜色 3 3 7 2" xfId="4607"/>
    <cellStyle name="常规 7 19 2 36 4" xfId="4608"/>
    <cellStyle name="常规 7 19 2 41 4" xfId="4609"/>
    <cellStyle name="常规 14 45" xfId="4610"/>
    <cellStyle name="标题 2 2 6 3 2" xfId="4611"/>
    <cellStyle name="60% - 强调文字颜色 4 3 6" xfId="4612"/>
    <cellStyle name="40% - 强调文字颜色 2 3 2 2 3 3" xfId="4613"/>
    <cellStyle name="40% - 强调文字颜色 2 3 2 2 4 2 2 2" xfId="4614"/>
    <cellStyle name="40% - 强调文字颜色 2 3 2 2 4 3" xfId="4615"/>
    <cellStyle name="解释性文本 3 2 2 5 2 2" xfId="4616"/>
    <cellStyle name="60% - 强调文字颜色 2 3 6 3" xfId="4617"/>
    <cellStyle name="40% - 强调文字颜色 2 3 2 2 5 2" xfId="4618"/>
    <cellStyle name="标题 6 2 3 3 2" xfId="4619"/>
    <cellStyle name="检查单元格 2 4 4" xfId="4620"/>
    <cellStyle name="40% - 强调文字颜色 2 3 2 2 5 2 2" xfId="4621"/>
    <cellStyle name="解释性文本 2" xfId="4622"/>
    <cellStyle name="40% - 强调文字颜色 2 3 2 3" xfId="4623"/>
    <cellStyle name="解释性文本 3" xfId="4624"/>
    <cellStyle name="40% - 强调文字颜色 2 3 2 4" xfId="4625"/>
    <cellStyle name="解释性文本 3 2" xfId="4626"/>
    <cellStyle name="40% - 强调文字颜色 2 3 2 4 2" xfId="4627"/>
    <cellStyle name="60% - 强调文字颜色 6 2 5" xfId="4628"/>
    <cellStyle name="解释性文本 3 2 2" xfId="4629"/>
    <cellStyle name="40% - 强调文字颜色 2 3 2 4 2 2" xfId="4630"/>
    <cellStyle name="60% - 强调文字颜色 6 2 5 2" xfId="4631"/>
    <cellStyle name="解释性文本 3 2 2 2" xfId="4632"/>
    <cellStyle name="40% - 强调文字颜色 2 3 2 4 2 2 2" xfId="4633"/>
    <cellStyle name="差 3 2 2 2 2 3" xfId="4634"/>
    <cellStyle name="链接单元格 3 2 3 2 2" xfId="4635"/>
    <cellStyle name="60% - 强调文字颜色 6 3 5" xfId="4636"/>
    <cellStyle name="解释性文本 3 3 2" xfId="4637"/>
    <cellStyle name="40% - 强调文字颜色 2 3 2 4 3 2" xfId="4638"/>
    <cellStyle name="解释性文本 4" xfId="4639"/>
    <cellStyle name="40% - 强调文字颜色 6 2 2 5 3 2" xfId="4640"/>
    <cellStyle name="40% - 强调文字颜色 2 3 2 5" xfId="4641"/>
    <cellStyle name="常规 7 66 2 2" xfId="4642"/>
    <cellStyle name="常规 7 71 2 2" xfId="4643"/>
    <cellStyle name="解释性文本 4 2" xfId="4644"/>
    <cellStyle name="40% - 强调文字颜色 2 3 2 5 2" xfId="4645"/>
    <cellStyle name="常规 7 66 2 2 2" xfId="4646"/>
    <cellStyle name="常规 7 71 2 2 2" xfId="4647"/>
    <cellStyle name="40% - 强调文字颜色 2 3 2 5 2 2" xfId="4648"/>
    <cellStyle name="60% - 强调文字颜色 3 3 2 2 3 3" xfId="4649"/>
    <cellStyle name="常规 3 6" xfId="4650"/>
    <cellStyle name="40% - 强调文字颜色 2 3 2 5 2 2 2" xfId="4651"/>
    <cellStyle name="40% - 强调文字颜色 2 3 2 5 3" xfId="4652"/>
    <cellStyle name="40% - 强调文字颜色 2 3 2 5 3 2" xfId="4653"/>
    <cellStyle name="40% - 强调文字颜色 2 3 2 6 2" xfId="4654"/>
    <cellStyle name="常规 7 66 2 3 2" xfId="4655"/>
    <cellStyle name="常规 7 71 2 3 2" xfId="4656"/>
    <cellStyle name="注释 2 77 2 2" xfId="4657"/>
    <cellStyle name="40% - 强调文字颜色 2 3 2 6 2 2" xfId="4658"/>
    <cellStyle name="常规 8 4 27 3" xfId="4659"/>
    <cellStyle name="常规 8 4 32 3" xfId="4660"/>
    <cellStyle name="注释 2 77 2 2 2" xfId="4661"/>
    <cellStyle name="40% - 强调文字颜色 3 3 2 4 2" xfId="4662"/>
    <cellStyle name="差 3" xfId="4663"/>
    <cellStyle name="注释 2 3 2 5 3" xfId="4664"/>
    <cellStyle name="常规 30 4 2" xfId="4665"/>
    <cellStyle name="常规 25 4 2" xfId="4666"/>
    <cellStyle name="40% - 强调文字颜色 2 3 2 7" xfId="4667"/>
    <cellStyle name="常规 7 66 2 4" xfId="4668"/>
    <cellStyle name="常规 7 71 2 4" xfId="4669"/>
    <cellStyle name="注释 2 77 3" xfId="4670"/>
    <cellStyle name="常规 7 2 2 12 2 3 2" xfId="4671"/>
    <cellStyle name="差 3 2" xfId="4672"/>
    <cellStyle name="40% - 强调文字颜色 3 3 2 4 2 2" xfId="4673"/>
    <cellStyle name="常规 8 4 2 14" xfId="4674"/>
    <cellStyle name="注释 2 3 2 5 3 2" xfId="4675"/>
    <cellStyle name="常规 30 4 2 2" xfId="4676"/>
    <cellStyle name="常规 25 4 2 2" xfId="4677"/>
    <cellStyle name="常规 41 2 3 2 3" xfId="4678"/>
    <cellStyle name="常规 36 2 3 2 3" xfId="4679"/>
    <cellStyle name="40% - 强调文字颜色 2 3 2 7 2" xfId="4680"/>
    <cellStyle name="注释 2 77 3 2" xfId="4681"/>
    <cellStyle name="40% - 强调文字颜色 2 3 3" xfId="4682"/>
    <cellStyle name="常规 7 2 4 2 11 2 2 2" xfId="4683"/>
    <cellStyle name="常规 13 40 3" xfId="4684"/>
    <cellStyle name="常规 13 35 3" xfId="4685"/>
    <cellStyle name="常规 8 54 2" xfId="4686"/>
    <cellStyle name="常规 8 49 2" xfId="4687"/>
    <cellStyle name="60% - 强调文字颜色 3 3 8" xfId="4688"/>
    <cellStyle name="40% - 强调文字颜色 2 3 3 2" xfId="4689"/>
    <cellStyle name="40% - 强调文字颜色 2 3 3 3" xfId="4690"/>
    <cellStyle name="40% - 强调文字颜色 2 3 3 4" xfId="4691"/>
    <cellStyle name="40% - 强调文字颜色 2 3 3 4 2" xfId="4692"/>
    <cellStyle name="40% - 强调文字颜色 2 3 3 4 2 2" xfId="4693"/>
    <cellStyle name="常规 11 7 4" xfId="4694"/>
    <cellStyle name="强调文字颜色 1 3 3 7 2" xfId="4695"/>
    <cellStyle name="差 2 5" xfId="4696"/>
    <cellStyle name="40% - 强调文字颜色 2 3 3 4 2 2 2" xfId="4697"/>
    <cellStyle name="40% - 强调文字颜色 2 3 3 4 3" xfId="4698"/>
    <cellStyle name="常规 7 19 2 2 15 2 3" xfId="4699"/>
    <cellStyle name="常规 7 19 2 2 20 2 3" xfId="4700"/>
    <cellStyle name="40% - 强调文字颜色 2 3 3 4 3 2" xfId="4701"/>
    <cellStyle name="40% - 强调文字颜色 2 3 4" xfId="4702"/>
    <cellStyle name="40% - 强调文字颜色 2 3 4 2" xfId="4703"/>
    <cellStyle name="40% - 强调文字颜色 2 3 4 2 2" xfId="4704"/>
    <cellStyle name="60% - 强调文字颜色 4 3 3 3" xfId="4705"/>
    <cellStyle name="40% - 强调文字颜色 2 3 4 2 2 2" xfId="4706"/>
    <cellStyle name="强调文字颜色 4 3 2 2 3 2 2" xfId="4707"/>
    <cellStyle name="40% - 强调文字颜色 2 3 4 3" xfId="4708"/>
    <cellStyle name="强调文字颜色 4 3 2 2 3 2 2 2" xfId="4709"/>
    <cellStyle name="40% - 强调文字颜色 2 3 4 3 2" xfId="4710"/>
    <cellStyle name="40% - 强调文字颜色 2 3 5" xfId="4711"/>
    <cellStyle name="40% - 强调文字颜色 2 3 5 2" xfId="4712"/>
    <cellStyle name="40% - 强调文字颜色 2 3 5 2 2" xfId="4713"/>
    <cellStyle name="60% - 强调文字颜色 5 3 3 3" xfId="4714"/>
    <cellStyle name="常规 7 2 2 2 2 8" xfId="4715"/>
    <cellStyle name="40% - 强调文字颜色 2 3 5 2 2 2" xfId="4716"/>
    <cellStyle name="强调文字颜色 4 3 2 2 3 3 2" xfId="4717"/>
    <cellStyle name="40% - 强调文字颜色 2 3 5 3" xfId="4718"/>
    <cellStyle name="40% - 强调文字颜色 2 3 5 3 2" xfId="4719"/>
    <cellStyle name="40% - 强调文字颜色 2 3 6 2 2" xfId="4720"/>
    <cellStyle name="60% - 强调文字颜色 6 3 3 3" xfId="4721"/>
    <cellStyle name="40% - 强调文字颜色 2 3 6 2 2 2" xfId="4722"/>
    <cellStyle name="强调文字颜色 4 3 2 2 3 4 2" xfId="4723"/>
    <cellStyle name="40% - 强调文字颜色 2 3 6 3" xfId="4724"/>
    <cellStyle name="40% - 强调文字颜色 2 3 6 3 2" xfId="4725"/>
    <cellStyle name="40% - 强调文字颜色 2 5" xfId="4726"/>
    <cellStyle name="常规 4 2 6 2" xfId="4727"/>
    <cellStyle name="常规 4 8 2" xfId="4728"/>
    <cellStyle name="常规 13 42" xfId="4729"/>
    <cellStyle name="常规 13 37" xfId="4730"/>
    <cellStyle name="标题 4 3 2 2 2 2" xfId="4731"/>
    <cellStyle name="强调文字颜色 2 3 4 2 2" xfId="4732"/>
    <cellStyle name="60% - 强调文字颜色 1 3 2 4 3" xfId="4733"/>
    <cellStyle name="40% - 强调文字颜色 2 5 2" xfId="4734"/>
    <cellStyle name="常规 26 10 3" xfId="4735"/>
    <cellStyle name="常规 31 10 3" xfId="4736"/>
    <cellStyle name="常规 4 2 6 2 2" xfId="4737"/>
    <cellStyle name="常规 4 8 2 2" xfId="4738"/>
    <cellStyle name="常规 13 42 2" xfId="4739"/>
    <cellStyle name="常规 13 37 2" xfId="4740"/>
    <cellStyle name="解释性文本 3 2 2 4 2 4" xfId="4741"/>
    <cellStyle name="标题 4 3 2 2 2 2 2" xfId="4742"/>
    <cellStyle name="40% - 强调文字颜色 3 2" xfId="4743"/>
    <cellStyle name="40% - 强调文字颜色 3 3 3 2 2" xfId="4744"/>
    <cellStyle name="40% - 强调文字颜色 3 2 2" xfId="4745"/>
    <cellStyle name="60% - 强调文字颜色 2 3 3 5" xfId="4746"/>
    <cellStyle name="40% - 强调文字颜色 3 3 3 2 2 2" xfId="4747"/>
    <cellStyle name="60% - 强调文字颜色 4 2 7" xfId="4748"/>
    <cellStyle name="40% - 强调文字颜色 3 2 2 2" xfId="4749"/>
    <cellStyle name="60% - 强调文字颜色 2 3 3 5 2" xfId="4750"/>
    <cellStyle name="40% - 强调文字颜色 3 3 3 2 2 2 2" xfId="4751"/>
    <cellStyle name="60% - 强调文字颜色 4 2 7 2" xfId="4752"/>
    <cellStyle name="40% - 强调文字颜色 3 2 2 2 2" xfId="4753"/>
    <cellStyle name="注释 2 2 2 3 3" xfId="4754"/>
    <cellStyle name="60% - 强调文字颜色 6 3 2 5 3" xfId="4755"/>
    <cellStyle name="40% - 强调文字颜色 3 2 2 2 2 2" xfId="4756"/>
    <cellStyle name="注释 2 2 2 3 3 2" xfId="4757"/>
    <cellStyle name="40% - 强调文字颜色 3 2 2 2 2 2 2" xfId="4758"/>
    <cellStyle name="检查单元格 3 6" xfId="4759"/>
    <cellStyle name="40% - 强调文字颜色 3 2 2 2 2 2 2 2" xfId="4760"/>
    <cellStyle name="检查单元格 3 6 2" xfId="4761"/>
    <cellStyle name="40% - 强调文字颜色 3 2 2 2 2 3" xfId="4762"/>
    <cellStyle name="常规 7 2 4 19" xfId="4763"/>
    <cellStyle name="常规 7 2 4 24" xfId="4764"/>
    <cellStyle name="40% - 强调文字颜色 3 2 2 2 2 3 2" xfId="4765"/>
    <cellStyle name="40% - 强调文字颜色 3 2 2 2 3" xfId="4766"/>
    <cellStyle name="注释 2 2 2 3 4" xfId="4767"/>
    <cellStyle name="40% - 强调文字颜色 3 2 2 2 3 2" xfId="4768"/>
    <cellStyle name="注释 2 2 2 3 4 2" xfId="4769"/>
    <cellStyle name="60% - 强调文字颜色 6 2 2 4" xfId="4770"/>
    <cellStyle name="40% - 强调文字颜色 3 2 2 2 3 2 2" xfId="4771"/>
    <cellStyle name="注释 2 2 2 3 4 2 2" xfId="4772"/>
    <cellStyle name="60% - 强调文字颜色 6 2 2 4 2" xfId="4773"/>
    <cellStyle name="40% - 强调文字颜色 3 2 2 2 3 2 2 2" xfId="4774"/>
    <cellStyle name="40% - 强调文字颜色 3 2 2 2 3 3" xfId="4775"/>
    <cellStyle name="注释 2 2 2 3 4 3" xfId="4776"/>
    <cellStyle name="60% - 强调文字颜色 6 2 3 4" xfId="4777"/>
    <cellStyle name="40% - 强调文字颜色 3 2 2 2 3 3 2" xfId="4778"/>
    <cellStyle name="40% - 强调文字颜色 3 2 2 2 4" xfId="4779"/>
    <cellStyle name="注释 2 2 2 3 5" xfId="4780"/>
    <cellStyle name="40% - 强调文字颜色 3 2 2 2 4 2" xfId="4781"/>
    <cellStyle name="60% - 强调文字颜色 6 3 2 4" xfId="4782"/>
    <cellStyle name="常规 5 4 2 2 3" xfId="4783"/>
    <cellStyle name="40% - 强调文字颜色 3 2 2 2 4 2 2" xfId="4784"/>
    <cellStyle name="60% - 强调文字颜色 6 3 2 4 2" xfId="4785"/>
    <cellStyle name="40% - 强调文字颜色 3 2 2 2 4 2 2 2" xfId="4786"/>
    <cellStyle name="40% - 强调文字颜色 3 2 2 2 4 3" xfId="4787"/>
    <cellStyle name="60% - 强调文字颜色 6 3 3 4" xfId="4788"/>
    <cellStyle name="40% - 强调文字颜色 3 2 2 2 4 3 2" xfId="4789"/>
    <cellStyle name="40% - 强调文字颜色 3 2 2 2 5 2" xfId="4790"/>
    <cellStyle name="40% - 强调文字颜色 3 2 2 2 5 2 2" xfId="4791"/>
    <cellStyle name="标题 1 3 3 6 2" xfId="4792"/>
    <cellStyle name="40% - 强调文字颜色 3 2 2 2 6" xfId="4793"/>
    <cellStyle name="40% - 强调文字颜色 3 2 2 2 6 2" xfId="4794"/>
    <cellStyle name="40% - 强调文字颜色 5 2 2 4 3 2" xfId="4795"/>
    <cellStyle name="常规 7 2 2 2 2 14 3 2" xfId="4796"/>
    <cellStyle name="40% - 强调文字颜色 3 2 2 3" xfId="4797"/>
    <cellStyle name="40% - 强调文字颜色 3 2 2 3 2" xfId="4798"/>
    <cellStyle name="注释 2 2 2 4 3" xfId="4799"/>
    <cellStyle name="40% - 强调文字颜色 3 2 2 3 2 2" xfId="4800"/>
    <cellStyle name="注释 2 2 2 4 3 2" xfId="4801"/>
    <cellStyle name="常规 13 10" xfId="4802"/>
    <cellStyle name="常规 13 10 2" xfId="4803"/>
    <cellStyle name="40% - 强调文字颜色 3 2 2 3 2 2 2" xfId="4804"/>
    <cellStyle name="40% - 强调文字颜色 3 2 2 3 3" xfId="4805"/>
    <cellStyle name="注释 2 2 2 4 4" xfId="4806"/>
    <cellStyle name="常规 2 7 2 2 2 2 2 3" xfId="4807"/>
    <cellStyle name="40% - 强调文字颜色 3 2 2 3 3 2" xfId="4808"/>
    <cellStyle name="注释 2 2 2 4 4 2" xfId="4809"/>
    <cellStyle name="常规 13 55" xfId="4810"/>
    <cellStyle name="常规 13 60" xfId="4811"/>
    <cellStyle name="40% - 强调文字颜色 3 2 2 4" xfId="4812"/>
    <cellStyle name="40% - 强调文字颜色 3 2 2 4 2 2 2" xfId="4813"/>
    <cellStyle name="注释 2 2 2 5 3 2 2" xfId="4814"/>
    <cellStyle name="常规 23 10 2" xfId="4815"/>
    <cellStyle name="常规 2 7 2 2 2 3 2 3" xfId="4816"/>
    <cellStyle name="常规 23 55" xfId="4817"/>
    <cellStyle name="常规 23 60" xfId="4818"/>
    <cellStyle name="40% - 强调文字颜色 3 2 2 4 3 2" xfId="4819"/>
    <cellStyle name="40% - 强调文字颜色 6 2 3 4 3 2" xfId="4820"/>
    <cellStyle name="40% - 强调文字颜色 3 2 2 5" xfId="4821"/>
    <cellStyle name="40% - 强调文字颜色 3 2 2 5 2" xfId="4822"/>
    <cellStyle name="常规 28 10" xfId="4823"/>
    <cellStyle name="常规 33 10" xfId="4824"/>
    <cellStyle name="40% - 强调文字颜色 3 2 2 5 2 2" xfId="4825"/>
    <cellStyle name="常规 33 10 2" xfId="4826"/>
    <cellStyle name="40% - 强调文字颜色 3 2 2 5 2 2 2" xfId="4827"/>
    <cellStyle name="40% - 强调文字颜色 3 2 2 5 3" xfId="4828"/>
    <cellStyle name="40% - 强调文字颜色 3 2 2 5 3 2" xfId="4829"/>
    <cellStyle name="40% - 强调文字颜色 3 2 2 6" xfId="4830"/>
    <cellStyle name="强调文字颜色 6 2 3 6 2" xfId="4831"/>
    <cellStyle name="40% - 强调文字颜色 3 2 2 6 2" xfId="4832"/>
    <cellStyle name="常规 20 48" xfId="4833"/>
    <cellStyle name="常规 20 53" xfId="4834"/>
    <cellStyle name="注释 2 2 2 7 3" xfId="4835"/>
    <cellStyle name="常规 38 10" xfId="4836"/>
    <cellStyle name="40% - 强调文字颜色 3 2 2 6 2 2" xfId="4837"/>
    <cellStyle name="常规 20 48 2" xfId="4838"/>
    <cellStyle name="常规 20 53 2" xfId="4839"/>
    <cellStyle name="40% - 强调文字颜色 3 2 2 7 2" xfId="4840"/>
    <cellStyle name="40% - 强调文字颜色 3 2 3" xfId="4841"/>
    <cellStyle name="适中 2 2 2 2 2 2" xfId="4842"/>
    <cellStyle name="60% - 强调文字颜色 2 3 3 6" xfId="4843"/>
    <cellStyle name="60% - 强调文字颜色 4 2 8" xfId="4844"/>
    <cellStyle name="40% - 强调文字颜色 3 2 3 2" xfId="4845"/>
    <cellStyle name="适中 2 2 2 2 2 2 2" xfId="4846"/>
    <cellStyle name="40% - 强调文字颜色 3 2 3 2 2" xfId="4847"/>
    <cellStyle name="40% - 强调文字颜色 3 2 3 2 2 2" xfId="4848"/>
    <cellStyle name="40% - 强调文字颜色 3 2 3 2 2 2 2" xfId="4849"/>
    <cellStyle name="40% - 强调文字颜色 3 2 3 2 3" xfId="4850"/>
    <cellStyle name="40% - 强调文字颜色 3 2 3 2 3 2" xfId="4851"/>
    <cellStyle name="常规 7 2 2 2 2 14 4 2" xfId="4852"/>
    <cellStyle name="40% - 强调文字颜色 3 2 3 3" xfId="4853"/>
    <cellStyle name="40% - 强调文字颜色 3 2 3 3 2" xfId="4854"/>
    <cellStyle name="注释 2 2 3 4 3" xfId="4855"/>
    <cellStyle name="40% - 强调文字颜色 3 2 3 3 2 2" xfId="4856"/>
    <cellStyle name="40% - 强调文字颜色 3 2 3 3 2 2 2" xfId="4857"/>
    <cellStyle name="40% - 强调文字颜色 3 2 3 3 3" xfId="4858"/>
    <cellStyle name="常规 2 7 2 2 3 2 2 3" xfId="4859"/>
    <cellStyle name="输出 3 4 3" xfId="4860"/>
    <cellStyle name="常规 7 2 2 21 5" xfId="4861"/>
    <cellStyle name="常规 7 2 2 16 5" xfId="4862"/>
    <cellStyle name="40% - 强调文字颜色 3 2 3 3 3 2" xfId="4863"/>
    <cellStyle name="链接单元格 2 2 2 2 4" xfId="4864"/>
    <cellStyle name="差 2 2 2 2 3" xfId="4865"/>
    <cellStyle name="40% - 强调文字颜色 3 2 3 4 2" xfId="4866"/>
    <cellStyle name="差 2 2 2 2 3 2" xfId="4867"/>
    <cellStyle name="40% - 强调文字颜色 3 2 3 4 2 2" xfId="4868"/>
    <cellStyle name="常规 14 6 8" xfId="4869"/>
    <cellStyle name="常规 139" xfId="4870"/>
    <cellStyle name="常规 144" xfId="4871"/>
    <cellStyle name="常规 5 4" xfId="4872"/>
    <cellStyle name="40% - 强调文字颜色 3 2 3 4 2 2 2" xfId="4873"/>
    <cellStyle name="常规 14 6 8 2" xfId="4874"/>
    <cellStyle name="差 2 2 2 2 4" xfId="4875"/>
    <cellStyle name="40% - 强调文字颜色 3 2 3 4 3" xfId="4876"/>
    <cellStyle name="常规 12 41" xfId="4877"/>
    <cellStyle name="常规 12 36" xfId="4878"/>
    <cellStyle name="输出 2 10" xfId="4879"/>
    <cellStyle name="40% - 强调文字颜色 3 2 3 4 3 2" xfId="4880"/>
    <cellStyle name="链接单元格 2 2 3 2 4" xfId="4881"/>
    <cellStyle name="40% - 强调文字颜色 3 2 3 5" xfId="4882"/>
    <cellStyle name="常规 7 20 2 30 2 2" xfId="4883"/>
    <cellStyle name="常规 7 20 2 25 2 2" xfId="4884"/>
    <cellStyle name="常规 22 2 3 2 3" xfId="4885"/>
    <cellStyle name="常规 17 2 3 2 3" xfId="4886"/>
    <cellStyle name="差 2 2 2 3 3" xfId="4887"/>
    <cellStyle name="常规 33 39 2 2" xfId="4888"/>
    <cellStyle name="常规 33 44 2 2" xfId="4889"/>
    <cellStyle name="40% - 强调文字颜色 3 2 3 5 2" xfId="4890"/>
    <cellStyle name="差 2 2 2 3 3 2" xfId="4891"/>
    <cellStyle name="40% - 强调文字颜色 3 2 3 5 2 2" xfId="4892"/>
    <cellStyle name="差 2 2 2 4 3" xfId="4893"/>
    <cellStyle name="计算 2 3 4 2 2 2" xfId="4894"/>
    <cellStyle name="强调文字颜色 3 3 3 2 3" xfId="4895"/>
    <cellStyle name="40% - 强调文字颜色 3 2 3 6 2" xfId="4896"/>
    <cellStyle name="常规 25 48" xfId="4897"/>
    <cellStyle name="常规 30 48" xfId="4898"/>
    <cellStyle name="标题 1 2 2 5 2 2 2" xfId="4899"/>
    <cellStyle name="40% - 强调文字颜色 5 2 2 2 2 3" xfId="4900"/>
    <cellStyle name="40% - 强调文字颜色 3 2 4" xfId="4901"/>
    <cellStyle name="适中 2 2 2 2 2 3" xfId="4902"/>
    <cellStyle name="40% - 强调文字颜色 4 3 4 2 2 2" xfId="4903"/>
    <cellStyle name="40% - 强调文字颜色 3 2 4 2" xfId="4904"/>
    <cellStyle name="适中 2 2 2 2 2 3 2" xfId="4905"/>
    <cellStyle name="40% - 强调文字颜色 3 2 4 2 2" xfId="4906"/>
    <cellStyle name="40% - 强调文字颜色 3 2 4 2 2 2" xfId="4907"/>
    <cellStyle name="强调文字颜色 4 3 2 3 2 2 2" xfId="4908"/>
    <cellStyle name="40% - 强调文字颜色 3 2 4 3" xfId="4909"/>
    <cellStyle name="40% - 强调文字颜色 3 2 4 3 2" xfId="4910"/>
    <cellStyle name="注释 2 2 4 4 3" xfId="4911"/>
    <cellStyle name="40% - 强调文字颜色 3 2 5" xfId="4912"/>
    <cellStyle name="常规 7 2 4 2 26 2 2 2" xfId="4913"/>
    <cellStyle name="常规 7 2 4 2 31 2 2 2" xfId="4914"/>
    <cellStyle name="适中 2 2 2 2 2 4" xfId="4915"/>
    <cellStyle name="40% - 强调文字颜色 3 2 5 2" xfId="4916"/>
    <cellStyle name="40% - 强调文字颜色 3 2 5 2 2" xfId="4917"/>
    <cellStyle name="60% - 强调文字颜色 4 2 2 4" xfId="4918"/>
    <cellStyle name="链接单元格 2 6 2" xfId="4919"/>
    <cellStyle name="40% - 强调文字颜色 3 2 5 2 2 2" xfId="4920"/>
    <cellStyle name="60% - 强调文字颜色 4 2 2 4 2" xfId="4921"/>
    <cellStyle name="链接单元格 2 6 2 2" xfId="4922"/>
    <cellStyle name="强调文字颜色 4 3 2 3 2 3 2" xfId="4923"/>
    <cellStyle name="40% - 强调文字颜色 3 2 5 3" xfId="4924"/>
    <cellStyle name="解释性文本 2 5 2 2 2" xfId="4925"/>
    <cellStyle name="40% - 强调文字颜色 3 2 5 3 2" xfId="4926"/>
    <cellStyle name="注释 2 2 5 4 3" xfId="4927"/>
    <cellStyle name="60% - 强调文字颜色 4 2 3 4" xfId="4928"/>
    <cellStyle name="链接单元格 2 7 2" xfId="4929"/>
    <cellStyle name="40% - 强调文字颜色 3 2 6" xfId="4930"/>
    <cellStyle name="40% - 强调文字颜色 5 3 5 2 2 2" xfId="4931"/>
    <cellStyle name="40% - 强调文字颜色 3 2 6 2" xfId="4932"/>
    <cellStyle name="40% - 强调文字颜色 3 2 6 2 2" xfId="4933"/>
    <cellStyle name="注释 2 2 6 3 3" xfId="4934"/>
    <cellStyle name="60% - 强调文字颜色 4 3 2 4" xfId="4935"/>
    <cellStyle name="链接单元格 3 6 2" xfId="4936"/>
    <cellStyle name="40% - 强调文字颜色 6 3 2 2 5 2 2" xfId="4937"/>
    <cellStyle name="40% - 强调文字颜色 3 2 6 3" xfId="4938"/>
    <cellStyle name="解释性文本 2 5 2 3 2" xfId="4939"/>
    <cellStyle name="检查单元格 2 2 2 4" xfId="4940"/>
    <cellStyle name="40% - 强调文字颜色 3 2 6 3 2" xfId="4941"/>
    <cellStyle name="60% - 强调文字颜色 4 3 3 4" xfId="4942"/>
    <cellStyle name="链接单元格 3 7 2" xfId="4943"/>
    <cellStyle name="40% - 强调文字颜色 3 3" xfId="4944"/>
    <cellStyle name="40% - 强调文字颜色 3 3 3 2 3" xfId="4945"/>
    <cellStyle name="40% - 强调文字颜色 3 3 2" xfId="4946"/>
    <cellStyle name="40% - 强调文字颜色 3 3 3 2 3 2" xfId="4947"/>
    <cellStyle name="60% - 强调文字颜色 4 3 7" xfId="4948"/>
    <cellStyle name="链接单元格 2 2 2 8" xfId="4949"/>
    <cellStyle name="40% - 强调文字颜色 3 3 2 2" xfId="4950"/>
    <cellStyle name="60% - 强调文字颜色 4 3 7 2" xfId="4951"/>
    <cellStyle name="40% - 强调文字颜色 3 3 2 2 2" xfId="4952"/>
    <cellStyle name="注释 2 3 2 3 3" xfId="4953"/>
    <cellStyle name="60% - 强调文字颜色 1 3 3 5" xfId="4954"/>
    <cellStyle name="40% - 强调文字颜色 3 3 2 2 2 2" xfId="4955"/>
    <cellStyle name="注释 2 3 2 3 3 2" xfId="4956"/>
    <cellStyle name="注释 3 23 2 3" xfId="4957"/>
    <cellStyle name="注释 3 18 2 3" xfId="4958"/>
    <cellStyle name="60% - 强调文字颜色 1 3 3 5 2" xfId="4959"/>
    <cellStyle name="40% - 强调文字颜色 3 3 2 2 2 2 2" xfId="4960"/>
    <cellStyle name="常规 7 2 7 4 3" xfId="4961"/>
    <cellStyle name="注释 3 23 2 3 2" xfId="4962"/>
    <cellStyle name="注释 3 18 2 3 2" xfId="4963"/>
    <cellStyle name="40% - 强调文字颜色 3 3 2 2 2 2 2 2" xfId="4964"/>
    <cellStyle name="60% - 强调文字颜色 1 3 3 6" xfId="4965"/>
    <cellStyle name="40% - 强调文字颜色 3 3 2 2 2 3" xfId="4966"/>
    <cellStyle name="40% - 强调文字颜色 3 3 2 2 2 3 2" xfId="4967"/>
    <cellStyle name="40% - 强调文字颜色 3 3 2 2 3" xfId="4968"/>
    <cellStyle name="注释 2 3 2 3 4" xfId="4969"/>
    <cellStyle name="40% - 强调文字颜色 3 3 2 2 3 2" xfId="4970"/>
    <cellStyle name="注释 2 3 2 3 4 2" xfId="4971"/>
    <cellStyle name="常规 10 3 2 4 2" xfId="4972"/>
    <cellStyle name="60% - 强调文字颜色 5 2 2 6" xfId="4973"/>
    <cellStyle name="注释 3 24 2 3" xfId="4974"/>
    <cellStyle name="注释 3 19 2 3" xfId="4975"/>
    <cellStyle name="40% - 强调文字颜色 3 3 2 2 3 2 2" xfId="4976"/>
    <cellStyle name="常规 7 2 8 4 3" xfId="4977"/>
    <cellStyle name="注释 2 3 2 3 4 2 2" xfId="4978"/>
    <cellStyle name="60% - 强调文字颜色 5 2 2 6 2" xfId="4979"/>
    <cellStyle name="常规 23 5" xfId="4980"/>
    <cellStyle name="常规 18 5" xfId="4981"/>
    <cellStyle name="常规 13 3 3 4" xfId="4982"/>
    <cellStyle name="注释 3 24 2 3 2" xfId="4983"/>
    <cellStyle name="注释 3 19 2 3 2" xfId="4984"/>
    <cellStyle name="40% - 强调文字颜色 3 3 2 2 3 2 2 2" xfId="4985"/>
    <cellStyle name="40% - 强调文字颜色 3 3 2 2 3 3" xfId="4986"/>
    <cellStyle name="注释 2 3 2 3 4 3" xfId="4987"/>
    <cellStyle name="60% - 强调文字颜色 5 2 3 6" xfId="4988"/>
    <cellStyle name="40% - 强调文字颜色 3 3 2 2 3 3 2" xfId="4989"/>
    <cellStyle name="40% - 强调文字颜色 3 3 2 2 4" xfId="4990"/>
    <cellStyle name="注释 2 3 2 3 5" xfId="4991"/>
    <cellStyle name="40% - 强调文字颜色 3 3 2 2 4 2" xfId="4992"/>
    <cellStyle name="常规 30 2 4 2 2" xfId="4993"/>
    <cellStyle name="常规 25 2 4 2 2" xfId="4994"/>
    <cellStyle name="60% - 强调文字颜色 5 3 2 3 3" xfId="4995"/>
    <cellStyle name="60% - 强调文字颜色 5 3 2 6" xfId="4996"/>
    <cellStyle name="40% - 强调文字颜色 3 3 2 2 4 2 2" xfId="4997"/>
    <cellStyle name="常规 7 2 9 4 3" xfId="4998"/>
    <cellStyle name="60% - 强调文字颜色 5 3 2 6 2" xfId="4999"/>
    <cellStyle name="常规 14 3 3 4" xfId="5000"/>
    <cellStyle name="注释 3 30 2 3 2" xfId="5001"/>
    <cellStyle name="注释 3 25 2 3 2" xfId="5002"/>
    <cellStyle name="常规 29 5 3" xfId="5003"/>
    <cellStyle name="常规 34 5 3" xfId="5004"/>
    <cellStyle name="40% - 强调文字颜色 3 3 2 2 4 2 2 2" xfId="5005"/>
    <cellStyle name="40% - 强调文字颜色 3 3 2 2 4 3" xfId="5006"/>
    <cellStyle name="60% - 强调文字颜色 5 3 2 4 3" xfId="5007"/>
    <cellStyle name="适中 2 2 5 2 2 2" xfId="5008"/>
    <cellStyle name="强调文字颜色 6 3 4 2 2" xfId="5009"/>
    <cellStyle name="60% - 强调文字颜色 5 3 3 6" xfId="5010"/>
    <cellStyle name="40% - 强调文字颜色 3 3 2 2 4 3 2" xfId="5011"/>
    <cellStyle name="40% - 强调文字颜色 3 3 2 2 5" xfId="5012"/>
    <cellStyle name="40% - 强调文字颜色 3 3 2 2 5 2" xfId="5013"/>
    <cellStyle name="40% - 强调文字颜色 5 2 2 5 3 2" xfId="5014"/>
    <cellStyle name="检查单元格 2 2 6 3" xfId="5015"/>
    <cellStyle name="常规 7 2 2 2 2 15 3 2" xfId="5016"/>
    <cellStyle name="常规 7 2 2 2 2 20 3 2" xfId="5017"/>
    <cellStyle name="40% - 强调文字颜色 3 3 2 3" xfId="5018"/>
    <cellStyle name="40% - 强调文字颜色 3 3 2 3 2" xfId="5019"/>
    <cellStyle name="注释 2 3 2 4 3" xfId="5020"/>
    <cellStyle name="40% - 强调文字颜色 3 3 2 3 2 2" xfId="5021"/>
    <cellStyle name="注释 2 3 2 4 3 2" xfId="5022"/>
    <cellStyle name="检查单元格 3 8" xfId="5023"/>
    <cellStyle name="常规 3 24 3" xfId="5024"/>
    <cellStyle name="常规 3 19 3" xfId="5025"/>
    <cellStyle name="40% - 强调文字颜色 3 3 2 3 2 2 2" xfId="5026"/>
    <cellStyle name="40% - 强调文字颜色 3 3 2 3 3" xfId="5027"/>
    <cellStyle name="注释 2 3 2 4 4" xfId="5028"/>
    <cellStyle name="40% - 强调文字颜色 3 3 2 3 3 2" xfId="5029"/>
    <cellStyle name="注释 2 3 2 4 4 2" xfId="5030"/>
    <cellStyle name="40% - 强调文字颜色 3 3 2 4" xfId="5031"/>
    <cellStyle name="常规 13 10 4" xfId="5032"/>
    <cellStyle name="常规 8 24 3" xfId="5033"/>
    <cellStyle name="常规 8 19 3" xfId="5034"/>
    <cellStyle name="差 3 2 2" xfId="5035"/>
    <cellStyle name="40% - 强调文字颜色 3 3 2 4 2 2 2" xfId="5036"/>
    <cellStyle name="常规 8 4 2 14 2" xfId="5037"/>
    <cellStyle name="注释 2 3 2 5 3 2 2" xfId="5038"/>
    <cellStyle name="40% - 强调文字颜色 3 3 2 4 3 2" xfId="5039"/>
    <cellStyle name="差 4 2" xfId="5040"/>
    <cellStyle name="40% - 强调文字颜色 3 3 2 5" xfId="5041"/>
    <cellStyle name="40% - 强调文字颜色 3 3 2 5 2" xfId="5042"/>
    <cellStyle name="40% - 强调文字颜色 3 3 2 5 2 2" xfId="5043"/>
    <cellStyle name="常规 10 37 3" xfId="5044"/>
    <cellStyle name="常规 10 42 3" xfId="5045"/>
    <cellStyle name="40% - 强调文字颜色 3 3 2 5 2 2 2" xfId="5046"/>
    <cellStyle name="常规 25 5 3" xfId="5047"/>
    <cellStyle name="常规 30 5 3" xfId="5048"/>
    <cellStyle name="标题 2 2 2 6 2 2" xfId="5049"/>
    <cellStyle name="40% - 强调文字颜色 3 3 2 5 3" xfId="5050"/>
    <cellStyle name="40% - 强调文字颜色 3 3 2 5 3 2" xfId="5051"/>
    <cellStyle name="40% - 强调文字颜色 3 3 2 6" xfId="5052"/>
    <cellStyle name="40% - 强调文字颜色 3 3 2 6 2" xfId="5053"/>
    <cellStyle name="注释 2 3 2 7 3" xfId="5054"/>
    <cellStyle name="40% - 强调文字颜色 3 3 2 6 2 2" xfId="5055"/>
    <cellStyle name="常规 7 2 2 13 2 3 2" xfId="5056"/>
    <cellStyle name="40% - 强调文字颜色 3 3 2 7" xfId="5057"/>
    <cellStyle name="40% - 强调文字颜色 3 3 2 7 2" xfId="5058"/>
    <cellStyle name="40% - 强调文字颜色 3 3 3" xfId="5059"/>
    <cellStyle name="适中 2 2 2 2 3 2" xfId="5060"/>
    <cellStyle name="60% - 强调文字颜色 2 3 2 2 2 2 2" xfId="5061"/>
    <cellStyle name="60% - 强调文字颜色 4 3 8" xfId="5062"/>
    <cellStyle name="40% - 强调文字颜色 3 3 3 3 2" xfId="5063"/>
    <cellStyle name="注释 2 3 3 4 3" xfId="5064"/>
    <cellStyle name="40% - 强调文字颜色 4 2" xfId="5065"/>
    <cellStyle name="40% - 强调文字颜色 4 2 2" xfId="5066"/>
    <cellStyle name="40% - 强调文字颜色 3 3 3 3 2 2" xfId="5067"/>
    <cellStyle name="60% - 强调文字颜色 5 2 7" xfId="5068"/>
    <cellStyle name="40% - 强调文字颜色 4 2 2 2" xfId="5069"/>
    <cellStyle name="40% - 强调文字颜色 3 3 3 3 2 2 2" xfId="5070"/>
    <cellStyle name="输出 2 3 3 4" xfId="5071"/>
    <cellStyle name="60% - 强调文字颜色 5 2 7 2" xfId="5072"/>
    <cellStyle name="40% - 强调文字颜色 3 3 3 3 3" xfId="5073"/>
    <cellStyle name="40% - 强调文字颜色 4 3" xfId="5074"/>
    <cellStyle name="40% - 强调文字颜色 4 3 2" xfId="5075"/>
    <cellStyle name="40% - 强调文字颜色 3 3 3 3 3 2" xfId="5076"/>
    <cellStyle name="链接单元格 3 2 2 2 4" xfId="5077"/>
    <cellStyle name="60% - 强调文字颜色 5 3 7" xfId="5078"/>
    <cellStyle name="40% - 强调文字颜色 3 3 3 4 2" xfId="5079"/>
    <cellStyle name="40% - 强调文字颜色 5 2" xfId="5080"/>
    <cellStyle name="差 2 3 2 2 3" xfId="5081"/>
    <cellStyle name="40% - 强调文字颜色 5 2 2" xfId="5082"/>
    <cellStyle name="40% - 强调文字颜色 3 3 3 4 2 2" xfId="5083"/>
    <cellStyle name="60% - 强调文字颜色 6 2 7" xfId="5084"/>
    <cellStyle name="常规 7 2 2 2 2 12" xfId="5085"/>
    <cellStyle name="常规 23 63" xfId="5086"/>
    <cellStyle name="常规 23 58" xfId="5087"/>
    <cellStyle name="好 2 3 2 2" xfId="5088"/>
    <cellStyle name="40% - 强调文字颜色 5 2 2 2" xfId="5089"/>
    <cellStyle name="40% - 强调文字颜色 3 3 3 4 2 2 2" xfId="5090"/>
    <cellStyle name="输出 3 3 3 4" xfId="5091"/>
    <cellStyle name="60% - 强调文字颜色 6 2 7 2" xfId="5092"/>
    <cellStyle name="常规 2 10 3" xfId="5093"/>
    <cellStyle name="40% - 强调文字颜色 3 3 3 4 3" xfId="5094"/>
    <cellStyle name="40% - 强调文字颜色 5 3" xfId="5095"/>
    <cellStyle name="40% - 强调文字颜色 5 3 2" xfId="5096"/>
    <cellStyle name="40% - 强调文字颜色 3 3 3 4 3 2" xfId="5097"/>
    <cellStyle name="链接单元格 3 2 3 2 4" xfId="5098"/>
    <cellStyle name="60% - 强调文字颜色 6 3 7" xfId="5099"/>
    <cellStyle name="40% - 强调文字颜色 3 3 3 5 2" xfId="5100"/>
    <cellStyle name="40% - 强调文字颜色 6 2" xfId="5101"/>
    <cellStyle name="40% - 强调文字颜色 3 3 3 5 2 2" xfId="5102"/>
    <cellStyle name="40% - 强调文字颜色 6 2 2" xfId="5103"/>
    <cellStyle name="40% - 强调文字颜色 3 3 3 6" xfId="5104"/>
    <cellStyle name="标题 1 2 2 6 2 2" xfId="5105"/>
    <cellStyle name="常规 14 34" xfId="5106"/>
    <cellStyle name="常规 14 29" xfId="5107"/>
    <cellStyle name="40% - 强调文字颜色 3 3 3 6 2" xfId="5108"/>
    <cellStyle name="40% - 强调文字颜色 3 3 4" xfId="5109"/>
    <cellStyle name="40% - 强调文字颜色 3 3 4 2" xfId="5110"/>
    <cellStyle name="40% - 强调文字颜色 3 3 4 2 2" xfId="5111"/>
    <cellStyle name="常规 7 2 4 2 18 4 3" xfId="5112"/>
    <cellStyle name="常规 7 2 4 2 23 4 3" xfId="5113"/>
    <cellStyle name="60% - 强调文字颜色 3 3 3 5" xfId="5114"/>
    <cellStyle name="40% - 强调文字颜色 3 3 4 2 2 2" xfId="5115"/>
    <cellStyle name="40% - 强调文字颜色 3 3 4 3" xfId="5116"/>
    <cellStyle name="40% - 强调文字颜色 3 3 4 3 2" xfId="5117"/>
    <cellStyle name="注释 2 3 4 4 3" xfId="5118"/>
    <cellStyle name="40% - 强调文字颜色 3 3 5" xfId="5119"/>
    <cellStyle name="常规 7 2 4 2 26 2 3 2" xfId="5120"/>
    <cellStyle name="常规 7 2 4 2 31 2 3 2" xfId="5121"/>
    <cellStyle name="40% - 强调文字颜色 3 3 5 2" xfId="5122"/>
    <cellStyle name="40% - 强调文字颜色 3 3 5 2 2" xfId="5123"/>
    <cellStyle name="60% - 强调文字颜色 5 2 2 4" xfId="5124"/>
    <cellStyle name="60% - 强调文字颜色 4 3 3 5" xfId="5125"/>
    <cellStyle name="40% - 强调文字颜色 3 3 5 2 2 2" xfId="5126"/>
    <cellStyle name="常规_表格(附件一)修改（正式）元月13日s 2 3" xfId="5127"/>
    <cellStyle name="链接单元格 3 7 3" xfId="5128"/>
    <cellStyle name="60% - 强调文字颜色 5 2 2 4 2" xfId="5129"/>
    <cellStyle name="40% - 强调文字颜色 3 3 5 3" xfId="5130"/>
    <cellStyle name="40% - 强调文字颜色 3 3 5 3 2" xfId="5131"/>
    <cellStyle name="注释 2 3 5 4 3" xfId="5132"/>
    <cellStyle name="60% - 强调文字颜色 5 2 3 4" xfId="5133"/>
    <cellStyle name="40% - 强调文字颜色 3 3 6 2" xfId="5134"/>
    <cellStyle name="40% - 强调文字颜色 3 3 6 2 2" xfId="5135"/>
    <cellStyle name="注释 2 3 6 3 3" xfId="5136"/>
    <cellStyle name="60% - 强调文字颜色 5 3 2 4" xfId="5137"/>
    <cellStyle name="60% - 强调文字颜色 5 3 2 4 2" xfId="5138"/>
    <cellStyle name="60% - 强调文字颜色 5 3 3 5" xfId="5139"/>
    <cellStyle name="40% - 强调文字颜色 3 3 6 2 2 2" xfId="5140"/>
    <cellStyle name="40% - 强调文字颜色 3 3 6 3" xfId="5141"/>
    <cellStyle name="检查单元格 3 2 2 4" xfId="5142"/>
    <cellStyle name="40% - 强调文字颜色 3 3 6 3 2" xfId="5143"/>
    <cellStyle name="60% - 强调文字颜色 5 3 3 4" xfId="5144"/>
    <cellStyle name="常规 7 2 17 5" xfId="5145"/>
    <cellStyle name="常规 7 2 22 5" xfId="5146"/>
    <cellStyle name="注释 3 22 2 3" xfId="5147"/>
    <cellStyle name="注释 3 17 2 3" xfId="5148"/>
    <cellStyle name="60% - 强调文字颜色 1 3 2 5 2" xfId="5149"/>
    <cellStyle name="常规 7 2 6 4 3" xfId="5150"/>
    <cellStyle name="注释 2 3 2 3 2 2 2" xfId="5151"/>
    <cellStyle name="40% - 强调文字颜色 3 4" xfId="5152"/>
    <cellStyle name="40% - 强调文字颜色 3 5" xfId="5153"/>
    <cellStyle name="常规 4 2 7 2" xfId="5154"/>
    <cellStyle name="标题 4 3 2 2 3 2" xfId="5155"/>
    <cellStyle name="注释 3 22 2 4" xfId="5156"/>
    <cellStyle name="强调文字颜色 2 3 4 3 2" xfId="5157"/>
    <cellStyle name="注释 3 17 2 4" xfId="5158"/>
    <cellStyle name="60% - 强调文字颜色 1 3 2 5 3" xfId="5159"/>
    <cellStyle name="40% - 强调文字颜色 3 5 2" xfId="5160"/>
    <cellStyle name="标题 4 3 2 2 3 2 2" xfId="5161"/>
    <cellStyle name="常规 3 2 2 2 2 3 2" xfId="5162"/>
    <cellStyle name="常规 7 16 2" xfId="5163"/>
    <cellStyle name="常规 7 21 2" xfId="5164"/>
    <cellStyle name="40% - 强调文字颜色 3 6" xfId="5165"/>
    <cellStyle name="标题 4 3 2 2 3 3" xfId="5166"/>
    <cellStyle name="40% - 强调文字颜色 4 2 2 2 2" xfId="5167"/>
    <cellStyle name="注释 3 2 2 3 3" xfId="5168"/>
    <cellStyle name="常规 7 19 2 2 3 3 2" xfId="5169"/>
    <cellStyle name="常规 10" xfId="5170"/>
    <cellStyle name="40% - 强调文字颜色 4 2 2 2 2 2" xfId="5171"/>
    <cellStyle name="注释 3 2 2 3 3 2" xfId="5172"/>
    <cellStyle name="常规 14 26" xfId="5173"/>
    <cellStyle name="常规 14 31" xfId="5174"/>
    <cellStyle name="常规 7 19 2 2 3 3 2 2" xfId="5175"/>
    <cellStyle name="常规 10 2" xfId="5176"/>
    <cellStyle name="常规 6 2 4 3" xfId="5177"/>
    <cellStyle name="常规 14 26 2" xfId="5178"/>
    <cellStyle name="常规 14 31 2" xfId="5179"/>
    <cellStyle name="常规 3 9 2 2 7" xfId="5180"/>
    <cellStyle name="40% - 强调文字颜色 4 2 2 2 2 2 2" xfId="5181"/>
    <cellStyle name="常规 10 2 2" xfId="5182"/>
    <cellStyle name="常规 14 26 2 2" xfId="5183"/>
    <cellStyle name="常规 14 31 2 2" xfId="5184"/>
    <cellStyle name="40% - 强调文字颜色 4 2 2 2 2 2 2 2" xfId="5185"/>
    <cellStyle name="常规 14 27 2" xfId="5186"/>
    <cellStyle name="常规 14 32 2" xfId="5187"/>
    <cellStyle name="40% - 强调文字颜色 4 2 2 2 2 3 2" xfId="5188"/>
    <cellStyle name="40% - 强调文字颜色 4 2 2 2 3" xfId="5189"/>
    <cellStyle name="注释 3 2 2 3 4" xfId="5190"/>
    <cellStyle name="40% - 强调文字颜色 4 2 2 2 3 2" xfId="5191"/>
    <cellStyle name="注释 3 2 2 3 4 2" xfId="5192"/>
    <cellStyle name="常规 8 4 2 11 4" xfId="5193"/>
    <cellStyle name="60% - 强调文字颜色 4 2 2 2 2 3" xfId="5194"/>
    <cellStyle name="40% - 强调文字颜色 4 2 2 2 3 2 2" xfId="5195"/>
    <cellStyle name="注释 3 2 2 3 4 2 2" xfId="5196"/>
    <cellStyle name="40% - 强调文字颜色 4 2 2 2 3 2 2 2" xfId="5197"/>
    <cellStyle name="60% - 强调文字颜色 6 2 2 2 2 3" xfId="5198"/>
    <cellStyle name="40% - 强调文字颜色 4 2 2 2 3 3" xfId="5199"/>
    <cellStyle name="注释 3 2 2 3 4 3" xfId="5200"/>
    <cellStyle name="常规 8 4 2 12 4" xfId="5201"/>
    <cellStyle name="60% - 强调文字颜色 4 2 2 2 3 3" xfId="5202"/>
    <cellStyle name="40% - 强调文字颜色 4 2 2 2 3 3 2" xfId="5203"/>
    <cellStyle name="40% - 强调文字颜色 4 2 2 2 4" xfId="5204"/>
    <cellStyle name="注释 3 2 2 3 5" xfId="5205"/>
    <cellStyle name="40% - 强调文字颜色 4 2 2 2 4 2" xfId="5206"/>
    <cellStyle name="40% - 强调文字颜色 4 2 2 2 4 2 2" xfId="5207"/>
    <cellStyle name="40% - 强调文字颜色 4 2 2 2 4 2 2 2" xfId="5208"/>
    <cellStyle name="40% - 强调文字颜色 4 2 2 2 4 3" xfId="5209"/>
    <cellStyle name="40% - 强调文字颜色 4 2 2 2 4 3 2" xfId="5210"/>
    <cellStyle name="标题 1 2 2 2" xfId="5211"/>
    <cellStyle name="40% - 强调文字颜色 4 2 2 2 5" xfId="5212"/>
    <cellStyle name="标题 1 2 2 2 2" xfId="5213"/>
    <cellStyle name="40% - 强调文字颜色 4 2 2 2 5 2" xfId="5214"/>
    <cellStyle name="标题 1 2 2 2 2 2" xfId="5215"/>
    <cellStyle name="40% - 强调文字颜色 4 2 2 2 5 2 2" xfId="5216"/>
    <cellStyle name="标题 2 3 3 6 2" xfId="5217"/>
    <cellStyle name="40% - 强调文字颜色 4 2 2 2 6" xfId="5218"/>
    <cellStyle name="标题 1 2 2 3" xfId="5219"/>
    <cellStyle name="标题 1 2 2 3 2" xfId="5220"/>
    <cellStyle name="40% - 强调文字颜色 4 2 2 2 6 2" xfId="5221"/>
    <cellStyle name="40% - 强调文字颜色 5 2 3 4 3 2" xfId="5222"/>
    <cellStyle name="40% - 强调文字颜色 4 2 2 3" xfId="5223"/>
    <cellStyle name="40% - 强调文字颜色 4 2 2 3 2" xfId="5224"/>
    <cellStyle name="注释 3 2 2 4 3" xfId="5225"/>
    <cellStyle name="40% - 强调文字颜色 4 2 2 3 2 2" xfId="5226"/>
    <cellStyle name="注释 3 2 2 4 3 2" xfId="5227"/>
    <cellStyle name="常规 24 26" xfId="5228"/>
    <cellStyle name="常规 24 31" xfId="5229"/>
    <cellStyle name="常规 24 26 2" xfId="5230"/>
    <cellStyle name="常规 24 31 2" xfId="5231"/>
    <cellStyle name="40% - 强调文字颜色 4 2 2 3 2 2 2" xfId="5232"/>
    <cellStyle name="常规 13 30 2 2 2" xfId="5233"/>
    <cellStyle name="常规 13 25 2 2 2" xfId="5234"/>
    <cellStyle name="40% - 强调文字颜色 4 2 2 3 3" xfId="5235"/>
    <cellStyle name="注释 3 2 2 4 4" xfId="5236"/>
    <cellStyle name="60% - 强调文字颜色 1 5" xfId="5237"/>
    <cellStyle name="40% - 强调文字颜色 4 2 2 3 3 2" xfId="5238"/>
    <cellStyle name="注释 3 2 2 4 4 2" xfId="5239"/>
    <cellStyle name="40% - 强调文字颜色 4 2 2 4" xfId="5240"/>
    <cellStyle name="40% - 强调文字颜色 4 2 2 4 2" xfId="5241"/>
    <cellStyle name="注释 3 2 2 5 3" xfId="5242"/>
    <cellStyle name="40% - 强调文字颜色 4 2 2 4 2 2" xfId="5243"/>
    <cellStyle name="注释 3 2 2 5 3 2" xfId="5244"/>
    <cellStyle name="常规 29 26" xfId="5245"/>
    <cellStyle name="常规 29 31" xfId="5246"/>
    <cellStyle name="常规 34 26" xfId="5247"/>
    <cellStyle name="常规 34 31" xfId="5248"/>
    <cellStyle name="40% - 强调文字颜色 4 2 2 4 2 2 2" xfId="5249"/>
    <cellStyle name="注释 3 2 2 5 3 2 2" xfId="5250"/>
    <cellStyle name="常规 29 26 2" xfId="5251"/>
    <cellStyle name="常规 29 31 2" xfId="5252"/>
    <cellStyle name="常规 34 26 2" xfId="5253"/>
    <cellStyle name="常规 34 31 2" xfId="5254"/>
    <cellStyle name="40% - 强调文字颜色 4 2 2 4 3" xfId="5255"/>
    <cellStyle name="注释 3 2 2 5 4" xfId="5256"/>
    <cellStyle name="40% - 强调文字颜色 4 2 2 4 3 2" xfId="5257"/>
    <cellStyle name="40% - 强调文字颜色 4 2 2 5 2" xfId="5258"/>
    <cellStyle name="40% - 强调文字颜色 4 2 2 5 2 2" xfId="5259"/>
    <cellStyle name="40% - 强调文字颜色 4 2 2 5 3" xfId="5260"/>
    <cellStyle name="40% - 强调文字颜色 4 2 2 5 3 2" xfId="5261"/>
    <cellStyle name="链接单元格 3 2 2 7" xfId="5262"/>
    <cellStyle name="40% - 强调文字颜色 4 2 2 6" xfId="5263"/>
    <cellStyle name="强调文字颜色 6 3 3 6 2" xfId="5264"/>
    <cellStyle name="40% - 强调文字颜色 4 2 2 6 2" xfId="5265"/>
    <cellStyle name="注释 3 2 2 7 3" xfId="5266"/>
    <cellStyle name="常规 7 20 2 38 2 3" xfId="5267"/>
    <cellStyle name="常规 7 20 2 43 2 3" xfId="5268"/>
    <cellStyle name="强调文字颜色 3 2 6 5" xfId="5269"/>
    <cellStyle name="40% - 强调文字颜色 4 2 2 6 2 2" xfId="5270"/>
    <cellStyle name="注释 2 10 4" xfId="5271"/>
    <cellStyle name="常规 7 20 2 38 2 3 2" xfId="5272"/>
    <cellStyle name="常规 7 20 2 43 2 3 2" xfId="5273"/>
    <cellStyle name="40% - 强调文字颜色 4 2 2 7" xfId="5274"/>
    <cellStyle name="40% - 强调文字颜色 4 2 2 7 2" xfId="5275"/>
    <cellStyle name="40% - 强调文字颜色 4 2 3" xfId="5276"/>
    <cellStyle name="适中 2 2 2 3 2 2" xfId="5277"/>
    <cellStyle name="60% - 强调文字颜色 5 2 8" xfId="5278"/>
    <cellStyle name="40% - 强调文字颜色 4 2 3 2 2" xfId="5279"/>
    <cellStyle name="40% - 强调文字颜色 4 2 3 2 2 2" xfId="5280"/>
    <cellStyle name="40% - 强调文字颜色 4 2 3 2 2 2 2" xfId="5281"/>
    <cellStyle name="40% - 强调文字颜色 4 2 3 2 3" xfId="5282"/>
    <cellStyle name="40% - 强调文字颜色 4 2 3 2 3 2" xfId="5283"/>
    <cellStyle name="40% - 强调文字颜色 4 2 3 3 2" xfId="5284"/>
    <cellStyle name="注释 3 2 3 4 3" xfId="5285"/>
    <cellStyle name="常规 13 12" xfId="5286"/>
    <cellStyle name="40% - 强调文字颜色 4 2 3 3 2 2" xfId="5287"/>
    <cellStyle name="常规 13 30 3 2 2" xfId="5288"/>
    <cellStyle name="常规 13 25 3 2 2" xfId="5289"/>
    <cellStyle name="常规 8 44 2 2 2" xfId="5290"/>
    <cellStyle name="常规 8 39 2 2 2" xfId="5291"/>
    <cellStyle name="40% - 强调文字颜色 4 2 3 3 3" xfId="5292"/>
    <cellStyle name="常规 2 2 2 6 2" xfId="5293"/>
    <cellStyle name="常规 8 4 7 3" xfId="5294"/>
    <cellStyle name="差 3 2 2 2 3" xfId="5295"/>
    <cellStyle name="解释性文本 2 2 5 4 2" xfId="5296"/>
    <cellStyle name="强调文字颜色 3 2" xfId="5297"/>
    <cellStyle name="千位分隔 2 2 4 2 2" xfId="5298"/>
    <cellStyle name="40% - 强调文字颜色 4 2 3 4 2" xfId="5299"/>
    <cellStyle name="差 3 2 2 2 3 2" xfId="5300"/>
    <cellStyle name="强调文字颜色 3 2 2" xfId="5301"/>
    <cellStyle name="常规 23 12" xfId="5302"/>
    <cellStyle name="40% - 强调文字颜色 4 2 3 4 2 2" xfId="5303"/>
    <cellStyle name="常规 23 12 2" xfId="5304"/>
    <cellStyle name="强调文字颜色 6 3 8" xfId="5305"/>
    <cellStyle name="40% - 强调文字颜色 4 2 3 4 2 2 2" xfId="5306"/>
    <cellStyle name="常规 2 10" xfId="5307"/>
    <cellStyle name="差 3 2 2 2 4" xfId="5308"/>
    <cellStyle name="强调文字颜色 3 3" xfId="5309"/>
    <cellStyle name="40% - 强调文字颜色 4 2 3 4 3" xfId="5310"/>
    <cellStyle name="常规 7 2 2 2 2 11" xfId="5311"/>
    <cellStyle name="常规 23 62" xfId="5312"/>
    <cellStyle name="常规 23 57" xfId="5313"/>
    <cellStyle name="40% - 强调文字颜色 4 2 3 4 3 2" xfId="5314"/>
    <cellStyle name="常规 2 2 2 7 2" xfId="5315"/>
    <cellStyle name="常规 8 4 8 3" xfId="5316"/>
    <cellStyle name="常规 23 2 3 2 3" xfId="5317"/>
    <cellStyle name="常规 18 2 3 2 3" xfId="5318"/>
    <cellStyle name="差 3 2 2 3 3" xfId="5319"/>
    <cellStyle name="强调文字颜色 4 2" xfId="5320"/>
    <cellStyle name="40% - 强调文字颜色 4 2 3 5 2" xfId="5321"/>
    <cellStyle name="差 3 2 2 3 3 2" xfId="5322"/>
    <cellStyle name="强调文字颜色 4 2 2" xfId="5323"/>
    <cellStyle name="40% - 强调文字颜色 4 2 3 5 2 2" xfId="5324"/>
    <cellStyle name="差 3 2 2 4 3" xfId="5325"/>
    <cellStyle name="强调文字颜色 4 3 3 2 3" xfId="5326"/>
    <cellStyle name="强调文字颜色 5 2" xfId="5327"/>
    <cellStyle name="40% - 强调文字颜色 5 3 2 2 2 3" xfId="5328"/>
    <cellStyle name="常规 7 20 2 39 2 3" xfId="5329"/>
    <cellStyle name="常规 7 20 2 44 2 3" xfId="5330"/>
    <cellStyle name="40% - 强调文字颜色 4 2 3 6 2" xfId="5331"/>
    <cellStyle name="40% - 强调文字颜色 4 2 4" xfId="5332"/>
    <cellStyle name="适中 2 2 2 3 2 3" xfId="5333"/>
    <cellStyle name="40% - 强调文字颜色 4 2 4 2" xfId="5334"/>
    <cellStyle name="适中 2 2 2 3 2 3 2" xfId="5335"/>
    <cellStyle name="40% - 强调文字颜色 4 2 4 2 2" xfId="5336"/>
    <cellStyle name="40% - 强调文字颜色 4 2 4 2 2 2" xfId="5337"/>
    <cellStyle name="常规 2 2 3" xfId="5338"/>
    <cellStyle name="输出 2 3 5" xfId="5339"/>
    <cellStyle name="强调文字颜色 4 3 2 4 2 2 2" xfId="5340"/>
    <cellStyle name="40% - 强调文字颜色 4 2 4 3" xfId="5341"/>
    <cellStyle name="注释 3 2 4 4 3" xfId="5342"/>
    <cellStyle name="40% - 强调文字颜色 4 2 4 3 2" xfId="5343"/>
    <cellStyle name="40% - 强调文字颜色 4 2 5" xfId="5344"/>
    <cellStyle name="适中 2 2 2 3 2 4" xfId="5345"/>
    <cellStyle name="40% - 强调文字颜色 4 2 5 2" xfId="5346"/>
    <cellStyle name="40% - 强调文字颜色 4 2 5 2 2" xfId="5347"/>
    <cellStyle name="40% - 强调文字颜色 4 2 5 2 2 2" xfId="5348"/>
    <cellStyle name="强调文字颜色 4 3 2 4 2 3 2" xfId="5349"/>
    <cellStyle name="40% - 强调文字颜色 4 2 5 3" xfId="5350"/>
    <cellStyle name="解释性文本 2 6 2 2 2" xfId="5351"/>
    <cellStyle name="注释 3 2 5 4 3" xfId="5352"/>
    <cellStyle name="40% - 强调文字颜色 4 2 5 3 2" xfId="5353"/>
    <cellStyle name="40% - 强调文字颜色 4 2 6" xfId="5354"/>
    <cellStyle name="解释性文本 2 2 8" xfId="5355"/>
    <cellStyle name="60% - 强调文字颜色 1 2 2 3 2" xfId="5356"/>
    <cellStyle name="40% - 强调文字颜色 4 2 6 2" xfId="5357"/>
    <cellStyle name="常规 35 27" xfId="5358"/>
    <cellStyle name="常规 35 32" xfId="5359"/>
    <cellStyle name="解释性文本 2 2 8 2" xfId="5360"/>
    <cellStyle name="60% - 强调文字颜色 1 2 2 3 2 2" xfId="5361"/>
    <cellStyle name="注释 3 2 6 3 3" xfId="5362"/>
    <cellStyle name="40% - 强调文字颜色 4 2 6 2 2" xfId="5363"/>
    <cellStyle name="常规 35 27 2" xfId="5364"/>
    <cellStyle name="常规 35 32 2" xfId="5365"/>
    <cellStyle name="40% - 强调文字颜色 4 2 6 2 2 2" xfId="5366"/>
    <cellStyle name="常规 35 27 2 2" xfId="5367"/>
    <cellStyle name="常规 35 32 2 2" xfId="5368"/>
    <cellStyle name="常规 35 28" xfId="5369"/>
    <cellStyle name="常规 35 33" xfId="5370"/>
    <cellStyle name="40% - 强调文字颜色 4 2 6 3" xfId="5371"/>
    <cellStyle name="解释性文本 2 6 2 3 2" xfId="5372"/>
    <cellStyle name="40% - 强调文字颜色 4 2 6 3 2" xfId="5373"/>
    <cellStyle name="常规 35 28 2" xfId="5374"/>
    <cellStyle name="常规 35 33 2" xfId="5375"/>
    <cellStyle name="链接单元格 3 2 2 8" xfId="5376"/>
    <cellStyle name="40% - 强调文字颜色 4 3 2 2" xfId="5377"/>
    <cellStyle name="链接单元格 3 2 2 2 4 2" xfId="5378"/>
    <cellStyle name="60% - 强调文字颜色 5 3 7 2" xfId="5379"/>
    <cellStyle name="40% - 强调文字颜色 4 3 2 2 2" xfId="5380"/>
    <cellStyle name="40% - 强调文字颜色 4 3 2 2 2 2" xfId="5381"/>
    <cellStyle name="常规 13 5 3" xfId="5382"/>
    <cellStyle name="40% - 强调文字颜色 4 3 2 2 2 2 2" xfId="5383"/>
    <cellStyle name="好 4 3 5 3" xfId="5384"/>
    <cellStyle name="常规 13 5 3 2" xfId="5385"/>
    <cellStyle name="40% - 强调文字颜色 4 3 2 2 2 2 2 2" xfId="5386"/>
    <cellStyle name="好 4 3 5 3 2" xfId="5387"/>
    <cellStyle name="常规 158" xfId="5388"/>
    <cellStyle name="常规 163" xfId="5389"/>
    <cellStyle name="常规 208" xfId="5390"/>
    <cellStyle name="常规 213" xfId="5391"/>
    <cellStyle name="常规 13 6 3" xfId="5392"/>
    <cellStyle name="40% - 强调文字颜色 4 3 2 2 2 3 2" xfId="5393"/>
    <cellStyle name="40% - 强调文字颜色 4 3 2 2 3" xfId="5394"/>
    <cellStyle name="40% - 强调文字颜色 4 3 2 2 3 2" xfId="5395"/>
    <cellStyle name="60% - 强调文字颜色 5 2 2 2 2 3" xfId="5396"/>
    <cellStyle name="警告文本 2 2 5 3 2" xfId="5397"/>
    <cellStyle name="常规 14 5 3" xfId="5398"/>
    <cellStyle name="40% - 强调文字颜色 4 3 2 2 3 2 2" xfId="5399"/>
    <cellStyle name="40% - 强调文字颜色 6 3 2 2 5" xfId="5400"/>
    <cellStyle name="常规 14 5 3 2" xfId="5401"/>
    <cellStyle name="常规 9 19" xfId="5402"/>
    <cellStyle name="常规 9 24" xfId="5403"/>
    <cellStyle name="强调文字颜色 4 2 3 5 4" xfId="5404"/>
    <cellStyle name="40% - 强调文字颜色 4 3 2 2 3 2 2 2" xfId="5405"/>
    <cellStyle name="常规 13 2 9" xfId="5406"/>
    <cellStyle name="40% - 强调文字颜色 6 3 2 2 5 2" xfId="5407"/>
    <cellStyle name="40% - 强调文字颜色 4 3 2 2 3 3" xfId="5408"/>
    <cellStyle name="60% - 强调文字颜色 5 2 2 2 3 3" xfId="5409"/>
    <cellStyle name="警告文本 2 2 5 4 2" xfId="5410"/>
    <cellStyle name="常规 14 6 3" xfId="5411"/>
    <cellStyle name="40% - 强调文字颜色 4 3 2 2 3 3 2" xfId="5412"/>
    <cellStyle name="40% - 强调文字颜色 4 3 2 2 4" xfId="5413"/>
    <cellStyle name="40% - 强调文字颜色 4 3 2 2 4 2" xfId="5414"/>
    <cellStyle name="强调文字颜色 5 3 4 3 2" xfId="5415"/>
    <cellStyle name="60% - 强调文字颜色 4 3 2 5 3" xfId="5416"/>
    <cellStyle name="常规 20 5 3" xfId="5417"/>
    <cellStyle name="常规 15 5 3" xfId="5418"/>
    <cellStyle name="40% - 强调文字颜色 4 3 2 2 4 2 2" xfId="5419"/>
    <cellStyle name="常规 20 5 3 2" xfId="5420"/>
    <cellStyle name="常规 3 10" xfId="5421"/>
    <cellStyle name="强调文字颜色 4 3 3 5 4" xfId="5422"/>
    <cellStyle name="40% - 强调文字颜色 4 3 2 2 4 2 2 2" xfId="5423"/>
    <cellStyle name="40% - 强调文字颜色 4 3 2 2 4 3" xfId="5424"/>
    <cellStyle name="常规 20 6 3" xfId="5425"/>
    <cellStyle name="常规 15 6 3" xfId="5426"/>
    <cellStyle name="40% - 强调文字颜色 4 3 2 2 4 3 2" xfId="5427"/>
    <cellStyle name="标题 2 2 2 2" xfId="5428"/>
    <cellStyle name="40% - 强调文字颜色 4 3 2 2 5" xfId="5429"/>
    <cellStyle name="差 2 2 2 5 2" xfId="5430"/>
    <cellStyle name="强调文字颜色 3 3 3 3 2" xfId="5431"/>
    <cellStyle name="注释 2 47 2 2" xfId="5432"/>
    <cellStyle name="注释 2 52 2 2" xfId="5433"/>
    <cellStyle name="解释性文本 3 2 4 2 3 2" xfId="5434"/>
    <cellStyle name="40% - 强调文字颜色 5 2 2 2 3 2" xfId="5435"/>
    <cellStyle name="标题 2 2 2 2 2" xfId="5436"/>
    <cellStyle name="40% - 强调文字颜色 4 3 2 2 5 2" xfId="5437"/>
    <cellStyle name="输入 3 2 4" xfId="5438"/>
    <cellStyle name="差 2 2 2 5 2 2" xfId="5439"/>
    <cellStyle name="强调文字颜色 3 3 3 3 2 2" xfId="5440"/>
    <cellStyle name="注释 2 47 2 2 2" xfId="5441"/>
    <cellStyle name="注释 2 52 2 2 2" xfId="5442"/>
    <cellStyle name="40% - 强调文字颜色 5 2 2 2 3 2 2" xfId="5443"/>
    <cellStyle name="常规 16 5 3" xfId="5444"/>
    <cellStyle name="常规 21 5 3" xfId="5445"/>
    <cellStyle name="标题 2 2 2 2 2 2" xfId="5446"/>
    <cellStyle name="40% - 强调文字颜色 4 3 2 2 5 2 2" xfId="5447"/>
    <cellStyle name="输入 3 2 4 2" xfId="5448"/>
    <cellStyle name="40% - 强调文字颜色 5 2 2 2 3 2 2 2" xfId="5449"/>
    <cellStyle name="适中 3 2 3" xfId="5450"/>
    <cellStyle name="标题 2 2 2 3" xfId="5451"/>
    <cellStyle name="40% - 强调文字颜色 4 3 2 2 6" xfId="5452"/>
    <cellStyle name="差 2 2 2 5 3" xfId="5453"/>
    <cellStyle name="强调文字颜色 3 3 3 3 3" xfId="5454"/>
    <cellStyle name="计算 2 3 4 2 3 2" xfId="5455"/>
    <cellStyle name="注释 2 47 2 3" xfId="5456"/>
    <cellStyle name="注释 2 52 2 3" xfId="5457"/>
    <cellStyle name="40% - 强调文字颜色 5 2 2 2 3 3" xfId="5458"/>
    <cellStyle name="标题 2 2 2 3 2" xfId="5459"/>
    <cellStyle name="40% - 强调文字颜色 4 3 2 2 6 2" xfId="5460"/>
    <cellStyle name="输入 3 3 4" xfId="5461"/>
    <cellStyle name="40% - 强调文字颜色 5 2 2 2 3 3 2" xfId="5462"/>
    <cellStyle name="40% - 强调文字颜色 4 3 2 3" xfId="5463"/>
    <cellStyle name="40% - 强调文字颜色 4 3 2 3 2" xfId="5464"/>
    <cellStyle name="40% - 强调文字颜色 4 3 2 3 2 2" xfId="5465"/>
    <cellStyle name="常规 7 19 49 5" xfId="5466"/>
    <cellStyle name="常规 7 19 54 5" xfId="5467"/>
    <cellStyle name="常规 14 31 4" xfId="5468"/>
    <cellStyle name="常规 14 26 4" xfId="5469"/>
    <cellStyle name="常规 9 50 3" xfId="5470"/>
    <cellStyle name="常规 9 45 3" xfId="5471"/>
    <cellStyle name="40% - 强调文字颜色 4 3 2 3 2 2 2" xfId="5472"/>
    <cellStyle name="常规 13 31 2 2 2" xfId="5473"/>
    <cellStyle name="常规 13 26 2 2 2" xfId="5474"/>
    <cellStyle name="40% - 强调文字颜色 4 3 2 3 3" xfId="5475"/>
    <cellStyle name="40% - 强调文字颜色 4 3 2 3 3 2" xfId="5476"/>
    <cellStyle name="常规 7 19 55 5" xfId="5477"/>
    <cellStyle name="常规 2 2 2 2 2 2 2 3 2 2 3" xfId="5478"/>
    <cellStyle name="40% - 强调文字颜色 4 3 2 4" xfId="5479"/>
    <cellStyle name="40% - 强调文字颜色 4 3 2 4 2" xfId="5480"/>
    <cellStyle name="40% - 强调文字颜色 4 3 2 4 2 2" xfId="5481"/>
    <cellStyle name="输入 3 5" xfId="5482"/>
    <cellStyle name="40% - 强调文字颜色 4 3 2 4 2 2 2" xfId="5483"/>
    <cellStyle name="常规 7 19 15 3" xfId="5484"/>
    <cellStyle name="常规 7 19 20 3" xfId="5485"/>
    <cellStyle name="输入 3 5 2" xfId="5486"/>
    <cellStyle name="强调文字颜色 3 2 2 3 2 2" xfId="5487"/>
    <cellStyle name="40% - 强调文字颜色 4 3 2 4 3" xfId="5488"/>
    <cellStyle name="强调文字颜色 3 2 2 3 2 2 2" xfId="5489"/>
    <cellStyle name="40% - 强调文字颜色 4 3 2 4 3 2" xfId="5490"/>
    <cellStyle name="40% - 强调文字颜色 4 3 2 5" xfId="5491"/>
    <cellStyle name="40% - 强调文字颜色 4 3 2 5 2" xfId="5492"/>
    <cellStyle name="常规 3 9 5" xfId="5493"/>
    <cellStyle name="40% - 强调文字颜色 4 3 2 5 2 2" xfId="5494"/>
    <cellStyle name="常规 3 9 5 2" xfId="5495"/>
    <cellStyle name="40% - 强调文字颜色 4 3 2 5 2 2 2" xfId="5496"/>
    <cellStyle name="标题 2 3 2 6 2 2" xfId="5497"/>
    <cellStyle name="强调文字颜色 3 2 2 3 3 2" xfId="5498"/>
    <cellStyle name="40% - 强调文字颜色 4 3 2 5 3" xfId="5499"/>
    <cellStyle name="40% - 强调文字颜色 4 3 2 5 3 2" xfId="5500"/>
    <cellStyle name="40% - 强调文字颜色 4 3 2 6" xfId="5501"/>
    <cellStyle name="40% - 强调文字颜色 4 3 2 6 2" xfId="5502"/>
    <cellStyle name="40% - 强调文字颜色 4 3 2 7 2" xfId="5503"/>
    <cellStyle name="40% - 强调文字颜色 4 3 3" xfId="5504"/>
    <cellStyle name="适中 2 2 2 3 3 2" xfId="5505"/>
    <cellStyle name="60% - 强调文字颜色 2 3 2 2 3 2 2" xfId="5506"/>
    <cellStyle name="链接单元格 3 2 2 2 5" xfId="5507"/>
    <cellStyle name="60% - 强调文字颜色 5 3 8" xfId="5508"/>
    <cellStyle name="40% - 强调文字颜色 4 3 3 2" xfId="5509"/>
    <cellStyle name="40% - 强调文字颜色 4 3 3 2 2" xfId="5510"/>
    <cellStyle name="40% - 强调文字颜色 4 3 3 2 2 2" xfId="5511"/>
    <cellStyle name="40% - 强调文字颜色 4 3 3 2 2 2 2" xfId="5512"/>
    <cellStyle name="40% - 强调文字颜色 4 3 3 2 3" xfId="5513"/>
    <cellStyle name="40% - 强调文字颜色 4 3 3 2 3 2" xfId="5514"/>
    <cellStyle name="40% - 强调文字颜色 4 3 3 3" xfId="5515"/>
    <cellStyle name="40% - 强调文字颜色 4 3 3 3 2" xfId="5516"/>
    <cellStyle name="40% - 强调文字颜色 4 3 3 3 2 2" xfId="5517"/>
    <cellStyle name="常规 10 8 3" xfId="5518"/>
    <cellStyle name="常规 3 26 3" xfId="5519"/>
    <cellStyle name="常规 3 31 3" xfId="5520"/>
    <cellStyle name="40% - 强调文字颜色 4 3 3 3 2 2 2" xfId="5521"/>
    <cellStyle name="常规 13 31 3 2 2" xfId="5522"/>
    <cellStyle name="常规 13 26 3 2 2" xfId="5523"/>
    <cellStyle name="常规 8 50 2 2 2" xfId="5524"/>
    <cellStyle name="常规 8 45 2 2 2" xfId="5525"/>
    <cellStyle name="40% - 强调文字颜色 4 3 3 3 3" xfId="5526"/>
    <cellStyle name="40% - 强调文字颜色 4 3 3 3 3 2" xfId="5527"/>
    <cellStyle name="常规 10 9 3" xfId="5528"/>
    <cellStyle name="40% - 强调文字颜色 4 3 3 4" xfId="5529"/>
    <cellStyle name="常规 7 2 4 33 4" xfId="5530"/>
    <cellStyle name="常规 7 2 4 28 4" xfId="5531"/>
    <cellStyle name="常规 2 3 2 6 2" xfId="5532"/>
    <cellStyle name="差 3 3 2 2 3" xfId="5533"/>
    <cellStyle name="40% - 强调文字颜色 4 3 3 4 2" xfId="5534"/>
    <cellStyle name="40% - 强调文字颜色 4 3 3 4 2 2" xfId="5535"/>
    <cellStyle name="常规 11 8 3" xfId="5536"/>
    <cellStyle name="差 3 4" xfId="5537"/>
    <cellStyle name="常规 8 4 2 16" xfId="5538"/>
    <cellStyle name="常规 8 4 2 21" xfId="5539"/>
    <cellStyle name="强调文字颜色 3 2 2 4 2 2" xfId="5540"/>
    <cellStyle name="40% - 强调文字颜色 4 3 3 4 3" xfId="5541"/>
    <cellStyle name="强调文字颜色 3 2 2 4 2 2 2" xfId="5542"/>
    <cellStyle name="40% - 强调文字颜色 4 3 3 4 3 2" xfId="5543"/>
    <cellStyle name="常规 11 9 3" xfId="5544"/>
    <cellStyle name="40% - 强调文字颜色 4 3 3 5" xfId="5545"/>
    <cellStyle name="40% - 强调文字颜色 4 3 3 5 2" xfId="5546"/>
    <cellStyle name="40% - 强调文字颜色 4 3 3 5 2 2" xfId="5547"/>
    <cellStyle name="常规 12 8 3" xfId="5548"/>
    <cellStyle name="40% - 强调文字颜色 4 3 3 6" xfId="5549"/>
    <cellStyle name="40% - 强调文字颜色 4 3 3 6 2" xfId="5550"/>
    <cellStyle name="40% - 强调文字颜色 4 3 4" xfId="5551"/>
    <cellStyle name="40% - 强调文字颜色 4 3 4 2" xfId="5552"/>
    <cellStyle name="40% - 强调文字颜色 4 3 4 2 2" xfId="5553"/>
    <cellStyle name="40% - 强调文字颜色 4 3 4 3" xfId="5554"/>
    <cellStyle name="40% - 强调文字颜色 4 3 4 3 2" xfId="5555"/>
    <cellStyle name="40% - 强调文字颜色 4 3 5" xfId="5556"/>
    <cellStyle name="40% - 强调文字颜色 4 3 5 2" xfId="5557"/>
    <cellStyle name="强调文字颜色 1 2 3 4 4" xfId="5558"/>
    <cellStyle name="常规 2 5 8" xfId="5559"/>
    <cellStyle name="常规 8 4 44 3" xfId="5560"/>
    <cellStyle name="常规 8 4 39 3" xfId="5561"/>
    <cellStyle name="常规 8 13 4 3" xfId="5562"/>
    <cellStyle name="40% - 强调文字颜色 4 3 5 2 2" xfId="5563"/>
    <cellStyle name="常规 7 2 2 2 2 28 4" xfId="5564"/>
    <cellStyle name="常规 7 2 2 2 2 33 4" xfId="5565"/>
    <cellStyle name="40% - 强调文字颜色 4 3 5 2 2 2" xfId="5566"/>
    <cellStyle name="40% - 强调文字颜色 4 3 5 3" xfId="5567"/>
    <cellStyle name="40% - 强调文字颜色 4 3 6" xfId="5568"/>
    <cellStyle name="解释性文本 2 3 8" xfId="5569"/>
    <cellStyle name="60% - 强调文字颜色 1 2 2 4 2" xfId="5570"/>
    <cellStyle name="40% - 强调文字颜色 4 3 6 2" xfId="5571"/>
    <cellStyle name="60% - 强调文字颜色 1 2 2 4 2 2" xfId="5572"/>
    <cellStyle name="40% - 强调文字颜色 4 3 6 3" xfId="5573"/>
    <cellStyle name="40% - 强调文字颜色 4 3 6 3 2" xfId="5574"/>
    <cellStyle name="60% - 强调文字颜色 1 3 2 6 2" xfId="5575"/>
    <cellStyle name="注释 2 3 2 3 2 3 2" xfId="5576"/>
    <cellStyle name="常规 7 2 18 5" xfId="5577"/>
    <cellStyle name="常规 7 2 23 5" xfId="5578"/>
    <cellStyle name="40% - 强调文字颜色 4 4" xfId="5579"/>
    <cellStyle name="40% - 强调文字颜色 4 5" xfId="5580"/>
    <cellStyle name="常规 4 2 8 2" xfId="5581"/>
    <cellStyle name="标题 4 3 2 2 4 2" xfId="5582"/>
    <cellStyle name="40% - 强调文字颜色 4 5 2" xfId="5583"/>
    <cellStyle name="标题 4 3 2 2 4 2 2" xfId="5584"/>
    <cellStyle name="链接单元格 3 2 2 4 4" xfId="5585"/>
    <cellStyle name="常规 7 4 2 2 2" xfId="5586"/>
    <cellStyle name="警告文本 3 2 3 2 4" xfId="5587"/>
    <cellStyle name="常规 3 2 2 2 2 4 2" xfId="5588"/>
    <cellStyle name="常规 4 2 3 2 2 2 2" xfId="5589"/>
    <cellStyle name="常规 7 17 2" xfId="5590"/>
    <cellStyle name="常规 7 22 2" xfId="5591"/>
    <cellStyle name="40% - 强调文字颜色 4 6" xfId="5592"/>
    <cellStyle name="标题 4 3 2 2 4 3" xfId="5593"/>
    <cellStyle name="常规 7 17 2 2" xfId="5594"/>
    <cellStyle name="常规 7 22 2 2" xfId="5595"/>
    <cellStyle name="40% - 强调文字颜色 4 6 2" xfId="5596"/>
    <cellStyle name="输出 3 3 3 4 2" xfId="5597"/>
    <cellStyle name="常规 22 2 3 3" xfId="5598"/>
    <cellStyle name="常规 17 2 3 3" xfId="5599"/>
    <cellStyle name="差 2 2 2 4" xfId="5600"/>
    <cellStyle name="强调文字颜色 3 3 3 2" xfId="5601"/>
    <cellStyle name="常规 36 26 3" xfId="5602"/>
    <cellStyle name="常规 36 31 3" xfId="5603"/>
    <cellStyle name="解释性文本 3 2 4 2 2" xfId="5604"/>
    <cellStyle name="常规 7 2 2 4 2 3" xfId="5605"/>
    <cellStyle name="常规 7 2 2 2 2 12 2" xfId="5606"/>
    <cellStyle name="常规 23 58 2" xfId="5607"/>
    <cellStyle name="好 2 3 2 2 2" xfId="5608"/>
    <cellStyle name="40% - 强调文字颜色 5 2 2 2 2" xfId="5609"/>
    <cellStyle name="常规 22 2 3 3 2" xfId="5610"/>
    <cellStyle name="常规 17 2 3 3 2" xfId="5611"/>
    <cellStyle name="差 2 2 2 4 2" xfId="5612"/>
    <cellStyle name="强调文字颜色 3 3 3 2 2" xfId="5613"/>
    <cellStyle name="解释性文本 3 2 4 2 2 2" xfId="5614"/>
    <cellStyle name="常规 7 2 2 4 2 3 2" xfId="5615"/>
    <cellStyle name="常规 7 2 2 2 2 12 2 2" xfId="5616"/>
    <cellStyle name="常规 23 58 2 2" xfId="5617"/>
    <cellStyle name="好 2 3 2 2 2 2" xfId="5618"/>
    <cellStyle name="常规 25 47" xfId="5619"/>
    <cellStyle name="常规 30 47" xfId="5620"/>
    <cellStyle name="40% - 强调文字颜色 5 2 2 2 2 2" xfId="5621"/>
    <cellStyle name="差 2 2 2 4 2 2" xfId="5622"/>
    <cellStyle name="强调文字颜色 3 3 3 2 2 2" xfId="5623"/>
    <cellStyle name="常规 25 47 2" xfId="5624"/>
    <cellStyle name="常规 30 47 2" xfId="5625"/>
    <cellStyle name="40% - 强调文字颜色 5 2 2 2 2 2 2" xfId="5626"/>
    <cellStyle name="差 2 2 2 4 2 2 2" xfId="5627"/>
    <cellStyle name="强调文字颜色 3 3 3 2 2 2 2" xfId="5628"/>
    <cellStyle name="40% - 强调文字颜色 5 2 2 2 2 2 2 2" xfId="5629"/>
    <cellStyle name="差 2 2 2 4 3 2" xfId="5630"/>
    <cellStyle name="强调文字颜色 3 3 3 2 3 2" xfId="5631"/>
    <cellStyle name="40% - 强调文字颜色 5 2 2 2 2 3 2" xfId="5632"/>
    <cellStyle name="常规 31 14 2 2" xfId="5633"/>
    <cellStyle name="常规 26 14 2 2" xfId="5634"/>
    <cellStyle name="解释性文本 2 3 2 2 3 2" xfId="5635"/>
    <cellStyle name="标题 2 2 2" xfId="5636"/>
    <cellStyle name="常规 22 2 3 4" xfId="5637"/>
    <cellStyle name="常规 17 2 3 4" xfId="5638"/>
    <cellStyle name="差 2 2 2 5" xfId="5639"/>
    <cellStyle name="强调文字颜色 3 3 3 3" xfId="5640"/>
    <cellStyle name="注释 2 47 2" xfId="5641"/>
    <cellStyle name="注释 2 52 2" xfId="5642"/>
    <cellStyle name="解释性文本 3 2 4 2 3" xfId="5643"/>
    <cellStyle name="常规 7 2 2 4 2 4" xfId="5644"/>
    <cellStyle name="常规 7 2 2 2 2 12 3" xfId="5645"/>
    <cellStyle name="常规 23 58 3" xfId="5646"/>
    <cellStyle name="好 2 3 2 2 3" xfId="5647"/>
    <cellStyle name="40% - 强调文字颜色 5 2 2 2 3" xfId="5648"/>
    <cellStyle name="常规 23 32 2 2" xfId="5649"/>
    <cellStyle name="常规 23 27 2 2" xfId="5650"/>
    <cellStyle name="常规 7 2 4 2 17 2 3 2" xfId="5651"/>
    <cellStyle name="常规 7 2 4 2 22 2 3 2" xfId="5652"/>
    <cellStyle name="标题 2 2 3" xfId="5653"/>
    <cellStyle name="差 2 2 2 6" xfId="5654"/>
    <cellStyle name="强调文字颜色 3 3 3 4" xfId="5655"/>
    <cellStyle name="注释 2 47 3" xfId="5656"/>
    <cellStyle name="注释 2 52 3" xfId="5657"/>
    <cellStyle name="解释性文本 3 2 4 2 4" xfId="5658"/>
    <cellStyle name="40% - 强调文字颜色 5 2 2 2 4" xfId="5659"/>
    <cellStyle name="标题 2 2 3 2" xfId="5660"/>
    <cellStyle name="差 2 2 2 6 2" xfId="5661"/>
    <cellStyle name="强调文字颜色 3 3 3 4 2" xfId="5662"/>
    <cellStyle name="注释 2 47 3 2" xfId="5663"/>
    <cellStyle name="注释 2 52 3 2" xfId="5664"/>
    <cellStyle name="40% - 强调文字颜色 5 2 2 2 4 2" xfId="5665"/>
    <cellStyle name="标题 2 2 3 2 2" xfId="5666"/>
    <cellStyle name="40% - 强调文字颜色 5 2 2 2 4 2 2" xfId="5667"/>
    <cellStyle name="常规 39 2 6 2" xfId="5668"/>
    <cellStyle name="强调文字颜色 2 3 2 4 2 4" xfId="5669"/>
    <cellStyle name="60% - 强调文字颜色 1 2 6" xfId="5670"/>
    <cellStyle name="标题 2 2 3 2 2 2" xfId="5671"/>
    <cellStyle name="40% - 强调文字颜色 5 2 2 2 4 2 2 2" xfId="5672"/>
    <cellStyle name="60% - 强调文字颜色 1 2 6 2" xfId="5673"/>
    <cellStyle name="标题 2 2 3 3" xfId="5674"/>
    <cellStyle name="40% - 强调文字颜色 5 2 2 2 4 3" xfId="5675"/>
    <cellStyle name="标题 2 2 3 3 2" xfId="5676"/>
    <cellStyle name="常规 8 2 2 2 36" xfId="5677"/>
    <cellStyle name="常规 8 2 2 2 41" xfId="5678"/>
    <cellStyle name="40% - 强调文字颜色 5 2 2 2 4 3 2" xfId="5679"/>
    <cellStyle name="常规 39 2 7 2" xfId="5680"/>
    <cellStyle name="60% - 强调文字颜色 1 3 6" xfId="5681"/>
    <cellStyle name="常规 20 50 2 2" xfId="5682"/>
    <cellStyle name="常规 20 45 2 2" xfId="5683"/>
    <cellStyle name="强调文字颜色 4 2 3 3 2" xfId="5684"/>
    <cellStyle name="输入 2 2 2 7 2" xfId="5685"/>
    <cellStyle name="标题 2 2 4" xfId="5686"/>
    <cellStyle name="解释性文本 3 3 3 2 3 2" xfId="5687"/>
    <cellStyle name="40% - 强调文字颜色 5 2 2 2 5" xfId="5688"/>
    <cellStyle name="强调文字颜色 4 2 3 3 2 2" xfId="5689"/>
    <cellStyle name="标题 2 2 4 2" xfId="5690"/>
    <cellStyle name="40% - 强调文字颜色 5 2 2 2 5 2" xfId="5691"/>
    <cellStyle name="强调文字颜色 4 2 3 3 2 2 2" xfId="5692"/>
    <cellStyle name="标题 2 2 4 2 2" xfId="5693"/>
    <cellStyle name="40% - 强调文字颜色 5 2 2 2 5 2 2" xfId="5694"/>
    <cellStyle name="强调文字颜色 2 3 2 5 2 4" xfId="5695"/>
    <cellStyle name="60% - 强调文字颜色 2 2 6" xfId="5696"/>
    <cellStyle name="常规 12 58 2 2" xfId="5697"/>
    <cellStyle name="强调文字颜色 4 2 3 3 3" xfId="5698"/>
    <cellStyle name="标题 2 2 5" xfId="5699"/>
    <cellStyle name="40% - 强调文字颜色 5 2 2 2 6" xfId="5700"/>
    <cellStyle name="强调文字颜色 4 2 3 3 3 2" xfId="5701"/>
    <cellStyle name="标题 2 2 5 2" xfId="5702"/>
    <cellStyle name="40% - 强调文字颜色 5 2 2 2 6 2" xfId="5703"/>
    <cellStyle name="常规 7 2 2 2 2 13" xfId="5704"/>
    <cellStyle name="常规 23 59" xfId="5705"/>
    <cellStyle name="好 2 3 2 3" xfId="5706"/>
    <cellStyle name="40% - 强调文字颜色 5 2 2 3" xfId="5707"/>
    <cellStyle name="常规 7 2 46 2 2" xfId="5708"/>
    <cellStyle name="常规 7 2 51 2 2" xfId="5709"/>
    <cellStyle name="输出 3 3 3 5" xfId="5710"/>
    <cellStyle name="60% - 强调文字颜色 4 3 2 2 5 2" xfId="5711"/>
    <cellStyle name="常规 2 10 4" xfId="5712"/>
    <cellStyle name="常规 22 2 4 3" xfId="5713"/>
    <cellStyle name="常规 17 2 4 3" xfId="5714"/>
    <cellStyle name="差 2 2 3 4" xfId="5715"/>
    <cellStyle name="强调文字颜色 3 3 4 2" xfId="5716"/>
    <cellStyle name="常规 36 27 3" xfId="5717"/>
    <cellStyle name="常规 36 32 3" xfId="5718"/>
    <cellStyle name="解释性文本 3 2 4 3 2" xfId="5719"/>
    <cellStyle name="常规 7 2 2 2 2 13 2" xfId="5720"/>
    <cellStyle name="常规 23 59 2" xfId="5721"/>
    <cellStyle name="好 2 3 2 3 2" xfId="5722"/>
    <cellStyle name="40% - 强调文字颜色 5 2 2 3 2" xfId="5723"/>
    <cellStyle name="常规 7 2 46 2 2 2" xfId="5724"/>
    <cellStyle name="常规 7 2 51 2 2 2" xfId="5725"/>
    <cellStyle name="常规 35 47" xfId="5726"/>
    <cellStyle name="40% - 强调文字颜色 5 2 2 3 2 2" xfId="5727"/>
    <cellStyle name="强调文字颜色 3 3 4 2 2" xfId="5728"/>
    <cellStyle name="60% - 强调文字颜色 2 3 2 4 3" xfId="5729"/>
    <cellStyle name="常规 35 47 2" xfId="5730"/>
    <cellStyle name="40% - 强调文字颜色 5 2 2 3 2 2 2" xfId="5731"/>
    <cellStyle name="40% - 强调文字颜色 5 2 2 4" xfId="5732"/>
    <cellStyle name="常规 7 2 46 2 3" xfId="5733"/>
    <cellStyle name="常规 7 2 51 2 3" xfId="5734"/>
    <cellStyle name="标题 4 2 2 3 2" xfId="5735"/>
    <cellStyle name="常规 17 2 5 3" xfId="5736"/>
    <cellStyle name="常规 22 2 5 3" xfId="5737"/>
    <cellStyle name="标题 4 2 2 3 2 2" xfId="5738"/>
    <cellStyle name="差 2 2 4 4" xfId="5739"/>
    <cellStyle name="千位分隔 3 2 3 2 2" xfId="5740"/>
    <cellStyle name="强调文字颜色 3 3 5 2" xfId="5741"/>
    <cellStyle name="常规 36 28 3" xfId="5742"/>
    <cellStyle name="常规 36 33 3" xfId="5743"/>
    <cellStyle name="解释性文本 3 2 4 4 2" xfId="5744"/>
    <cellStyle name="40% - 强调文字颜色 5 2 2 4 2" xfId="5745"/>
    <cellStyle name="常规 7 2 46 2 3 2" xfId="5746"/>
    <cellStyle name="常规 7 2 51 2 3 2" xfId="5747"/>
    <cellStyle name="40% - 强调文字颜色 5 2 2 4 2 2" xfId="5748"/>
    <cellStyle name="60% - 强调文字颜色 4 2 6 3" xfId="5749"/>
    <cellStyle name="强调文字颜色 3 3 5 2 2" xfId="5750"/>
    <cellStyle name="60% - 强调文字颜色 2 3 3 4 3" xfId="5751"/>
    <cellStyle name="40% - 强调文字颜色 5 2 2 4 2 2 2" xfId="5752"/>
    <cellStyle name="40% - 强调文字颜色 5 2 2 5" xfId="5753"/>
    <cellStyle name="常规 7 2 46 2 4" xfId="5754"/>
    <cellStyle name="常规 7 2 51 2 4" xfId="5755"/>
    <cellStyle name="标题 4 2 2 3 3" xfId="5756"/>
    <cellStyle name="常规 24 2 2 2 3" xfId="5757"/>
    <cellStyle name="常规 19 2 2 2 3" xfId="5758"/>
    <cellStyle name="差 2 2 5 4" xfId="5759"/>
    <cellStyle name="强调文字颜色 3 3 6 2" xfId="5760"/>
    <cellStyle name="常规 36 29 3" xfId="5761"/>
    <cellStyle name="常规 36 34 3" xfId="5762"/>
    <cellStyle name="40% - 强调文字颜色 5 2 2 5 2" xfId="5763"/>
    <cellStyle name="40% - 强调文字颜色 5 2 2 5 2 2" xfId="5764"/>
    <cellStyle name="检查单元格 2 2 5 3" xfId="5765"/>
    <cellStyle name="常规 24 2 2 2 3 2" xfId="5766"/>
    <cellStyle name="常规 19 2 2 2 3 2" xfId="5767"/>
    <cellStyle name="60% - 强调文字颜色 4 3 6 3" xfId="5768"/>
    <cellStyle name="强调文字颜色 3 3 6 2 2" xfId="5769"/>
    <cellStyle name="40% - 强调文字颜色 5 2 2 5 2 2 2" xfId="5770"/>
    <cellStyle name="检查单元格 2 2 5 3 2" xfId="5771"/>
    <cellStyle name="注释 2 45 2 3 2" xfId="5772"/>
    <cellStyle name="注释 2 50 2 3 2" xfId="5773"/>
    <cellStyle name="40% - 强调文字颜色 5 2 2 5 3" xfId="5774"/>
    <cellStyle name="40% - 强调文字颜色 5 2 2 6" xfId="5775"/>
    <cellStyle name="百分比 4 2 2 2" xfId="5776"/>
    <cellStyle name="40% - 强调文字颜色 5 2 2 6 2" xfId="5777"/>
    <cellStyle name="40% - 强调文字颜色 5 2 2 7" xfId="5778"/>
    <cellStyle name="40% - 强调文字颜色 5 2 2 7 2" xfId="5779"/>
    <cellStyle name="40% - 强调文字颜色 5 2 3" xfId="5780"/>
    <cellStyle name="适中 2 2 2 4 2 2" xfId="5781"/>
    <cellStyle name="60% - 强调文字颜色 6 2 8" xfId="5782"/>
    <cellStyle name="40% - 强调文字颜色 5 2 3 2" xfId="5783"/>
    <cellStyle name="适中 2 2 2 4 2 2 2" xfId="5784"/>
    <cellStyle name="警告文本 3 10" xfId="5785"/>
    <cellStyle name="输出 3 3 4 4 2" xfId="5786"/>
    <cellStyle name="好 4" xfId="5787"/>
    <cellStyle name="常规 22 3 3 3" xfId="5788"/>
    <cellStyle name="常规 17 3 3 3" xfId="5789"/>
    <cellStyle name="常规 3 2 2 4 2" xfId="5790"/>
    <cellStyle name="解释性文本 3 2 5 2 2" xfId="5791"/>
    <cellStyle name="输入 3 3 2 2 3" xfId="5792"/>
    <cellStyle name="差 2 3 2 4" xfId="5793"/>
    <cellStyle name="40% - 强调文字颜色 5 2 3 2 2" xfId="5794"/>
    <cellStyle name="好 2 3 3 2 2 2" xfId="5795"/>
    <cellStyle name="常规 14 33" xfId="5796"/>
    <cellStyle name="常规 14 28" xfId="5797"/>
    <cellStyle name="常规 7 2 2 5 2 3 2" xfId="5798"/>
    <cellStyle name="40% - 强调文字颜色 5 2 3 2 2 2" xfId="5799"/>
    <cellStyle name="常规 14 33 2" xfId="5800"/>
    <cellStyle name="常规 14 28 2" xfId="5801"/>
    <cellStyle name="40% - 强调文字颜色 5 2 3 2 2 2 2" xfId="5802"/>
    <cellStyle name="常规 31 20 2 2" xfId="5803"/>
    <cellStyle name="常规 31 15 2 2" xfId="5804"/>
    <cellStyle name="常规 26 20 2 2" xfId="5805"/>
    <cellStyle name="常规 26 15 2 2" xfId="5806"/>
    <cellStyle name="标题 3 2 2" xfId="5807"/>
    <cellStyle name="计算 2 2 6 4" xfId="5808"/>
    <cellStyle name="常规 7 2 27" xfId="5809"/>
    <cellStyle name="常规 7 2 32" xfId="5810"/>
    <cellStyle name="常规 7 19 28 2 3 2" xfId="5811"/>
    <cellStyle name="常规 7 19 33 2 3 2" xfId="5812"/>
    <cellStyle name="40% - 强调文字颜色 5 2 3 2 3" xfId="5813"/>
    <cellStyle name="常规 7 2 27 2" xfId="5814"/>
    <cellStyle name="常规 7 2 32 2" xfId="5815"/>
    <cellStyle name="标题 3 2 2 2" xfId="5816"/>
    <cellStyle name="40% - 强调文字颜色 5 2 3 2 3 2" xfId="5817"/>
    <cellStyle name="40% - 强调文字颜色 5 2 3 3" xfId="5818"/>
    <cellStyle name="常规 7 2 46 3 2" xfId="5819"/>
    <cellStyle name="常规 7 2 51 3 2" xfId="5820"/>
    <cellStyle name="常规 3 2 2 5 2" xfId="5821"/>
    <cellStyle name="常规 22 3 4 3" xfId="5822"/>
    <cellStyle name="常规 17 3 4 3" xfId="5823"/>
    <cellStyle name="解释性文本 3 2 5 3 2" xfId="5824"/>
    <cellStyle name="差 2 3 3 4" xfId="5825"/>
    <cellStyle name="40% - 强调文字颜色 5 2 3 3 2" xfId="5826"/>
    <cellStyle name="常规 24 33" xfId="5827"/>
    <cellStyle name="常规 24 28" xfId="5828"/>
    <cellStyle name="40% - 强调文字颜色 5 2 3 3 2 2" xfId="5829"/>
    <cellStyle name="常规 24 33 2" xfId="5830"/>
    <cellStyle name="常规 24 28 2" xfId="5831"/>
    <cellStyle name="40% - 强调文字颜色 5 2 3 3 2 2 2" xfId="5832"/>
    <cellStyle name="常规 3 2 2 6 2" xfId="5833"/>
    <cellStyle name="标题 4 2 2 4 2 2" xfId="5834"/>
    <cellStyle name="差 2 3 4 4" xfId="5835"/>
    <cellStyle name="千位分隔 3 2 4 2 2" xfId="5836"/>
    <cellStyle name="解释性文本 3 2 5 4 2" xfId="5837"/>
    <cellStyle name="40% - 强调文字颜色 5 2 3 4 2" xfId="5838"/>
    <cellStyle name="常规 34 33" xfId="5839"/>
    <cellStyle name="常规 34 28" xfId="5840"/>
    <cellStyle name="常规 29 33" xfId="5841"/>
    <cellStyle name="常规 29 28" xfId="5842"/>
    <cellStyle name="40% - 强调文字颜色 5 2 3 4 2 2" xfId="5843"/>
    <cellStyle name="输出 2 3 2 5" xfId="5844"/>
    <cellStyle name="60% - 强调文字颜色 5 2 6 3" xfId="5845"/>
    <cellStyle name="常规 34 33 2" xfId="5846"/>
    <cellStyle name="常规 34 28 2" xfId="5847"/>
    <cellStyle name="常规 29 33 2" xfId="5848"/>
    <cellStyle name="常规 29 28 2" xfId="5849"/>
    <cellStyle name="40% - 强调文字颜色 5 2 3 4 2 2 2" xfId="5850"/>
    <cellStyle name="40% - 强调文字颜色 5 2 3 5" xfId="5851"/>
    <cellStyle name="常规 3 2 2 7" xfId="5852"/>
    <cellStyle name="标题 4 2 2 4 3" xfId="5853"/>
    <cellStyle name="40% - 强调文字颜色 5 2 3 5 2" xfId="5854"/>
    <cellStyle name="40% - 强调文字颜色 5 2 3 5 2 2" xfId="5855"/>
    <cellStyle name="检查单元格 3 2 5 3" xfId="5856"/>
    <cellStyle name="60% - 强调文字颜色 5 3 6 3" xfId="5857"/>
    <cellStyle name="40% - 强调文字颜色 5 2 3 6" xfId="5858"/>
    <cellStyle name="40% - 强调文字颜色 5 2 3 6 2" xfId="5859"/>
    <cellStyle name="40% - 强调文字颜色 5 2 4" xfId="5860"/>
    <cellStyle name="适中 2 2 2 4 2 3" xfId="5861"/>
    <cellStyle name="40% - 强调文字颜色 5 2 4 2" xfId="5862"/>
    <cellStyle name="适中 2 2 2 4 2 3 2" xfId="5863"/>
    <cellStyle name="40% - 强调文字颜色 5 2 4 2 2" xfId="5864"/>
    <cellStyle name="40% - 强调文字颜色 5 2 4 2 2 2" xfId="5865"/>
    <cellStyle name="强调文字颜色 4 3 2 5 2 2 2" xfId="5866"/>
    <cellStyle name="40% - 强调文字颜色 5 2 4 3" xfId="5867"/>
    <cellStyle name="常规 7 2 46 4 2" xfId="5868"/>
    <cellStyle name="常规 7 2 51 4 2" xfId="5869"/>
    <cellStyle name="40% - 强调文字颜色 5 2 4 3 2" xfId="5870"/>
    <cellStyle name="常规 7 2 46 4 2 2" xfId="5871"/>
    <cellStyle name="常规 7 2 51 4 2 2" xfId="5872"/>
    <cellStyle name="40% - 强调文字颜色 5 2 5" xfId="5873"/>
    <cellStyle name="常规 7 2 4 2 26 4 2 2" xfId="5874"/>
    <cellStyle name="常规 7 2 4 2 31 4 2 2" xfId="5875"/>
    <cellStyle name="适中 2 2 2 4 2 4" xfId="5876"/>
    <cellStyle name="60% - 强调文字颜色 1 2 2 2 5" xfId="5877"/>
    <cellStyle name="40% - 强调文字颜色 5 2 5 2" xfId="5878"/>
    <cellStyle name="60% - 强调文字颜色 1 2 2 2 5 2" xfId="5879"/>
    <cellStyle name="40% - 强调文字颜色 5 2 5 2 2" xfId="5880"/>
    <cellStyle name="输出 2 3 7" xfId="5881"/>
    <cellStyle name="常规 7 2 2 7 2 3 2" xfId="5882"/>
    <cellStyle name="常规 2 2 5" xfId="5883"/>
    <cellStyle name="40% - 强调文字颜色 5 2 5 2 2 2" xfId="5884"/>
    <cellStyle name="60% - 强调文字颜色 1 2 2 2 6" xfId="5885"/>
    <cellStyle name="强调文字颜色 4 3 2 5 2 3 2" xfId="5886"/>
    <cellStyle name="40% - 强调文字颜色 5 2 5 3" xfId="5887"/>
    <cellStyle name="40% - 强调文字颜色 5 2 6" xfId="5888"/>
    <cellStyle name="解释性文本 3 2 8" xfId="5889"/>
    <cellStyle name="60% - 强调文字颜色 1 2 3 3 2" xfId="5890"/>
    <cellStyle name="40% - 强调文字颜色 5 3 2 2" xfId="5891"/>
    <cellStyle name="常规 7 20 2 39" xfId="5892"/>
    <cellStyle name="常规 7 20 2 44" xfId="5893"/>
    <cellStyle name="60% - 强调文字颜色 6 3 7 2" xfId="5894"/>
    <cellStyle name="常规 8 4 9" xfId="5895"/>
    <cellStyle name="常规 23 2 3 3" xfId="5896"/>
    <cellStyle name="常规 18 2 3 3" xfId="5897"/>
    <cellStyle name="差 3 2 2 4" xfId="5898"/>
    <cellStyle name="常规 8 4 2 14 2 4" xfId="5899"/>
    <cellStyle name="强调文字颜色 4 3 3 2" xfId="5900"/>
    <cellStyle name="解释性文本 3 3 4 2 2" xfId="5901"/>
    <cellStyle name="40% - 强调文字颜色 5 3 2 2 2" xfId="5902"/>
    <cellStyle name="常规 7 20 2 39 2" xfId="5903"/>
    <cellStyle name="常规 7 20 2 44 2" xfId="5904"/>
    <cellStyle name="常规 8 4 9 2" xfId="5905"/>
    <cellStyle name="常规 23 2 3 3 2" xfId="5906"/>
    <cellStyle name="常规 18 2 3 3 2" xfId="5907"/>
    <cellStyle name="差 3 2 2 4 2" xfId="5908"/>
    <cellStyle name="强调文字颜色 4 3 3 2 2" xfId="5909"/>
    <cellStyle name="解释性文本 3 3 4 2 2 2" xfId="5910"/>
    <cellStyle name="40% - 强调文字颜色 5 3 2 2 2 2" xfId="5911"/>
    <cellStyle name="常规 7 20 2 39 2 2" xfId="5912"/>
    <cellStyle name="常规 7 20 2 44 2 2" xfId="5913"/>
    <cellStyle name="差 3 2 2 4 2 2" xfId="5914"/>
    <cellStyle name="链接单元格 2 2 2 3 2 3" xfId="5915"/>
    <cellStyle name="强调文字颜色 4 3 3 2 2 2" xfId="5916"/>
    <cellStyle name="强调文字颜色 4 2 5 5" xfId="5917"/>
    <cellStyle name="常规 7 20 2 39 2 2 2" xfId="5918"/>
    <cellStyle name="常规 7 20 2 44 2 2 2" xfId="5919"/>
    <cellStyle name="40% - 强调文字颜色 5 3 2 2 2 2 2" xfId="5920"/>
    <cellStyle name="常规 7 20 36 3" xfId="5921"/>
    <cellStyle name="常规 7 20 41 3" xfId="5922"/>
    <cellStyle name="强调文字颜色 3 3 2 2 2 4 2" xfId="5923"/>
    <cellStyle name="常规 20 2 7" xfId="5924"/>
    <cellStyle name="常规 15 2 7" xfId="5925"/>
    <cellStyle name="差 3 2 2 4 2 2 2" xfId="5926"/>
    <cellStyle name="常规 21 35" xfId="5927"/>
    <cellStyle name="常规 21 40" xfId="5928"/>
    <cellStyle name="链接单元格 2 2 2 3 2 3 2" xfId="5929"/>
    <cellStyle name="强调文字颜色 4 3 3 2 2 2 2" xfId="5930"/>
    <cellStyle name="40% - 强调文字颜色 5 3 2 2 2 2 2 2" xfId="5931"/>
    <cellStyle name="常规 7 20 36 3 2" xfId="5932"/>
    <cellStyle name="常规 7 20 41 3 2" xfId="5933"/>
    <cellStyle name="常规 8 2 19 3" xfId="5934"/>
    <cellStyle name="常规 8 2 24 3" xfId="5935"/>
    <cellStyle name="差 3 2 2 4 3 2" xfId="5936"/>
    <cellStyle name="强调文字颜色 4 3 3 2 3 2" xfId="5937"/>
    <cellStyle name="强调文字颜色 5 2 2" xfId="5938"/>
    <cellStyle name="强调文字颜色 4 2 6 5" xfId="5939"/>
    <cellStyle name="常规 7 20 2 39 2 3 2" xfId="5940"/>
    <cellStyle name="常规 7 20 2 44 2 3 2" xfId="5941"/>
    <cellStyle name="40% - 强调文字颜色 5 3 2 2 2 3 2" xfId="5942"/>
    <cellStyle name="常规 7 20 37 3" xfId="5943"/>
    <cellStyle name="常规 7 20 42 3" xfId="5944"/>
    <cellStyle name="常规 23 2 3 4" xfId="5945"/>
    <cellStyle name="常规 18 2 3 4" xfId="5946"/>
    <cellStyle name="差 3 2 2 5" xfId="5947"/>
    <cellStyle name="强调文字颜色 4 3 3 3" xfId="5948"/>
    <cellStyle name="解释性文本 3 3 4 2 3" xfId="5949"/>
    <cellStyle name="40% - 强调文字颜色 5 3 2 2 3" xfId="5950"/>
    <cellStyle name="常规 7 20 2 39 3" xfId="5951"/>
    <cellStyle name="常规 7 20 2 44 3" xfId="5952"/>
    <cellStyle name="差 3 2 2 7" xfId="5953"/>
    <cellStyle name="强调文字颜色 4 3 3 5" xfId="5954"/>
    <cellStyle name="40% - 强调文字颜色 5 3 2 2 5" xfId="5955"/>
    <cellStyle name="常规 7 20 2 39 5" xfId="5956"/>
    <cellStyle name="常规 7 20 2 44 5" xfId="5957"/>
    <cellStyle name="差 3 2 2 5 2" xfId="5958"/>
    <cellStyle name="强调文字颜色 4 3 3 3 2" xfId="5959"/>
    <cellStyle name="解释性文本 3 3 4 2 3 2" xfId="5960"/>
    <cellStyle name="40% - 强调文字颜色 5 3 2 2 3 2" xfId="5961"/>
    <cellStyle name="常规 7 20 2 39 3 2" xfId="5962"/>
    <cellStyle name="常规 7 20 2 44 3 2" xfId="5963"/>
    <cellStyle name="40% - 强调文字颜色 5 3 2 2 5 2" xfId="5964"/>
    <cellStyle name="差 3 2 2 5 2 2" xfId="5965"/>
    <cellStyle name="链接单元格 2 2 2 4 2 3" xfId="5966"/>
    <cellStyle name="强调文字颜色 4 3 3 3 2 2" xfId="5967"/>
    <cellStyle name="强调文字颜色 4 3 5 5" xfId="5968"/>
    <cellStyle name="40% - 强调文字颜色 5 3 2 2 3 2 2" xfId="5969"/>
    <cellStyle name="40% - 强调文字颜色 5 3 2 2 5 2 2" xfId="5970"/>
    <cellStyle name="常规 10 16" xfId="5971"/>
    <cellStyle name="常规 10 21" xfId="5972"/>
    <cellStyle name="40% - 强调文字颜色 5 3 2 2 3 2 2 2" xfId="5973"/>
    <cellStyle name="40% - 强调文字颜色 5 3 2 2 6" xfId="5974"/>
    <cellStyle name="差 3 2 2 5 3" xfId="5975"/>
    <cellStyle name="强调文字颜色 4 3 3 3 3" xfId="5976"/>
    <cellStyle name="强调文字颜色 6 2" xfId="5977"/>
    <cellStyle name="40% - 强调文字颜色 5 3 2 2 3 3" xfId="5978"/>
    <cellStyle name="40% - 强调文字颜色 5 3 2 2 6 2" xfId="5979"/>
    <cellStyle name="强调文字颜色 4 3 6 5" xfId="5980"/>
    <cellStyle name="40% - 强调文字颜色 5 3 2 2 3 3 2" xfId="5981"/>
    <cellStyle name="差 3 2 2 6" xfId="5982"/>
    <cellStyle name="强调文字颜色 4 3 3 4" xfId="5983"/>
    <cellStyle name="解释性文本 3 3 4 2 4" xfId="5984"/>
    <cellStyle name="40% - 强调文字颜色 5 3 2 2 4" xfId="5985"/>
    <cellStyle name="常规 7 20 2 39 4" xfId="5986"/>
    <cellStyle name="常规 7 20 2 44 4" xfId="5987"/>
    <cellStyle name="差 3 2 2 6 2" xfId="5988"/>
    <cellStyle name="强调文字颜色 4 3 3 4 2" xfId="5989"/>
    <cellStyle name="40% - 强调文字颜色 5 3 2 2 4 2" xfId="5990"/>
    <cellStyle name="常规 7 20 2 39 4 2" xfId="5991"/>
    <cellStyle name="常规 7 20 2 44 4 2" xfId="5992"/>
    <cellStyle name="40% - 强调文字颜色 5 3 2 2 4 2 2" xfId="5993"/>
    <cellStyle name="40% - 强调文字颜色 5 3 2 2 4 3" xfId="5994"/>
    <cellStyle name="40% - 强调文字颜色 5 3 2 2 4 3 2" xfId="5995"/>
    <cellStyle name="40% - 强调文字颜色 5 3 2 3" xfId="5996"/>
    <cellStyle name="常规 7 2 47 2 2" xfId="5997"/>
    <cellStyle name="常规 7 2 52 2 2" xfId="5998"/>
    <cellStyle name="常规 7 20 2 45" xfId="5999"/>
    <cellStyle name="常规 23 2 4 3" xfId="6000"/>
    <cellStyle name="常规 18 2 4 3" xfId="6001"/>
    <cellStyle name="差 3 2 3 4" xfId="6002"/>
    <cellStyle name="强调文字颜色 4 3 4 2" xfId="6003"/>
    <cellStyle name="解释性文本 3 3 4 3 2" xfId="6004"/>
    <cellStyle name="40% - 强调文字颜色 5 3 2 3 2" xfId="6005"/>
    <cellStyle name="常规 7 2 47 2 2 2" xfId="6006"/>
    <cellStyle name="常规 7 2 52 2 2 2" xfId="6007"/>
    <cellStyle name="常规 7 20 2 45 2" xfId="6008"/>
    <cellStyle name="40% - 强调文字颜色 5 3 2 3 2 2" xfId="6009"/>
    <cellStyle name="常规 7 20 2 45 2 2" xfId="6010"/>
    <cellStyle name="常规 7 2 2 2 25" xfId="6011"/>
    <cellStyle name="常规 7 2 2 2 30" xfId="6012"/>
    <cellStyle name="强调文字颜色 4 3 4 2 2" xfId="6013"/>
    <cellStyle name="60% - 强调文字颜色 3 3 2 4 3" xfId="6014"/>
    <cellStyle name="常规 7 2 2 2 25 2" xfId="6015"/>
    <cellStyle name="常规 7 2 2 2 30 2" xfId="6016"/>
    <cellStyle name="强调文字颜色 5 2 5 5" xfId="6017"/>
    <cellStyle name="40% - 强调文字颜色 5 3 2 3 2 2 2" xfId="6018"/>
    <cellStyle name="40% - 强调文字颜色 5 3 2 4" xfId="6019"/>
    <cellStyle name="常规 7 2 47 2 3" xfId="6020"/>
    <cellStyle name="常规 7 2 52 2 3" xfId="6021"/>
    <cellStyle name="常规 7 20 2 46" xfId="6022"/>
    <cellStyle name="标题 4 2 3 3 2" xfId="6023"/>
    <cellStyle name="常规 18 2 5 3" xfId="6024"/>
    <cellStyle name="常规 23 2 5 3" xfId="6025"/>
    <cellStyle name="标题 4 2 3 3 2 2" xfId="6026"/>
    <cellStyle name="差 3 2 4 4" xfId="6027"/>
    <cellStyle name="强调文字颜色 4 3 5 2" xfId="6028"/>
    <cellStyle name="解释性文本 3 3 4 4 2" xfId="6029"/>
    <cellStyle name="40% - 强调文字颜色 5 3 2 4 2" xfId="6030"/>
    <cellStyle name="常规 7 2 47 2 3 2" xfId="6031"/>
    <cellStyle name="常规 7 2 52 2 3 2" xfId="6032"/>
    <cellStyle name="常规 7 20 2 46 2" xfId="6033"/>
    <cellStyle name="40% - 强调文字颜色 5 3 2 4 2 2" xfId="6034"/>
    <cellStyle name="强调文字颜色 4 3 5 2 2" xfId="6035"/>
    <cellStyle name="60% - 强调文字颜色 3 3 3 4 3" xfId="6036"/>
    <cellStyle name="强调文字颜色 6 2 5 5" xfId="6037"/>
    <cellStyle name="40% - 强调文字颜色 5 3 2 4 2 2 2" xfId="6038"/>
    <cellStyle name="常规 7 2 4 2 7 2 3" xfId="6039"/>
    <cellStyle name="强调文字颜色 3 3 2 3 2 2 2" xfId="6040"/>
    <cellStyle name="40% - 强调文字颜色 5 3 2 4 3 2" xfId="6041"/>
    <cellStyle name="常规 24 3 2 2 3" xfId="6042"/>
    <cellStyle name="常规 19 3 2 2 3" xfId="6043"/>
    <cellStyle name="差 3 2 5 4" xfId="6044"/>
    <cellStyle name="强调文字颜色 4 3 6 2" xfId="6045"/>
    <cellStyle name="40% - 强调文字颜色 5 3 2 5 2" xfId="6046"/>
    <cellStyle name="常规 7 20 2 47 2" xfId="6047"/>
    <cellStyle name="40% - 强调文字颜色 5 3 2 5 2 2" xfId="6048"/>
    <cellStyle name="常规 7 20 2 47 2 2" xfId="6049"/>
    <cellStyle name="40% - 强调文字颜色 5 3 2 5 2 2 2" xfId="6050"/>
    <cellStyle name="强调文字颜色 3 3 2 3 3 2" xfId="6051"/>
    <cellStyle name="注释 2 46 2 3 2" xfId="6052"/>
    <cellStyle name="注释 2 51 2 3 2" xfId="6053"/>
    <cellStyle name="40% - 强调文字颜色 5 3 2 5 3" xfId="6054"/>
    <cellStyle name="常规 7 20 2 47 3" xfId="6055"/>
    <cellStyle name="40% - 强调文字颜色 5 3 2 5 3 2" xfId="6056"/>
    <cellStyle name="40% - 强调文字颜色 5 3 2 6" xfId="6057"/>
    <cellStyle name="常规 7 20 2 48" xfId="6058"/>
    <cellStyle name="40% - 强调文字颜色 5 3 2 6 2" xfId="6059"/>
    <cellStyle name="常规 7 2 2 15 2 3 2" xfId="6060"/>
    <cellStyle name="常规 7 2 2 20 2 3 2" xfId="6061"/>
    <cellStyle name="40% - 强调文字颜色 5 3 2 7" xfId="6062"/>
    <cellStyle name="40% - 强调文字颜色 5 3 2 7 2" xfId="6063"/>
    <cellStyle name="40% - 强调文字颜色 5 3 3" xfId="6064"/>
    <cellStyle name="适中 2 2 2 4 3 2" xfId="6065"/>
    <cellStyle name="60% - 强调文字颜色 2 3 2 2 4 2 2" xfId="6066"/>
    <cellStyle name="60% - 强调文字颜色 6 3 8" xfId="6067"/>
    <cellStyle name="40% - 强调文字颜色 5 3 3 2" xfId="6068"/>
    <cellStyle name="常规 3 3 2 4 2" xfId="6069"/>
    <cellStyle name="常规 23 3 3 3" xfId="6070"/>
    <cellStyle name="常规 18 3 3 3" xfId="6071"/>
    <cellStyle name="解释性文本 3 3 5 2 2" xfId="6072"/>
    <cellStyle name="差 3 3 2 4" xfId="6073"/>
    <cellStyle name="常规 8 4 2 15 2 4" xfId="6074"/>
    <cellStyle name="常规 8 4 2 20 2 4" xfId="6075"/>
    <cellStyle name="40% - 强调文字颜色 5 3 3 2 2" xfId="6076"/>
    <cellStyle name="40% - 强调文字颜色 5 3 3 2 2 2" xfId="6077"/>
    <cellStyle name="40% - 强调文字颜色 5 3 3 2 3" xfId="6078"/>
    <cellStyle name="千位分隔 2 9 2" xfId="6079"/>
    <cellStyle name="常规 7 19 29 2 3 2" xfId="6080"/>
    <cellStyle name="常规 7 19 34 2 3 2" xfId="6081"/>
    <cellStyle name="40% - 强调文字颜色 5 3 3 2 3 2" xfId="6082"/>
    <cellStyle name="40% - 强调文字颜色 5 3 3 3" xfId="6083"/>
    <cellStyle name="常规 7 2 47 3 2" xfId="6084"/>
    <cellStyle name="常规 7 2 52 3 2" xfId="6085"/>
    <cellStyle name="常规 3 3 2 5 2" xfId="6086"/>
    <cellStyle name="常规 23 3 4 3" xfId="6087"/>
    <cellStyle name="常规 18 3 4 3" xfId="6088"/>
    <cellStyle name="解释性文本 3 3 5 3 2" xfId="6089"/>
    <cellStyle name="差 3 3 3 4" xfId="6090"/>
    <cellStyle name="40% - 强调文字颜色 5 3 3 3 2" xfId="6091"/>
    <cellStyle name="40% - 强调文字颜色 5 3 3 3 2 2" xfId="6092"/>
    <cellStyle name="常规 9 47 3" xfId="6093"/>
    <cellStyle name="常规 9 52 3" xfId="6094"/>
    <cellStyle name="40% - 强调文字颜色 5 3 3 3 2 2 2" xfId="6095"/>
    <cellStyle name="常规 14 28 4" xfId="6096"/>
    <cellStyle name="常规 14 33 4" xfId="6097"/>
    <cellStyle name="40% - 强调文字颜色 5 3 3 3 3 2" xfId="6098"/>
    <cellStyle name="40% - 强调文字颜色 5 3 3 4" xfId="6099"/>
    <cellStyle name="常规 3 3 2 6" xfId="6100"/>
    <cellStyle name="标题 4 2 3 4 2" xfId="6101"/>
    <cellStyle name="常规 3 3 2 6 2" xfId="6102"/>
    <cellStyle name="标题 4 2 3 4 2 2" xfId="6103"/>
    <cellStyle name="差 3 3 4 4" xfId="6104"/>
    <cellStyle name="40% - 强调文字颜色 5 3 3 4 2" xfId="6105"/>
    <cellStyle name="40% - 强调文字颜色 5 3 3 4 2 2" xfId="6106"/>
    <cellStyle name="40% - 强调文字颜色 5 3 3 4 2 2 2" xfId="6107"/>
    <cellStyle name="强调文字颜色 3 3 2 4 2 2" xfId="6108"/>
    <cellStyle name="40% - 强调文字颜色 5 3 3 4 3" xfId="6109"/>
    <cellStyle name="强调文字颜色 3 3 2 4 2 2 2" xfId="6110"/>
    <cellStyle name="40% - 强调文字颜色 5 3 3 4 3 2" xfId="6111"/>
    <cellStyle name="40% - 强调文字颜色 5 3 3 5" xfId="6112"/>
    <cellStyle name="常规 3 3 2 7" xfId="6113"/>
    <cellStyle name="常规 8 2 2 10 4 2" xfId="6114"/>
    <cellStyle name="标题 4 2 3 4 3" xfId="6115"/>
    <cellStyle name="40% - 强调文字颜色 5 3 3 5 2" xfId="6116"/>
    <cellStyle name="40% - 强调文字颜色 5 3 3 5 2 2" xfId="6117"/>
    <cellStyle name="40% - 强调文字颜色 5 3 3 6" xfId="6118"/>
    <cellStyle name="40% - 强调文字颜色 5 3 3 6 2" xfId="6119"/>
    <cellStyle name="40% - 强调文字颜色 5 3 4" xfId="6120"/>
    <cellStyle name="40% - 强调文字颜色 5 3 4 2" xfId="6121"/>
    <cellStyle name="40% - 强调文字颜色 5 3 4 2 2" xfId="6122"/>
    <cellStyle name="60% - 强调文字颜色 5 3" xfId="6123"/>
    <cellStyle name="40% - 强调文字颜色 5 3 4 2 2 2" xfId="6124"/>
    <cellStyle name="40% - 强调文字颜色 5 3 4 3" xfId="6125"/>
    <cellStyle name="常规 7 2 47 4 2" xfId="6126"/>
    <cellStyle name="常规 7 2 52 4 2" xfId="6127"/>
    <cellStyle name="40% - 强调文字颜色 5 3 4 3 2" xfId="6128"/>
    <cellStyle name="常规 7 2 47 4 2 2" xfId="6129"/>
    <cellStyle name="常规 7 2 52 4 2 2" xfId="6130"/>
    <cellStyle name="40% - 强调文字颜色 5 3 5" xfId="6131"/>
    <cellStyle name="40% - 强调文字颜色 5 3 5 2" xfId="6132"/>
    <cellStyle name="40% - 强调文字颜色 5 3 5 2 2" xfId="6133"/>
    <cellStyle name="40% - 强调文字颜色 5 3 5 3" xfId="6134"/>
    <cellStyle name="强调文字颜色 2 2 3 5 4" xfId="6135"/>
    <cellStyle name="60% - 强调文字颜色 1 2 2 3" xfId="6136"/>
    <cellStyle name="40% - 强调文字颜色 5 3 5 3 2" xfId="6137"/>
    <cellStyle name="40% - 强调文字颜色 5 3 6" xfId="6138"/>
    <cellStyle name="解释性文本 3 3 8" xfId="6139"/>
    <cellStyle name="60% - 强调文字颜色 1 2 3 4 2" xfId="6140"/>
    <cellStyle name="40% - 强调文字颜色 5 4" xfId="6141"/>
    <cellStyle name="40% - 强调文字颜色 5 5 2" xfId="6142"/>
    <cellStyle name="常规 7 2 4 8 3 2" xfId="6143"/>
    <cellStyle name="60% - 强调文字颜色 2 3 2 2" xfId="6144"/>
    <cellStyle name="常规 7 4 2 3 2" xfId="6145"/>
    <cellStyle name="好 2 7" xfId="6146"/>
    <cellStyle name="常规 3 2 2 2 2 5 2" xfId="6147"/>
    <cellStyle name="常规 4 2 3 2 2 3 2" xfId="6148"/>
    <cellStyle name="常规 7 18 2" xfId="6149"/>
    <cellStyle name="常规 7 23 2" xfId="6150"/>
    <cellStyle name="40% - 强调文字颜色 5 6" xfId="6151"/>
    <cellStyle name="60% - 强调文字颜色 2 3 2 2 2" xfId="6152"/>
    <cellStyle name="常规 7 18 2 2" xfId="6153"/>
    <cellStyle name="常规 7 23 2 2" xfId="6154"/>
    <cellStyle name="40% - 强调文字颜色 5 6 2" xfId="6155"/>
    <cellStyle name="常规 12 39" xfId="6156"/>
    <cellStyle name="常规 12 44" xfId="6157"/>
    <cellStyle name="常规 4 3 4" xfId="6158"/>
    <cellStyle name="40% - 强调文字颜色 6 2 2 2" xfId="6159"/>
    <cellStyle name="60% - 强调文字颜色 1 3 3 2 3" xfId="6160"/>
    <cellStyle name="常规 12 39 2" xfId="6161"/>
    <cellStyle name="常规 12 44 2" xfId="6162"/>
    <cellStyle name="常规 4 3 4 2" xfId="6163"/>
    <cellStyle name="40% - 强调文字颜色 6 2 2 2 2" xfId="6164"/>
    <cellStyle name="常规 12 39 2 2" xfId="6165"/>
    <cellStyle name="常规 12 44 2 2" xfId="6166"/>
    <cellStyle name="常规 4 3 4 2 2" xfId="6167"/>
    <cellStyle name="40% - 强调文字颜色 6 2 2 2 2 2" xfId="6168"/>
    <cellStyle name="40% - 强调文字颜色 6 2 2 2 2 2 2" xfId="6169"/>
    <cellStyle name="计算 3 4 4" xfId="6170"/>
    <cellStyle name="40% - 强调文字颜色 6 2 2 2 2 2 2 2" xfId="6171"/>
    <cellStyle name="标题 1 3 3 5" xfId="6172"/>
    <cellStyle name="40% - 强调文字颜色 6 2 2 2 3" xfId="6173"/>
    <cellStyle name="常规 7 58 2" xfId="6174"/>
    <cellStyle name="常规 7 63 2" xfId="6175"/>
    <cellStyle name="常规 12 39 3" xfId="6176"/>
    <cellStyle name="常规 12 44 3" xfId="6177"/>
    <cellStyle name="常规 4 3 4 3" xfId="6178"/>
    <cellStyle name="常规 20 31" xfId="6179"/>
    <cellStyle name="常规 20 26" xfId="6180"/>
    <cellStyle name="强调文字颜色 6 2 2 7" xfId="6181"/>
    <cellStyle name="标题 1 2 2 4 2" xfId="6182"/>
    <cellStyle name="40% - 强调文字颜色 6 2 2 2 3 2 2" xfId="6183"/>
    <cellStyle name="常规 7 58 2 2 2" xfId="6184"/>
    <cellStyle name="常规 7 63 2 2 2" xfId="6185"/>
    <cellStyle name="常规 8 4 2 2 4" xfId="6186"/>
    <cellStyle name="40% - 强调文字颜色 6 2 2 2 3 2 2 2" xfId="6187"/>
    <cellStyle name="标题 2 3 3 5" xfId="6188"/>
    <cellStyle name="常规 20 31 2" xfId="6189"/>
    <cellStyle name="常规 20 26 2" xfId="6190"/>
    <cellStyle name="强调文字颜色 6 2 2 7 2" xfId="6191"/>
    <cellStyle name="标题 1 2 2 4 2 2" xfId="6192"/>
    <cellStyle name="标题 1 2 3 4" xfId="6193"/>
    <cellStyle name="40% - 强调文字颜色 6 2 2 2 4 2" xfId="6194"/>
    <cellStyle name="常规 7 58 3 2" xfId="6195"/>
    <cellStyle name="常规 7 63 3 2" xfId="6196"/>
    <cellStyle name="40% - 强调文字颜色 6 3 5 2 2" xfId="6197"/>
    <cellStyle name="常规 30 31" xfId="6198"/>
    <cellStyle name="常规 30 26" xfId="6199"/>
    <cellStyle name="常规 25 31" xfId="6200"/>
    <cellStyle name="常规 25 26" xfId="6201"/>
    <cellStyle name="强调文字颜色 6 3 2 7" xfId="6202"/>
    <cellStyle name="标题 1 2 3 4 2" xfId="6203"/>
    <cellStyle name="40% - 强调文字颜色 6 2 2 2 4 2 2" xfId="6204"/>
    <cellStyle name="60% - 强调文字颜色 5 5" xfId="6205"/>
    <cellStyle name="强调文字颜色 3 2 3 4 4 2" xfId="6206"/>
    <cellStyle name="40% - 强调文字颜色 6 3 5 2 2 2" xfId="6207"/>
    <cellStyle name="40% - 强调文字颜色 6 2 2 2 4 2 2 2" xfId="6208"/>
    <cellStyle name="标题 3 3 3 5" xfId="6209"/>
    <cellStyle name="常规 30 31 2" xfId="6210"/>
    <cellStyle name="常规 30 26 2" xfId="6211"/>
    <cellStyle name="常规 25 31 2" xfId="6212"/>
    <cellStyle name="常规 25 26 2" xfId="6213"/>
    <cellStyle name="强调文字颜色 6 3 2 7 2" xfId="6214"/>
    <cellStyle name="标题 1 2 3 4 2 2" xfId="6215"/>
    <cellStyle name="40% - 强调文字颜色 6 2 2 2 5" xfId="6216"/>
    <cellStyle name="常规 7 58 4" xfId="6217"/>
    <cellStyle name="常规 7 63 4" xfId="6218"/>
    <cellStyle name="40% - 强调文字颜色 6 3 5 3" xfId="6219"/>
    <cellStyle name="40% - 强调文字颜色 6 2 2 2 5 2" xfId="6220"/>
    <cellStyle name="常规 7 58 4 2" xfId="6221"/>
    <cellStyle name="常规 7 63 4 2" xfId="6222"/>
    <cellStyle name="40% - 强调文字颜色 6 3 5 3 2" xfId="6223"/>
    <cellStyle name="常规 7 20 2 9 4" xfId="6224"/>
    <cellStyle name="40% - 强调文字颜色 6 2 2 2 5 2 2" xfId="6225"/>
    <cellStyle name="60% - 强调文字颜色 6 2 2 2 2 2" xfId="6226"/>
    <cellStyle name="40% - 强调文字颜色 6 2 2 2 6" xfId="6227"/>
    <cellStyle name="常规 7 58 5" xfId="6228"/>
    <cellStyle name="常规 7 63 5" xfId="6229"/>
    <cellStyle name="60% - 强调文字颜色 6 2 2 2 2 2 2" xfId="6230"/>
    <cellStyle name="计算 2 6 3" xfId="6231"/>
    <cellStyle name="常规 37 18" xfId="6232"/>
    <cellStyle name="常规 37 23" xfId="6233"/>
    <cellStyle name="40% - 强调文字颜色 6 2 2 2 6 2" xfId="6234"/>
    <cellStyle name="标题 5 4 2 2" xfId="6235"/>
    <cellStyle name="常规 12 45" xfId="6236"/>
    <cellStyle name="常规 12 50" xfId="6237"/>
    <cellStyle name="常规 4 3 5" xfId="6238"/>
    <cellStyle name="40% - 强调文字颜色 6 2 2 3" xfId="6239"/>
    <cellStyle name="常规 21 2 5 2 2" xfId="6240"/>
    <cellStyle name="常规 16 2 5 2 2" xfId="6241"/>
    <cellStyle name="60% - 强调文字颜色 1 3 3 3 3" xfId="6242"/>
    <cellStyle name="常规 26 28 2 2" xfId="6243"/>
    <cellStyle name="常规 26 33 2 2" xfId="6244"/>
    <cellStyle name="常规 31 28 2 2" xfId="6245"/>
    <cellStyle name="常规 31 33 2 2" xfId="6246"/>
    <cellStyle name="常规 7 2 7 2 4" xfId="6247"/>
    <cellStyle name="标题 5 4 2 2 2" xfId="6248"/>
    <cellStyle name="常规 12 45 2" xfId="6249"/>
    <cellStyle name="常规 12 50 2" xfId="6250"/>
    <cellStyle name="常规 4 3 5 2" xfId="6251"/>
    <cellStyle name="40% - 强调文字颜色 6 2 2 3 2" xfId="6252"/>
    <cellStyle name="常规 12 45 2 2" xfId="6253"/>
    <cellStyle name="常规 12 50 2 2" xfId="6254"/>
    <cellStyle name="常规 4 3 5 2 2" xfId="6255"/>
    <cellStyle name="40% - 强调文字颜色 6 2 2 3 2 2" xfId="6256"/>
    <cellStyle name="常规 12 46" xfId="6257"/>
    <cellStyle name="常规 12 51" xfId="6258"/>
    <cellStyle name="常规 4 3 6" xfId="6259"/>
    <cellStyle name="强调文字颜色 1 2 5 2 2" xfId="6260"/>
    <cellStyle name="40% - 强调文字颜色 6 2 2 4" xfId="6261"/>
    <cellStyle name="常规 5 8" xfId="6262"/>
    <cellStyle name="常规 203" xfId="6263"/>
    <cellStyle name="常规 153" xfId="6264"/>
    <cellStyle name="常规 148" xfId="6265"/>
    <cellStyle name="标题 4 3 2 3 2" xfId="6266"/>
    <cellStyle name="常规 12 46 2" xfId="6267"/>
    <cellStyle name="常规 12 51 2" xfId="6268"/>
    <cellStyle name="常规 4 3 6 2" xfId="6269"/>
    <cellStyle name="强调文字颜色 1 2 5 2 2 2" xfId="6270"/>
    <cellStyle name="40% - 强调文字颜色 6 2 2 4 2" xfId="6271"/>
    <cellStyle name="常规 5 8 2" xfId="6272"/>
    <cellStyle name="常规 23 42" xfId="6273"/>
    <cellStyle name="常规 23 37" xfId="6274"/>
    <cellStyle name="常规 25 14 3" xfId="6275"/>
    <cellStyle name="常规 30 14 3" xfId="6276"/>
    <cellStyle name="标题 4 3 2 3 2 2" xfId="6277"/>
    <cellStyle name="强调文字颜色 2 3 5 2 2" xfId="6278"/>
    <cellStyle name="60% - 强调文字颜色 1 3 3 4 3" xfId="6279"/>
    <cellStyle name="常规 12 46 2 2" xfId="6280"/>
    <cellStyle name="常规 12 51 2 2" xfId="6281"/>
    <cellStyle name="常规 36 10 3" xfId="6282"/>
    <cellStyle name="40% - 强调文字颜色 6 2 2 4 2 2" xfId="6283"/>
    <cellStyle name="常规 12 47" xfId="6284"/>
    <cellStyle name="常规 12 52" xfId="6285"/>
    <cellStyle name="常规 4 3 7" xfId="6286"/>
    <cellStyle name="强调文字颜色 1 2 5 2 3" xfId="6287"/>
    <cellStyle name="40% - 强调文字颜色 6 2 2 5" xfId="6288"/>
    <cellStyle name="常规 8 15 2 2" xfId="6289"/>
    <cellStyle name="常规 8 20 2 2" xfId="6290"/>
    <cellStyle name="常规 5 9" xfId="6291"/>
    <cellStyle name="常规 204" xfId="6292"/>
    <cellStyle name="常规 154" xfId="6293"/>
    <cellStyle name="常规 149" xfId="6294"/>
    <cellStyle name="标题 4 3 2 3 3" xfId="6295"/>
    <cellStyle name="常规 12 47 2" xfId="6296"/>
    <cellStyle name="常规 12 52 2" xfId="6297"/>
    <cellStyle name="常规 4 3 7 2" xfId="6298"/>
    <cellStyle name="强调文字颜色 1 2 5 2 3 2" xfId="6299"/>
    <cellStyle name="40% - 强调文字颜色 6 2 2 5 2" xfId="6300"/>
    <cellStyle name="常规 8 15 2 2 2" xfId="6301"/>
    <cellStyle name="常规 8 20 2 2 2" xfId="6302"/>
    <cellStyle name="常规 12 47 2 2" xfId="6303"/>
    <cellStyle name="常规 12 52 2 2" xfId="6304"/>
    <cellStyle name="40% - 强调文字颜色 6 2 2 5 2 2" xfId="6305"/>
    <cellStyle name="40% - 强调文字颜色 6 2 2 5 3" xfId="6306"/>
    <cellStyle name="常规 7 66 2" xfId="6307"/>
    <cellStyle name="常规 7 71 2" xfId="6308"/>
    <cellStyle name="常规 12 47 3" xfId="6309"/>
    <cellStyle name="常规 12 52 3" xfId="6310"/>
    <cellStyle name="标题 5 2 2 3 2 2" xfId="6311"/>
    <cellStyle name="强调文字颜色 2 3 5 4" xfId="6312"/>
    <cellStyle name="常规 12 48" xfId="6313"/>
    <cellStyle name="常规 12 53" xfId="6314"/>
    <cellStyle name="常规 4 3 8" xfId="6315"/>
    <cellStyle name="强调文字颜色 1 2 5 2 4" xfId="6316"/>
    <cellStyle name="40% - 强调文字颜色 6 2 2 6" xfId="6317"/>
    <cellStyle name="常规 8 15 2 3" xfId="6318"/>
    <cellStyle name="常规 8 20 2 3" xfId="6319"/>
    <cellStyle name="标题 5 2 2 3 2 2 2" xfId="6320"/>
    <cellStyle name="强调文字颜色 2 3 5 4 2" xfId="6321"/>
    <cellStyle name="40% - 强调文字颜色 6 2 2 6 2" xfId="6322"/>
    <cellStyle name="常规 8 15 2 3 2" xfId="6323"/>
    <cellStyle name="常规 8 20 2 3 2" xfId="6324"/>
    <cellStyle name="常规 12 48 2" xfId="6325"/>
    <cellStyle name="常规 12 53 2" xfId="6326"/>
    <cellStyle name="常规 32 3 5 2" xfId="6327"/>
    <cellStyle name="常规 27 3 5 2" xfId="6328"/>
    <cellStyle name="汇总 3 2 5 2 3 2" xfId="6329"/>
    <cellStyle name="60% - 强调文字颜色 6 2 2 2 6" xfId="6330"/>
    <cellStyle name="常规 12 48 2 2" xfId="6331"/>
    <cellStyle name="常规 12 53 2 2" xfId="6332"/>
    <cellStyle name="40% - 强调文字颜色 6 2 2 6 2 2" xfId="6333"/>
    <cellStyle name="常规 12 49 2" xfId="6334"/>
    <cellStyle name="常规 12 54 2" xfId="6335"/>
    <cellStyle name="40% - 强调文字颜色 6 2 2 7 2" xfId="6336"/>
    <cellStyle name="40% - 强调文字颜色 6 2 3" xfId="6337"/>
    <cellStyle name="适中 2 2 2 5 2 2" xfId="6338"/>
    <cellStyle name="常规 4 4 4" xfId="6339"/>
    <cellStyle name="40% - 强调文字颜色 6 2 3 2" xfId="6340"/>
    <cellStyle name="常规 4 4 4 2" xfId="6341"/>
    <cellStyle name="40% - 强调文字颜色 6 2 3 2 2" xfId="6342"/>
    <cellStyle name="差 2 2 2 4 4" xfId="6343"/>
    <cellStyle name="强调文字颜色 3 3 3 2 4" xfId="6344"/>
    <cellStyle name="常规 4 2 2 4 2 2" xfId="6345"/>
    <cellStyle name="好 3 3 3 2 2 2" xfId="6346"/>
    <cellStyle name="常规 30 49" xfId="6347"/>
    <cellStyle name="常规 25 49" xfId="6348"/>
    <cellStyle name="常规 4 4 4 2 2" xfId="6349"/>
    <cellStyle name="常规 7 2 2 2 2 12 2 4" xfId="6350"/>
    <cellStyle name="40% - 强调文字颜色 6 2 3 2 2 2" xfId="6351"/>
    <cellStyle name="强调文字颜色 5 2 7 3" xfId="6352"/>
    <cellStyle name="40% - 强调文字颜色 6 2 3 2 2 2 2" xfId="6353"/>
    <cellStyle name="常规 4 4 4 3" xfId="6354"/>
    <cellStyle name="40% - 强调文字颜色 6 2 3 2 3" xfId="6355"/>
    <cellStyle name="标题 2 2 2 4" xfId="6356"/>
    <cellStyle name="常规 4 4 4 3 2" xfId="6357"/>
    <cellStyle name="40% - 强调文字颜色 6 2 3 2 3 2" xfId="6358"/>
    <cellStyle name="标题 5 4 3 2" xfId="6359"/>
    <cellStyle name="常规 4 4 5" xfId="6360"/>
    <cellStyle name="40% - 强调文字颜色 6 2 3 3" xfId="6361"/>
    <cellStyle name="常规 4 4 5 2" xfId="6362"/>
    <cellStyle name="40% - 强调文字颜色 6 2 3 3 2" xfId="6363"/>
    <cellStyle name="常规 10 3 2 2 3" xfId="6364"/>
    <cellStyle name="常规 4 4 5 2 2" xfId="6365"/>
    <cellStyle name="常规 7 2 2 2 2 13 2 4" xfId="6366"/>
    <cellStyle name="40% - 强调文字颜色 6 2 3 3 2 2" xfId="6367"/>
    <cellStyle name="常规 21 22" xfId="6368"/>
    <cellStyle name="常规 21 17" xfId="6369"/>
    <cellStyle name="强调文字颜色 6 2 7 3" xfId="6370"/>
    <cellStyle name="40% - 强调文字颜色 6 2 3 3 2 2 2" xfId="6371"/>
    <cellStyle name="常规 4 4 6" xfId="6372"/>
    <cellStyle name="强调文字颜色 1 2 5 3 2" xfId="6373"/>
    <cellStyle name="40% - 强调文字颜色 6 2 3 4" xfId="6374"/>
    <cellStyle name="常规 6 8" xfId="6375"/>
    <cellStyle name="常规 303" xfId="6376"/>
    <cellStyle name="常规 3 34 2 2" xfId="6377"/>
    <cellStyle name="常规 3 29 2 2" xfId="6378"/>
    <cellStyle name="常规 253" xfId="6379"/>
    <cellStyle name="常规 248" xfId="6380"/>
    <cellStyle name="常规 198" xfId="6381"/>
    <cellStyle name="常规 4 2 2 6" xfId="6382"/>
    <cellStyle name="标题 4 3 2 4 2" xfId="6383"/>
    <cellStyle name="常规 4 4 6 2" xfId="6384"/>
    <cellStyle name="40% - 强调文字颜色 6 2 3 4 2" xfId="6385"/>
    <cellStyle name="标题 4 3 2 4 2 2" xfId="6386"/>
    <cellStyle name="常规 7 20 2 18" xfId="6387"/>
    <cellStyle name="常规 7 20 2 23" xfId="6388"/>
    <cellStyle name="常规 4 2 2 6 2" xfId="6389"/>
    <cellStyle name="常规 7 2 2 2 2 14 2 4" xfId="6390"/>
    <cellStyle name="40% - 强调文字颜色 6 2 3 4 2 2" xfId="6391"/>
    <cellStyle name="40% - 强调文字颜色 6 2 3 5" xfId="6392"/>
    <cellStyle name="常规 8 15 3 2" xfId="6393"/>
    <cellStyle name="常规 8 20 3 2" xfId="6394"/>
    <cellStyle name="常规 4 4 7" xfId="6395"/>
    <cellStyle name="常规 6 9" xfId="6396"/>
    <cellStyle name="常规 304" xfId="6397"/>
    <cellStyle name="常规 3 34 2 3" xfId="6398"/>
    <cellStyle name="常规 3 29 2 3" xfId="6399"/>
    <cellStyle name="常规 254" xfId="6400"/>
    <cellStyle name="常规 249" xfId="6401"/>
    <cellStyle name="常规 199" xfId="6402"/>
    <cellStyle name="常规 4 2 2 7" xfId="6403"/>
    <cellStyle name="标题 4 3 2 4 3" xfId="6404"/>
    <cellStyle name="60% - 强调文字颜色 5 2 2 7" xfId="6405"/>
    <cellStyle name="常规 4 4 7 2" xfId="6406"/>
    <cellStyle name="40% - 强调文字颜色 6 2 3 5 2" xfId="6407"/>
    <cellStyle name="常规 7 2 2 2 2 15 2 4" xfId="6408"/>
    <cellStyle name="常规 7 2 2 2 2 20 2 4" xfId="6409"/>
    <cellStyle name="40% - 强调文字颜色 6 2 3 5 2 2" xfId="6410"/>
    <cellStyle name="标题 5 2 2 3 3 2" xfId="6411"/>
    <cellStyle name="强调文字颜色 2 3 6 4" xfId="6412"/>
    <cellStyle name="常规 37 19 2 2" xfId="6413"/>
    <cellStyle name="常规 37 24 2 2" xfId="6414"/>
    <cellStyle name="常规 4 4 8" xfId="6415"/>
    <cellStyle name="40% - 强调文字颜色 6 2 3 6" xfId="6416"/>
    <cellStyle name="40% - 强调文字颜色 6 2 3 6 2" xfId="6417"/>
    <cellStyle name="40% - 强调文字颜色 6 2 4" xfId="6418"/>
    <cellStyle name="常规 4 5 4" xfId="6419"/>
    <cellStyle name="40% - 强调文字颜色 6 2 4 2" xfId="6420"/>
    <cellStyle name="常规 4 5 4 2" xfId="6421"/>
    <cellStyle name="40% - 强调文字颜色 6 2 4 2 2" xfId="6422"/>
    <cellStyle name="常规 4 5 4 2 2" xfId="6423"/>
    <cellStyle name="40% - 强调文字颜色 6 2 4 2 2 2" xfId="6424"/>
    <cellStyle name="常规 14 35" xfId="6425"/>
    <cellStyle name="常规 14 40" xfId="6426"/>
    <cellStyle name="常规 4 5 5" xfId="6427"/>
    <cellStyle name="40% - 强调文字颜色 6 2 4 3" xfId="6428"/>
    <cellStyle name="常规 4 5 5 2" xfId="6429"/>
    <cellStyle name="40% - 强调文字颜色 6 2 4 3 2" xfId="6430"/>
    <cellStyle name="常规 4 6 4 2 2" xfId="6431"/>
    <cellStyle name="40% - 强调文字颜色 6 2 5 2 2 2" xfId="6432"/>
    <cellStyle name="60% - 强调文字颜色 1 3 2 2 6" xfId="6433"/>
    <cellStyle name="常规 4 6 5" xfId="6434"/>
    <cellStyle name="40% - 强调文字颜色 6 2 5 3" xfId="6435"/>
    <cellStyle name="常规 4 6 5 2" xfId="6436"/>
    <cellStyle name="40% - 强调文字颜色 6 2 5 3 2" xfId="6437"/>
    <cellStyle name="40% - 强调文字颜色 6 2 6 2 2" xfId="6438"/>
    <cellStyle name="常规 8 4 36" xfId="6439"/>
    <cellStyle name="常规 8 4 41" xfId="6440"/>
    <cellStyle name="常规 4 7 4 2" xfId="6441"/>
    <cellStyle name="40% - 强调文字颜色 6 2 6 2 2 2" xfId="6442"/>
    <cellStyle name="常规 8 4 36 2" xfId="6443"/>
    <cellStyle name="常规 8 4 41 2" xfId="6444"/>
    <cellStyle name="常规 2 2 7" xfId="6445"/>
    <cellStyle name="常规 4 7 4 2 2" xfId="6446"/>
    <cellStyle name="百分比 4 3" xfId="6447"/>
    <cellStyle name="40% - 强调文字颜色 6 3" xfId="6448"/>
    <cellStyle name="40% - 强调文字颜色 6 3 2" xfId="6449"/>
    <cellStyle name="常规 22 39" xfId="6450"/>
    <cellStyle name="常规 22 44" xfId="6451"/>
    <cellStyle name="常规 5 3 4" xfId="6452"/>
    <cellStyle name="40% - 强调文字颜色 6 3 2 2" xfId="6453"/>
    <cellStyle name="常规 22 39 2" xfId="6454"/>
    <cellStyle name="常规 22 44 2" xfId="6455"/>
    <cellStyle name="常规 5 3 4 2" xfId="6456"/>
    <cellStyle name="40% - 强调文字颜色 6 3 2 2 2" xfId="6457"/>
    <cellStyle name="常规 22 39 2 2" xfId="6458"/>
    <cellStyle name="常规 22 44 2 2" xfId="6459"/>
    <cellStyle name="常规 5 3 4 2 2" xfId="6460"/>
    <cellStyle name="40% - 强调文字颜色 6 3 2 2 2 2" xfId="6461"/>
    <cellStyle name="40% - 强调文字颜色 6 3 2 2 2 2 2" xfId="6462"/>
    <cellStyle name="常规 22 39 3" xfId="6463"/>
    <cellStyle name="常规 22 44 3" xfId="6464"/>
    <cellStyle name="常规 5 3 4 3" xfId="6465"/>
    <cellStyle name="40% - 强调文字颜色 6 3 2 2 3" xfId="6466"/>
    <cellStyle name="40% - 强调文字颜色 6 3 2 2 3 2" xfId="6467"/>
    <cellStyle name="强调文字颜色 4 2 3 3 4" xfId="6468"/>
    <cellStyle name="标题 2 2 6" xfId="6469"/>
    <cellStyle name="40% - 强调文字颜色 6 3 2 2 3 2 2" xfId="6470"/>
    <cellStyle name="强调文字颜色 4 2 3 3 4 2" xfId="6471"/>
    <cellStyle name="标题 2 2 6 2" xfId="6472"/>
    <cellStyle name="60% - 强调文字颜色 5 2 2 2 2 2" xfId="6473"/>
    <cellStyle name="40% - 强调文字颜色 6 3 2 2 4" xfId="6474"/>
    <cellStyle name="汇总 3 7 2 2" xfId="6475"/>
    <cellStyle name="40% - 强调文字颜色 6 3 2 2 4 2" xfId="6476"/>
    <cellStyle name="常规 14 5 2 2" xfId="6477"/>
    <cellStyle name="强调文字颜色 4 2 3 4 4" xfId="6478"/>
    <cellStyle name="标题 2 3 6" xfId="6479"/>
    <cellStyle name="常规 7 20 29 2 4" xfId="6480"/>
    <cellStyle name="常规 7 20 34 2 4" xfId="6481"/>
    <cellStyle name="60% - 强调文字颜色 5 2 2 2 2 2 2" xfId="6482"/>
    <cellStyle name="40% - 强调文字颜色 6 3 2 2 4 2 2" xfId="6483"/>
    <cellStyle name="常规 14 5 2 2 2" xfId="6484"/>
    <cellStyle name="强调文字颜色 4 2 3 4 4 2" xfId="6485"/>
    <cellStyle name="注释 2 9 3" xfId="6486"/>
    <cellStyle name="标题 2 3 6 2" xfId="6487"/>
    <cellStyle name="60% - 强调文字颜色 6 2 3 2 2 2" xfId="6488"/>
    <cellStyle name="40% - 强调文字颜色 6 3 2 2 6" xfId="6489"/>
    <cellStyle name="40% - 强调文字颜色 6 3 2 2 6 2" xfId="6490"/>
    <cellStyle name="标题 5 5 2 2 2" xfId="6491"/>
    <cellStyle name="常规 22 45 2" xfId="6492"/>
    <cellStyle name="常规 22 50 2" xfId="6493"/>
    <cellStyle name="常规 5 3 5 2" xfId="6494"/>
    <cellStyle name="40% - 强调文字颜色 6 3 2 3 2" xfId="6495"/>
    <cellStyle name="常规 22 45 2 2" xfId="6496"/>
    <cellStyle name="常规 22 50 2 2" xfId="6497"/>
    <cellStyle name="40% - 强调文字颜色 6 3 2 3 2 2" xfId="6498"/>
    <cellStyle name="40% - 强调文字颜色 6 3 2 3 2 2 2" xfId="6499"/>
    <cellStyle name="常规 22 46" xfId="6500"/>
    <cellStyle name="常规 22 51" xfId="6501"/>
    <cellStyle name="常规 5 3 6" xfId="6502"/>
    <cellStyle name="强调文字颜色 1 2 6 2 2" xfId="6503"/>
    <cellStyle name="40% - 强调文字颜色 6 3 2 4" xfId="6504"/>
    <cellStyle name="标题 4 3 3 3 2" xfId="6505"/>
    <cellStyle name="常规 7 55 5" xfId="6506"/>
    <cellStyle name="常规 7 60 5" xfId="6507"/>
    <cellStyle name="常规 125" xfId="6508"/>
    <cellStyle name="常规 130" xfId="6509"/>
    <cellStyle name="常规 22 46 2" xfId="6510"/>
    <cellStyle name="常规 22 51 2" xfId="6511"/>
    <cellStyle name="常规 5 3 6 2" xfId="6512"/>
    <cellStyle name="强调文字颜色 1 2 6 2 2 2" xfId="6513"/>
    <cellStyle name="40% - 强调文字颜色 6 3 2 4 2" xfId="6514"/>
    <cellStyle name="常规 12 18" xfId="6515"/>
    <cellStyle name="常规 12 23" xfId="6516"/>
    <cellStyle name="常规 35 14 3" xfId="6517"/>
    <cellStyle name="常规 36 2 2 2 2 3" xfId="6518"/>
    <cellStyle name="常规 41 2 2 2 2 3" xfId="6519"/>
    <cellStyle name="标题 4 3 3 3 2 2" xfId="6520"/>
    <cellStyle name="常规 22 46 2 2" xfId="6521"/>
    <cellStyle name="常规 22 51 2 2" xfId="6522"/>
    <cellStyle name="40% - 强调文字颜色 6 3 2 4 2 2" xfId="6523"/>
    <cellStyle name="40% - 强调文字颜色 6 3 2 4 2 2 2" xfId="6524"/>
    <cellStyle name="40% - 强调文字颜色 6 3 2 4 3 2" xfId="6525"/>
    <cellStyle name="标题 4 2 6" xfId="6526"/>
    <cellStyle name="常规 12 19 2" xfId="6527"/>
    <cellStyle name="常规 12 24 2" xfId="6528"/>
    <cellStyle name="常规 22 47" xfId="6529"/>
    <cellStyle name="常规 22 52" xfId="6530"/>
    <cellStyle name="常规 5 3 7" xfId="6531"/>
    <cellStyle name="强调文字颜色 1 2 6 2 3" xfId="6532"/>
    <cellStyle name="40% - 强调文字颜色 6 3 2 5" xfId="6533"/>
    <cellStyle name="常规 8 16 2 2" xfId="6534"/>
    <cellStyle name="常规 8 21 2 2" xfId="6535"/>
    <cellStyle name="标题 4 3 3 3 3" xfId="6536"/>
    <cellStyle name="常规 175" xfId="6537"/>
    <cellStyle name="常规 180" xfId="6538"/>
    <cellStyle name="常规 22 47 2" xfId="6539"/>
    <cellStyle name="常规 22 52 2" xfId="6540"/>
    <cellStyle name="常规 225" xfId="6541"/>
    <cellStyle name="常规 230" xfId="6542"/>
    <cellStyle name="强调文字颜色 1 2 6 2 3 2" xfId="6543"/>
    <cellStyle name="40% - 强调文字颜色 6 3 2 5 2" xfId="6544"/>
    <cellStyle name="常规 8 16 2 2 2" xfId="6545"/>
    <cellStyle name="常规 8 21 2 2 2" xfId="6546"/>
    <cellStyle name="常规 30 41 3" xfId="6547"/>
    <cellStyle name="常规 30 36 3" xfId="6548"/>
    <cellStyle name="常规 25 41 3" xfId="6549"/>
    <cellStyle name="常规 25 36 3" xfId="6550"/>
    <cellStyle name="常规 22 47 2 2" xfId="6551"/>
    <cellStyle name="常规 22 52 2 2" xfId="6552"/>
    <cellStyle name="40% - 强调文字颜色 6 3 2 5 2 2" xfId="6553"/>
    <cellStyle name="常规 176" xfId="6554"/>
    <cellStyle name="常规 181" xfId="6555"/>
    <cellStyle name="常规 22 47 3" xfId="6556"/>
    <cellStyle name="常规 22 52 3" xfId="6557"/>
    <cellStyle name="常规 226" xfId="6558"/>
    <cellStyle name="常规 231" xfId="6559"/>
    <cellStyle name="40% - 强调文字颜色 6 3 2 5 3" xfId="6560"/>
    <cellStyle name="强调文字颜色 3 3 2 2 3 2 4" xfId="6561"/>
    <cellStyle name="常规 30 42 3" xfId="6562"/>
    <cellStyle name="常规 30 37 3" xfId="6563"/>
    <cellStyle name="常规 25 42 3" xfId="6564"/>
    <cellStyle name="常规 25 37 3" xfId="6565"/>
    <cellStyle name="40% - 强调文字颜色 6 3 2 5 3 2" xfId="6566"/>
    <cellStyle name="标题 5 2 6" xfId="6567"/>
    <cellStyle name="输入 3 2 2 4 5" xfId="6568"/>
    <cellStyle name="标题 5 2 2 4 2 2" xfId="6569"/>
    <cellStyle name="常规 22 48" xfId="6570"/>
    <cellStyle name="常规 22 53" xfId="6571"/>
    <cellStyle name="常规 5 3 8" xfId="6572"/>
    <cellStyle name="强调文字颜色 1 2 6 2 4" xfId="6573"/>
    <cellStyle name="40% - 强调文字颜色 6 3 2 6" xfId="6574"/>
    <cellStyle name="常规 8 16 2 3" xfId="6575"/>
    <cellStyle name="常规 8 21 2 3" xfId="6576"/>
    <cellStyle name="标题 5 2 2 4 2 2 2" xfId="6577"/>
    <cellStyle name="40% - 强调文字颜色 6 3 2 6 2" xfId="6578"/>
    <cellStyle name="常规 8 16 2 3 2" xfId="6579"/>
    <cellStyle name="常规 8 21 2 3 2" xfId="6580"/>
    <cellStyle name="常规 22 48 2" xfId="6581"/>
    <cellStyle name="常规 22 53 2" xfId="6582"/>
    <cellStyle name="常规 275" xfId="6583"/>
    <cellStyle name="常规 280" xfId="6584"/>
    <cellStyle name="常规 325" xfId="6585"/>
    <cellStyle name="常规 330" xfId="6586"/>
    <cellStyle name="常规 22 48 2 2" xfId="6587"/>
    <cellStyle name="常规 22 53 2 2" xfId="6588"/>
    <cellStyle name="40% - 强调文字颜色 6 3 2 6 2 2" xfId="6589"/>
    <cellStyle name="40% - 强调文字颜色 6 3 2 7 2" xfId="6590"/>
    <cellStyle name="常规 7 2 2 2 2 6 2 4" xfId="6591"/>
    <cellStyle name="常规 22 49 2" xfId="6592"/>
    <cellStyle name="常规 22 54 2" xfId="6593"/>
    <cellStyle name="常规 375" xfId="6594"/>
    <cellStyle name="常规 380" xfId="6595"/>
    <cellStyle name="常规 425" xfId="6596"/>
    <cellStyle name="常规 430" xfId="6597"/>
    <cellStyle name="40% - 强调文字颜色 6 3 3" xfId="6598"/>
    <cellStyle name="适中 2 2 2 5 3 2" xfId="6599"/>
    <cellStyle name="常规 5 4 4" xfId="6600"/>
    <cellStyle name="40% - 强调文字颜色 6 3 3 2" xfId="6601"/>
    <cellStyle name="常规 5 4 4 2" xfId="6602"/>
    <cellStyle name="40% - 强调文字颜色 6 3 3 2 2" xfId="6603"/>
    <cellStyle name="差 3 2 2 4 4" xfId="6604"/>
    <cellStyle name="强调文字颜色 4 3 3 2 4" xfId="6605"/>
    <cellStyle name="强调文字颜色 5 3" xfId="6606"/>
    <cellStyle name="常规 4 3 2 4 2 2" xfId="6607"/>
    <cellStyle name="常规 5 4 4 2 2" xfId="6608"/>
    <cellStyle name="40% - 强调文字颜色 6 3 3 2 2 2" xfId="6609"/>
    <cellStyle name="40% - 强调文字颜色 6 3 3 2 2 2 2" xfId="6610"/>
    <cellStyle name="警告文本 2 2 4" xfId="6611"/>
    <cellStyle name="常规 5 4 4 3" xfId="6612"/>
    <cellStyle name="40% - 强调文字颜色 6 3 3 2 3" xfId="6613"/>
    <cellStyle name="40% - 强调文字颜色 6 3 3 2 3 2" xfId="6614"/>
    <cellStyle name="标题 5 5 3 2" xfId="6615"/>
    <cellStyle name="常规 5 4 5" xfId="6616"/>
    <cellStyle name="40% - 强调文字颜色 6 3 3 3" xfId="6617"/>
    <cellStyle name="常规 5 4 5 2" xfId="6618"/>
    <cellStyle name="40% - 强调文字颜色 6 3 3 3 2" xfId="6619"/>
    <cellStyle name="40% - 强调文字颜色 6 3 3 3 2 2" xfId="6620"/>
    <cellStyle name="40% - 强调文字颜色 6 3 3 3 2 2 2" xfId="6621"/>
    <cellStyle name="40% - 强调文字颜色 6 3 3 3 3 2" xfId="6622"/>
    <cellStyle name="常规 5 4 6" xfId="6623"/>
    <cellStyle name="强调文字颜色 1 2 6 3 2" xfId="6624"/>
    <cellStyle name="40% - 强调文字颜色 6 3 3 4" xfId="6625"/>
    <cellStyle name="标题 4 3 3 4 2" xfId="6626"/>
    <cellStyle name="常规 7 56 5" xfId="6627"/>
    <cellStyle name="常规 7 61 5" xfId="6628"/>
    <cellStyle name="常规 4 3 2 6" xfId="6629"/>
    <cellStyle name="常规 5 4 6 2" xfId="6630"/>
    <cellStyle name="40% - 强调文字颜色 6 3 3 4 2" xfId="6631"/>
    <cellStyle name="常规 22 18" xfId="6632"/>
    <cellStyle name="常规 22 23" xfId="6633"/>
    <cellStyle name="常规 4 3 2 6 2" xfId="6634"/>
    <cellStyle name="标题 4 3 3 4 2 2" xfId="6635"/>
    <cellStyle name="40% - 强调文字颜色 6 3 3 4 2 2" xfId="6636"/>
    <cellStyle name="40% - 强调文字颜色 6 3 3 4 2 2 2" xfId="6637"/>
    <cellStyle name="常规 21 19" xfId="6638"/>
    <cellStyle name="常规 21 24" xfId="6639"/>
    <cellStyle name="40% - 强调文字颜色 6 3 3 4 3" xfId="6640"/>
    <cellStyle name="40% - 强调文字颜色 6 3 3 4 3 2" xfId="6641"/>
    <cellStyle name="40% - 强调文字颜色 6 3 3 5" xfId="6642"/>
    <cellStyle name="常规 8 16 3 2" xfId="6643"/>
    <cellStyle name="常规 8 21 3 2" xfId="6644"/>
    <cellStyle name="常规 5 4 7" xfId="6645"/>
    <cellStyle name="常规 4 3 2 7" xfId="6646"/>
    <cellStyle name="标题 4 3 3 4 3" xfId="6647"/>
    <cellStyle name="40% - 强调文字颜色 6 3 3 5 2" xfId="6648"/>
    <cellStyle name="60% - 强调文字颜色 6 2 2 7" xfId="6649"/>
    <cellStyle name="40% - 强调文字颜色 6 3 3 5 2 2" xfId="6650"/>
    <cellStyle name="常规 37 25 2 2" xfId="6651"/>
    <cellStyle name="常规 37 30 2 2" xfId="6652"/>
    <cellStyle name="标题 5 2 2 4 3 2" xfId="6653"/>
    <cellStyle name="常规 5 4 8" xfId="6654"/>
    <cellStyle name="40% - 强调文字颜色 6 3 3 6" xfId="6655"/>
    <cellStyle name="40% - 强调文字颜色 6 3 4" xfId="6656"/>
    <cellStyle name="常规 5 5 4" xfId="6657"/>
    <cellStyle name="40% - 强调文字颜色 6 3 4 2" xfId="6658"/>
    <cellStyle name="常规 5 5 4 2" xfId="6659"/>
    <cellStyle name="40% - 强调文字颜色 6 3 4 2 2" xfId="6660"/>
    <cellStyle name="40% - 强调文字颜色 6 3 4 2 2 2" xfId="6661"/>
    <cellStyle name="常规 5 5 5" xfId="6662"/>
    <cellStyle name="40% - 强调文字颜色 6 3 4 3" xfId="6663"/>
    <cellStyle name="40% - 强调文字颜色 6 3 4 3 2" xfId="6664"/>
    <cellStyle name="40% - 强调文字颜色 6 3 6" xfId="6665"/>
    <cellStyle name="40% - 强调文字颜色 6 3 6 2" xfId="6666"/>
    <cellStyle name="标题 1 3 3 4" xfId="6667"/>
    <cellStyle name="40% - 强调文字颜色 6 3 6 2 2" xfId="6668"/>
    <cellStyle name="适中 2 6 2 2 2" xfId="6669"/>
    <cellStyle name="60% - 强调文字颜色 4 2 2" xfId="6670"/>
    <cellStyle name="常规 7 2 25 5" xfId="6671"/>
    <cellStyle name="常规 7 2 30 5" xfId="6672"/>
    <cellStyle name="40% - 强调文字颜色 6 4" xfId="6673"/>
    <cellStyle name="60% - 强调文字颜色 4 2 3" xfId="6674"/>
    <cellStyle name="40% - 强调文字颜色 6 5" xfId="6675"/>
    <cellStyle name="常规 12 10 2" xfId="6676"/>
    <cellStyle name="60% - 强调文字颜色 4 2 3 2" xfId="6677"/>
    <cellStyle name="40% - 强调文字颜色 6 5 2" xfId="6678"/>
    <cellStyle name="常规 12 10 2 2" xfId="6679"/>
    <cellStyle name="60% - 强调文字颜色 4 2 4" xfId="6680"/>
    <cellStyle name="常规 7 2 4 8 4 2" xfId="6681"/>
    <cellStyle name="60% - 强调文字颜色 2 3 3 2" xfId="6682"/>
    <cellStyle name="常规 7 19 2" xfId="6683"/>
    <cellStyle name="常规 7 24 2" xfId="6684"/>
    <cellStyle name="40% - 强调文字颜色 6 6" xfId="6685"/>
    <cellStyle name="常规 12 10 3" xfId="6686"/>
    <cellStyle name="60% - 强调文字颜色 2 3 3 2 2" xfId="6687"/>
    <cellStyle name="60% - 强调文字颜色 4 2 4 2" xfId="6688"/>
    <cellStyle name="常规 7 19 2 2" xfId="6689"/>
    <cellStyle name="常规 7 24 2 2" xfId="6690"/>
    <cellStyle name="40% - 强调文字颜色 6 6 2" xfId="6691"/>
    <cellStyle name="强调文字颜色 2 2 3 5 3" xfId="6692"/>
    <cellStyle name="60% - 强调文字颜色 1 2 2 2" xfId="6693"/>
    <cellStyle name="强调文字颜色 2 2 3 5 3 2" xfId="6694"/>
    <cellStyle name="60% - 强调文字颜色 1 2 2 2 2" xfId="6695"/>
    <cellStyle name="60% - 强调文字颜色 1 2 2 2 2 2" xfId="6696"/>
    <cellStyle name="常规 30 32" xfId="6697"/>
    <cellStyle name="常规 30 27" xfId="6698"/>
    <cellStyle name="常规 25 32" xfId="6699"/>
    <cellStyle name="常规 25 27" xfId="6700"/>
    <cellStyle name="强调文字颜色 6 3 2 8" xfId="6701"/>
    <cellStyle name="标题 1 2 3 4 3" xfId="6702"/>
    <cellStyle name="输入 2 2 5 2 3" xfId="6703"/>
    <cellStyle name="60% - 强调文字颜色 1 2 2 2 2 2 2" xfId="6704"/>
    <cellStyle name="常规 30 32 2" xfId="6705"/>
    <cellStyle name="常规 30 27 2" xfId="6706"/>
    <cellStyle name="常规 25 32 2" xfId="6707"/>
    <cellStyle name="常规 25 27 2" xfId="6708"/>
    <cellStyle name="强调文字颜色 6 3 2 8 2" xfId="6709"/>
    <cellStyle name="标题 1 2 3 4 3 2" xfId="6710"/>
    <cellStyle name="常规 7 2 4 2 37 2 3" xfId="6711"/>
    <cellStyle name="常规 7 2 4 2 42 2 3" xfId="6712"/>
    <cellStyle name="常规 14 6 2 2 2" xfId="6713"/>
    <cellStyle name="标题 3 3 6 2" xfId="6714"/>
    <cellStyle name="60% - 强调文字颜色 1 2 2 2 2 3" xfId="6715"/>
    <cellStyle name="60% - 强调文字颜色 1 2 2 2 3" xfId="6716"/>
    <cellStyle name="60% - 强调文字颜色 1 2 2 2 3 2" xfId="6717"/>
    <cellStyle name="60% - 强调文字颜色 1 2 2 2 3 2 2" xfId="6718"/>
    <cellStyle name="常规 14 6 2 3 2" xfId="6719"/>
    <cellStyle name="计算 3 2 3 2 2 2" xfId="6720"/>
    <cellStyle name="标题 3 3 7 2" xfId="6721"/>
    <cellStyle name="计算 2 2 2 2 2 4" xfId="6722"/>
    <cellStyle name="常规 37 4 2 2" xfId="6723"/>
    <cellStyle name="60% - 强调文字颜色 1 2 2 2 3 3" xfId="6724"/>
    <cellStyle name="强调文字颜色 4 2 2 4 2 3 2" xfId="6725"/>
    <cellStyle name="标题 1 3 4 3 2" xfId="6726"/>
    <cellStyle name="60% - 强调文字颜色 1 2 2 2 4" xfId="6727"/>
    <cellStyle name="60% - 强调文字颜色 1 2 2 2 4 2" xfId="6728"/>
    <cellStyle name="60% - 强调文字颜色 1 2 2 2 4 2 2" xfId="6729"/>
    <cellStyle name="60% - 强调文字颜色 1 2 2 2 4 3" xfId="6730"/>
    <cellStyle name="常规 7 2 2 31 2 2" xfId="6731"/>
    <cellStyle name="常规 7 2 2 26 2 2" xfId="6732"/>
    <cellStyle name="常规 32 2 3 3 2" xfId="6733"/>
    <cellStyle name="常规 27 2 3 3 2" xfId="6734"/>
    <cellStyle name="60% - 强调文字颜色 1 2 2 5" xfId="6735"/>
    <cellStyle name="注释 2 3 2 2 2 2" xfId="6736"/>
    <cellStyle name="60% - 强调文字颜色 1 2 2 5 2" xfId="6737"/>
    <cellStyle name="注释 2 3 2 2 2 2 2" xfId="6738"/>
    <cellStyle name="60% - 强调文字颜色 1 2 2 5 2 2" xfId="6739"/>
    <cellStyle name="强调文字颜色 2 2 4 3 2" xfId="6740"/>
    <cellStyle name="60% - 强调文字颜色 1 2 2 5 3" xfId="6741"/>
    <cellStyle name="60% - 强调文字颜色 1 2 2 6" xfId="6742"/>
    <cellStyle name="注释 2 3 2 2 2 3" xfId="6743"/>
    <cellStyle name="60% - 强调文字颜色 1 2 2 6 2" xfId="6744"/>
    <cellStyle name="注释 2 3 2 2 2 3 2" xfId="6745"/>
    <cellStyle name="60% - 强调文字颜色 1 2 2 7" xfId="6746"/>
    <cellStyle name="常规 4 7 2 4 2 2" xfId="6747"/>
    <cellStyle name="注释 2 3 2 2 2 4" xfId="6748"/>
    <cellStyle name="60% - 强调文字颜色 1 2 3" xfId="6749"/>
    <cellStyle name="常规 23 5 5" xfId="6750"/>
    <cellStyle name="常规 7 2 28 4 2 2" xfId="6751"/>
    <cellStyle name="常规 7 2 33 4 2 2" xfId="6752"/>
    <cellStyle name="标题 3 2 3 4 2 2" xfId="6753"/>
    <cellStyle name="60% - 强调文字颜色 1 2 3 2" xfId="6754"/>
    <cellStyle name="60% - 强调文字颜色 1 2 3 2 2" xfId="6755"/>
    <cellStyle name="60% - 强调文字颜色 1 2 3 2 3" xfId="6756"/>
    <cellStyle name="60% - 强调文字颜色 1 2 3 3" xfId="6757"/>
    <cellStyle name="60% - 强调文字颜色 1 2 3 4" xfId="6758"/>
    <cellStyle name="60% - 强调文字颜色 1 2 3 5" xfId="6759"/>
    <cellStyle name="注释 2 3 2 2 3 2" xfId="6760"/>
    <cellStyle name="60% - 强调文字颜色 1 2 3 5 2" xfId="6761"/>
    <cellStyle name="60% - 强调文字颜色 1 2 3 6" xfId="6762"/>
    <cellStyle name="强调文字颜色 2 3 2 4 2 2" xfId="6763"/>
    <cellStyle name="60% - 强调文字颜色 1 2 4" xfId="6764"/>
    <cellStyle name="常规 7 2 4 5 4 2" xfId="6765"/>
    <cellStyle name="强调文字颜色 2 3 2 4 2 2 2" xfId="6766"/>
    <cellStyle name="60% - 强调文字颜色 1 2 4 2" xfId="6767"/>
    <cellStyle name="60% - 强调文字颜色 1 2 4 3" xfId="6768"/>
    <cellStyle name="警告文本 2 3 7 2" xfId="6769"/>
    <cellStyle name="强调文字颜色 2 3 2 4 2 3" xfId="6770"/>
    <cellStyle name="60% - 强调文字颜色 1 2 5" xfId="6771"/>
    <cellStyle name="强调文字颜色 2 3 2 4 2 3 2" xfId="6772"/>
    <cellStyle name="60% - 强调文字颜色 1 2 5 2" xfId="6773"/>
    <cellStyle name="60% - 强调文字颜色 1 2 5 2 2" xfId="6774"/>
    <cellStyle name="标题 2 2 3 2 2 2 2" xfId="6775"/>
    <cellStyle name="标题 3 2 2 2 6" xfId="6776"/>
    <cellStyle name="60% - 强调文字颜色 1 2 6 2 2" xfId="6777"/>
    <cellStyle name="标题 2 2 3 2 3" xfId="6778"/>
    <cellStyle name="60% - 强调文字颜色 1 2 7" xfId="6779"/>
    <cellStyle name="标题 2 2 3 2 3 2" xfId="6780"/>
    <cellStyle name="60% - 强调文字颜色 1 2 7 2" xfId="6781"/>
    <cellStyle name="60% - 强调文字颜色 1 2 8" xfId="6782"/>
    <cellStyle name="60% - 强调文字颜色 1 3" xfId="6783"/>
    <cellStyle name="60% - 强调文字颜色 1 3 2" xfId="6784"/>
    <cellStyle name="60% - 强调文字颜色 1 3 2 2" xfId="6785"/>
    <cellStyle name="常规 7 2 14 5" xfId="6786"/>
    <cellStyle name="60% - 强调文字颜色 1 3 2 2 2" xfId="6787"/>
    <cellStyle name="60% - 强调文字颜色 1 3 2 2 2 2" xfId="6788"/>
    <cellStyle name="标题 2 2 3 4 3" xfId="6789"/>
    <cellStyle name="60% - 强调文字颜色 1 3 2 2 2 2 2" xfId="6790"/>
    <cellStyle name="标题 2 2 3 4 3 2" xfId="6791"/>
    <cellStyle name="60% - 强调文字颜色 1 3 2 2 2 3" xfId="6792"/>
    <cellStyle name="60% - 强调文字颜色 1 3 2 2 3" xfId="6793"/>
    <cellStyle name="60% - 强调文字颜色 1 3 2 2 3 2" xfId="6794"/>
    <cellStyle name="60% - 强调文字颜色 1 3 2 2 3 2 2" xfId="6795"/>
    <cellStyle name="60% - 强调文字颜色 1 3 2 2 4" xfId="6796"/>
    <cellStyle name="60% - 强调文字颜色 1 3 2 2 4 2" xfId="6797"/>
    <cellStyle name="常规 8 2 56" xfId="6798"/>
    <cellStyle name="常规 8 2 61" xfId="6799"/>
    <cellStyle name="60% - 强调文字颜色 1 3 2 2 4 2 2" xfId="6800"/>
    <cellStyle name="常规 11 2 3 4" xfId="6801"/>
    <cellStyle name="60% - 强调文字颜色 1 3 2 4 2 2" xfId="6802"/>
    <cellStyle name="60% - 强调文字颜色 1 3 2 5" xfId="6803"/>
    <cellStyle name="注释 2 3 2 3 2 2" xfId="6804"/>
    <cellStyle name="注释 3 22 2 3 2" xfId="6805"/>
    <cellStyle name="注释 3 17 2 3 2" xfId="6806"/>
    <cellStyle name="60% - 强调文字颜色 1 3 2 5 2 2" xfId="6807"/>
    <cellStyle name="60% - 强调文字颜色 1 3 2 6" xfId="6808"/>
    <cellStyle name="注释 2 3 2 3 2 3" xfId="6809"/>
    <cellStyle name="60% - 强调文字颜色 1 3 2 7" xfId="6810"/>
    <cellStyle name="常规 4 7 2 5 2 2" xfId="6811"/>
    <cellStyle name="千位分隔[0] 2 2 2 2 2 2" xfId="6812"/>
    <cellStyle name="注释 2 3 2 3 2 4" xfId="6813"/>
    <cellStyle name="常规 8 11 4 2 2" xfId="6814"/>
    <cellStyle name="60% - 强调文字颜色 1 3 3" xfId="6815"/>
    <cellStyle name="60% - 强调文字颜色 1 3 3 2" xfId="6816"/>
    <cellStyle name="常规 7 2 59 5" xfId="6817"/>
    <cellStyle name="60% - 强调文字颜色 1 3 3 2 2" xfId="6818"/>
    <cellStyle name="60% - 强调文字颜色 1 3 3 2 2 2" xfId="6819"/>
    <cellStyle name="标题 2 3 3 4 3" xfId="6820"/>
    <cellStyle name="常规 12 2 3 4" xfId="6821"/>
    <cellStyle name="60% - 强调文字颜色 1 3 3 4 2 2" xfId="6822"/>
    <cellStyle name="好 4 2 2 3 4" xfId="6823"/>
    <cellStyle name="常规 7 2 4 6 2 2 2" xfId="6824"/>
    <cellStyle name="强调文字颜色 2 3 2 4 3 2" xfId="6825"/>
    <cellStyle name="60% - 强调文字颜色 1 3 4" xfId="6826"/>
    <cellStyle name="60% - 强调文字颜色 1 3 4 2" xfId="6827"/>
    <cellStyle name="60% - 强调文字颜色 1 3 4 2 2" xfId="6828"/>
    <cellStyle name="60% - 强调文字颜色 1 3 5" xfId="6829"/>
    <cellStyle name="标题 2 2 2 7" xfId="6830"/>
    <cellStyle name="60% - 强调文字颜色 1 3 5 2" xfId="6831"/>
    <cellStyle name="标题 2 2 2 7 2" xfId="6832"/>
    <cellStyle name="60% - 强调文字颜色 1 3 5 2 2" xfId="6833"/>
    <cellStyle name="标题 2 2 3 3 2 2" xfId="6834"/>
    <cellStyle name="60% - 强调文字颜色 1 3 6 2" xfId="6835"/>
    <cellStyle name="常规 7 2 2 2 2 5 3" xfId="6836"/>
    <cellStyle name="标题 2 2 3 3 2 2 2" xfId="6837"/>
    <cellStyle name="标题 3 3 2 2 6" xfId="6838"/>
    <cellStyle name="60% - 强调文字颜色 1 3 6 2 2" xfId="6839"/>
    <cellStyle name="标题 2 2 3 3 3" xfId="6840"/>
    <cellStyle name="60% - 强调文字颜色 1 3 7" xfId="6841"/>
    <cellStyle name="标题 2 2 3 3 3 2" xfId="6842"/>
    <cellStyle name="60% - 强调文字颜色 1 3 7 2" xfId="6843"/>
    <cellStyle name="60% - 强调文字颜色 1 3 8" xfId="6844"/>
    <cellStyle name="60% - 强调文字颜色 1 4" xfId="6845"/>
    <cellStyle name="60% - 强调文字颜色 2 2" xfId="6846"/>
    <cellStyle name="强调文字颜色 2 3 3 5 3 2" xfId="6847"/>
    <cellStyle name="60% - 强调文字颜色 2 2 2 2 2" xfId="6848"/>
    <cellStyle name="注释 2 9 4" xfId="6849"/>
    <cellStyle name="标题 2 3 6 3" xfId="6850"/>
    <cellStyle name="60% - 强调文字颜色 2 2 2 2 2 2" xfId="6851"/>
    <cellStyle name="注释 2 9 4 2" xfId="6852"/>
    <cellStyle name="标题 2 3 6 3 2" xfId="6853"/>
    <cellStyle name="60% - 强调文字颜色 2 2 2 2 2 2 2" xfId="6854"/>
    <cellStyle name="60% - 强调文字颜色 2 2 2 2 2 3" xfId="6855"/>
    <cellStyle name="60% - 强调文字颜色 2 2 2 2 3" xfId="6856"/>
    <cellStyle name="60% - 强调文字颜色 2 2 2 2 3 2" xfId="6857"/>
    <cellStyle name="60% - 强调文字颜色 2 2 2 2 3 2 2" xfId="6858"/>
    <cellStyle name="强调文字颜色 4 2 3 4 2 3 2" xfId="6859"/>
    <cellStyle name="注释 2 7 4 2" xfId="6860"/>
    <cellStyle name="标题 2 3 4 3 2" xfId="6861"/>
    <cellStyle name="60% - 强调文字颜色 2 2 2 2 4" xfId="6862"/>
    <cellStyle name="60% - 强调文字颜色 2 2 2 2 4 2" xfId="6863"/>
    <cellStyle name="适中 3 2 2 5" xfId="6864"/>
    <cellStyle name="60% - 强调文字颜色 2 2 2 2 4 2 2" xfId="6865"/>
    <cellStyle name="适中 3 2 2 5 2" xfId="6866"/>
    <cellStyle name="60% - 强调文字颜色 2 2 2 2 5" xfId="6867"/>
    <cellStyle name="60% - 强调文字颜色 2 2 2 2 5 2" xfId="6868"/>
    <cellStyle name="适中 3 2 3 5" xfId="6869"/>
    <cellStyle name="常规 10 17 2" xfId="6870"/>
    <cellStyle name="常规 10 22 2" xfId="6871"/>
    <cellStyle name="60% - 强调文字颜色 2 2 2 2 6" xfId="6872"/>
    <cellStyle name="强调文字颜色 2 3 3 5 4" xfId="6873"/>
    <cellStyle name="60% - 强调文字颜色 2 2 2 3" xfId="6874"/>
    <cellStyle name="60% - 强调文字颜色 2 2 2 3 2" xfId="6875"/>
    <cellStyle name="60% - 强调文字颜色 2 2 2 3 2 2" xfId="6876"/>
    <cellStyle name="60% - 强调文字颜色 2 2 2 4" xfId="6877"/>
    <cellStyle name="60% - 强调文字颜色 2 2 2 4 2" xfId="6878"/>
    <cellStyle name="60% - 强调文字颜色 2 2 2 4 2 2" xfId="6879"/>
    <cellStyle name="强调文字颜色 3 2 4 2 2" xfId="6880"/>
    <cellStyle name="60% - 强调文字颜色 2 2 2 4 3" xfId="6881"/>
    <cellStyle name="常规 13 33 2" xfId="6882"/>
    <cellStyle name="常规 13 28 2" xfId="6883"/>
    <cellStyle name="60% - 强调文字颜色 2 2 2 5" xfId="6884"/>
    <cellStyle name="注释 2 3 3 2 2 2" xfId="6885"/>
    <cellStyle name="常规 13 33 2 2" xfId="6886"/>
    <cellStyle name="常规 13 28 2 2" xfId="6887"/>
    <cellStyle name="60% - 强调文字颜色 2 2 2 5 2" xfId="6888"/>
    <cellStyle name="常规 13 33 2 2 2" xfId="6889"/>
    <cellStyle name="常规 13 28 2 2 2" xfId="6890"/>
    <cellStyle name="60% - 强调文字颜色 2 2 2 5 2 2" xfId="6891"/>
    <cellStyle name="常规 13 33 3" xfId="6892"/>
    <cellStyle name="常规 13 28 3" xfId="6893"/>
    <cellStyle name="常规 8 52 2" xfId="6894"/>
    <cellStyle name="常规 8 47 2" xfId="6895"/>
    <cellStyle name="60% - 强调文字颜色 2 2 2 6" xfId="6896"/>
    <cellStyle name="常规 13 33 3 2" xfId="6897"/>
    <cellStyle name="常规 13 28 3 2" xfId="6898"/>
    <cellStyle name="常规 8 52 2 2" xfId="6899"/>
    <cellStyle name="常规 8 47 2 2" xfId="6900"/>
    <cellStyle name="60% - 强调文字颜色 2 2 2 6 2" xfId="6901"/>
    <cellStyle name="常规 13 33 4" xfId="6902"/>
    <cellStyle name="常规 13 28 4" xfId="6903"/>
    <cellStyle name="常规 8 52 3" xfId="6904"/>
    <cellStyle name="常规 8 47 3" xfId="6905"/>
    <cellStyle name="注释 3 3 4 2 2 2" xfId="6906"/>
    <cellStyle name="常规 4 7 3 4 2 2" xfId="6907"/>
    <cellStyle name="60% - 强调文字颜色 2 2 2 7" xfId="6908"/>
    <cellStyle name="强调文字颜色 1 2 2 3 3 2" xfId="6909"/>
    <cellStyle name="常规 8 4 2 37 2" xfId="6910"/>
    <cellStyle name="常规 8 4 2 42 2" xfId="6911"/>
    <cellStyle name="60% - 强调文字颜色 2 2 3" xfId="6912"/>
    <cellStyle name="强调文字颜色 2 3 2 6 2" xfId="6913"/>
    <cellStyle name="常规 7 2 4 7 4" xfId="6914"/>
    <cellStyle name="60% - 强调文字颜色 2 2 3 2" xfId="6915"/>
    <cellStyle name="强调文字颜色 2 3 2 6 2 2" xfId="6916"/>
    <cellStyle name="60% - 强调文字颜色 3 2 4" xfId="6917"/>
    <cellStyle name="常规 7 2 4 7 4 2" xfId="6918"/>
    <cellStyle name="60% - 强调文字颜色 3 2 4 2" xfId="6919"/>
    <cellStyle name="常规 8 2 59" xfId="6920"/>
    <cellStyle name="常规 8 2 64" xfId="6921"/>
    <cellStyle name="60% - 强调文字颜色 2 2 3 2 2" xfId="6922"/>
    <cellStyle name="常规 14 6 2 2 3" xfId="6923"/>
    <cellStyle name="标题 3 3 6 3" xfId="6924"/>
    <cellStyle name="60% - 强调文字颜色 3 2 4 2 2" xfId="6925"/>
    <cellStyle name="常规 8 2 59 2" xfId="6926"/>
    <cellStyle name="60% - 强调文字颜色 2 2 3 2 2 2" xfId="6927"/>
    <cellStyle name="60% - 强调文字颜色 2 2 3 2 3" xfId="6928"/>
    <cellStyle name="60% - 强调文字颜色 3 2 4 3" xfId="6929"/>
    <cellStyle name="60% - 强调文字颜色 2 2 3 3" xfId="6930"/>
    <cellStyle name="60% - 强调文字颜色 3 2 5" xfId="6931"/>
    <cellStyle name="60% - 强调文字颜色 2 2 3 3 2" xfId="6932"/>
    <cellStyle name="60% - 强调文字颜色 3 2 5 2" xfId="6933"/>
    <cellStyle name="60% - 强调文字颜色 2 2 3 3 2 2" xfId="6934"/>
    <cellStyle name="60% - 强调文字颜色 3 2 5 2 2" xfId="6935"/>
    <cellStyle name="60% - 强调文字颜色 2 2 3 3 3" xfId="6936"/>
    <cellStyle name="60% - 强调文字颜色 3 2 5 3" xfId="6937"/>
    <cellStyle name="标题 6 3 2 2 2" xfId="6938"/>
    <cellStyle name="标题 2 2 5 2 2" xfId="6939"/>
    <cellStyle name="60% - 强调文字颜色 2 2 3 4" xfId="6940"/>
    <cellStyle name="60% - 强调文字颜色 3 2 6" xfId="6941"/>
    <cellStyle name="标题 2 2 5 2 2 2" xfId="6942"/>
    <cellStyle name="60% - 强调文字颜色 2 2 3 4 2" xfId="6943"/>
    <cellStyle name="60% - 强调文字颜色 3 2 6 2" xfId="6944"/>
    <cellStyle name="60% - 强调文字颜色 2 2 3 4 2 2" xfId="6945"/>
    <cellStyle name="60% - 强调文字颜色 3 2 6 2 2" xfId="6946"/>
    <cellStyle name="解释性文本 2 2 2 4 2 4" xfId="6947"/>
    <cellStyle name="标题 4 2 2 2 2 2 2" xfId="6948"/>
    <cellStyle name="60% - 强调文字颜色 3 2 6 3" xfId="6949"/>
    <cellStyle name="千位分隔 3 2 2 2 2 2" xfId="6950"/>
    <cellStyle name="强调文字颜色 3 2 5 2 2" xfId="6951"/>
    <cellStyle name="60% - 强调文字颜色 2 2 3 4 3" xfId="6952"/>
    <cellStyle name="常规 23 20 2 2" xfId="6953"/>
    <cellStyle name="常规 23 15 2 2" xfId="6954"/>
    <cellStyle name="标题 6 3 2 3 2" xfId="6955"/>
    <cellStyle name="60% - 强调文字颜色 2 2 4" xfId="6956"/>
    <cellStyle name="常规 7 2 4 6 4 2" xfId="6957"/>
    <cellStyle name="强调文字颜色 2 3 2 6 3" xfId="6958"/>
    <cellStyle name="常规 7 2 4 7 5" xfId="6959"/>
    <cellStyle name="强调文字颜色 2 3 2 5 2 2" xfId="6960"/>
    <cellStyle name="60% - 强调文字颜色 2 2 4 2" xfId="6961"/>
    <cellStyle name="强调文字颜色 2 3 2 6 3 2" xfId="6962"/>
    <cellStyle name="60% - 强调文字颜色 3 3 4" xfId="6963"/>
    <cellStyle name="强调文字颜色 2 3 2 5 2 2 2" xfId="6964"/>
    <cellStyle name="60% - 强调文字颜色 2 2 4 3" xfId="6965"/>
    <cellStyle name="60% - 强调文字颜色 3 3 5" xfId="6966"/>
    <cellStyle name="60% - 强调文字颜色 2 2 5" xfId="6967"/>
    <cellStyle name="强调文字颜色 2 3 2 6 4" xfId="6968"/>
    <cellStyle name="强调文字颜色 2 3 2 5 2 3" xfId="6969"/>
    <cellStyle name="强调文字颜色 2 3 2 5 2 3 2" xfId="6970"/>
    <cellStyle name="60% - 强调文字颜色 2 2 5 2" xfId="6971"/>
    <cellStyle name="60% - 强调文字颜色 2 2 5 2 2" xfId="6972"/>
    <cellStyle name="60% - 强调文字颜色 2 2 5 3" xfId="6973"/>
    <cellStyle name="标题 6 2 2 2 2" xfId="6974"/>
    <cellStyle name="标题 2 2 4 2 2 2" xfId="6975"/>
    <cellStyle name="60% - 强调文字颜色 2 2 6 2" xfId="6976"/>
    <cellStyle name="标题 4 2 2 2 6" xfId="6977"/>
    <cellStyle name="60% - 强调文字颜色 2 2 6 2 2" xfId="6978"/>
    <cellStyle name="解释性文本 3 2 2 4 2 2" xfId="6979"/>
    <cellStyle name="60% - 强调文字颜色 2 2 6 3" xfId="6980"/>
    <cellStyle name="标题 6 2 2 3 2" xfId="6981"/>
    <cellStyle name="常规 7 2 4 8 3" xfId="6982"/>
    <cellStyle name="60% - 强调文字颜色 2 3 2" xfId="6983"/>
    <cellStyle name="60% - 强调文字颜色 2 3 2 2 2 2" xfId="6984"/>
    <cellStyle name="差 2 2 3 2 2" xfId="6985"/>
    <cellStyle name="60% - 强调文字颜色 2 3 2 2 3" xfId="6986"/>
    <cellStyle name="差 2 2 3 2 2 2" xfId="6987"/>
    <cellStyle name="60% - 强调文字颜色 2 3 2 2 3 2" xfId="6988"/>
    <cellStyle name="差 2 2 3 2 3" xfId="6989"/>
    <cellStyle name="60% - 强调文字颜色 2 3 2 2 4" xfId="6990"/>
    <cellStyle name="60% - 强调文字颜色 2 3 2 2 4 2" xfId="6991"/>
    <cellStyle name="60% - 强调文字颜色 2 3 2 2 4 3" xfId="6992"/>
    <cellStyle name="60% - 强调文字颜色 2 3 2 2 5" xfId="6993"/>
    <cellStyle name="60% - 强调文字颜色 2 3 2 2 5 2" xfId="6994"/>
    <cellStyle name="60% - 强调文字颜色 2 3 2 2 6" xfId="6995"/>
    <cellStyle name="60% - 强调文字颜色 2 3 2 4 2 2" xfId="6996"/>
    <cellStyle name="60% - 强调文字颜色 2 3 2 5" xfId="6997"/>
    <cellStyle name="60% - 强调文字颜色 2 3 2 5 2" xfId="6998"/>
    <cellStyle name="60% - 强调文字颜色 2 3 2 5 2 2" xfId="6999"/>
    <cellStyle name="60% - 强调文字颜色 2 3 2 6" xfId="7000"/>
    <cellStyle name="常规 7 19 36 2 4" xfId="7001"/>
    <cellStyle name="常规 7 19 41 2 4" xfId="7002"/>
    <cellStyle name="60% - 强调文字颜色 2 3 2 6 2" xfId="7003"/>
    <cellStyle name="60% - 强调文字颜色 2 3 2 7" xfId="7004"/>
    <cellStyle name="强调文字颜色 1 2 2 4 3 2" xfId="7005"/>
    <cellStyle name="常规 8 12 4 2 2" xfId="7006"/>
    <cellStyle name="60% - 强调文字颜色 2 3 3" xfId="7007"/>
    <cellStyle name="强调文字颜色 2 3 2 7 2" xfId="7008"/>
    <cellStyle name="常规 7 2 4 8 4" xfId="7009"/>
    <cellStyle name="60% - 强调文字颜色 2 3 3 2 2 2" xfId="7010"/>
    <cellStyle name="60% - 强调文字颜色 4 2 4 2 2" xfId="7011"/>
    <cellStyle name="60% - 强调文字颜色 4 2 4 3" xfId="7012"/>
    <cellStyle name="差 2 2 4 2 2" xfId="7013"/>
    <cellStyle name="60% - 强调文字颜色 2 3 3 2 3" xfId="7014"/>
    <cellStyle name="常规 22 2 5 2 2" xfId="7015"/>
    <cellStyle name="常规 17 2 5 2 2" xfId="7016"/>
    <cellStyle name="60% - 强调文字颜色 2 3 3 3 3" xfId="7017"/>
    <cellStyle name="常规 36 28 2 2" xfId="7018"/>
    <cellStyle name="常规 36 33 2 2" xfId="7019"/>
    <cellStyle name="60% - 强调文字颜色 4 2 5 3" xfId="7020"/>
    <cellStyle name="差 2 2 4 3 2" xfId="7021"/>
    <cellStyle name="标题 6 4 2 2 2" xfId="7022"/>
    <cellStyle name="60% - 强调文字颜色 2 3 3 4 2 2" xfId="7023"/>
    <cellStyle name="60% - 强调文字颜色 4 2 6 2 2" xfId="7024"/>
    <cellStyle name="常规 7 2 4 8 5" xfId="7025"/>
    <cellStyle name="强调文字颜色 2 3 2 5 3 2" xfId="7026"/>
    <cellStyle name="60% - 强调文字颜色 2 3 4" xfId="7027"/>
    <cellStyle name="60% - 强调文字颜色 2 3 4 2" xfId="7028"/>
    <cellStyle name="60% - 强调文字颜色 4 3 4" xfId="7029"/>
    <cellStyle name="60% - 强调文字颜色 2 3 5" xfId="7030"/>
    <cellStyle name="标题 3 2 2 7" xfId="7031"/>
    <cellStyle name="60% - 强调文字颜色 2 3 5 2" xfId="7032"/>
    <cellStyle name="强调文字颜色 4 2 3 3 2 3 2" xfId="7033"/>
    <cellStyle name="标题 2 2 4 3 2" xfId="7034"/>
    <cellStyle name="60% - 强调文字颜色 2 3 6" xfId="7035"/>
    <cellStyle name="60% - 强调文字颜色 2 3 6 2" xfId="7036"/>
    <cellStyle name="常规 112" xfId="7037"/>
    <cellStyle name="常规 107" xfId="7038"/>
    <cellStyle name="常规 7 27 2 2" xfId="7039"/>
    <cellStyle name="常规 7 32 2 2" xfId="7040"/>
    <cellStyle name="标题 4 3 2 2 6" xfId="7041"/>
    <cellStyle name="60% - 强调文字颜色 2 3 6 2 2" xfId="7042"/>
    <cellStyle name="60% - 强调文字颜色 2 4" xfId="7043"/>
    <cellStyle name="常规 13 32 3 2 2" xfId="7044"/>
    <cellStyle name="常规 13 27 3 2 2" xfId="7045"/>
    <cellStyle name="常规 8 51 2 2 2" xfId="7046"/>
    <cellStyle name="常规 8 46 2 2 2" xfId="7047"/>
    <cellStyle name="60% - 强调文字颜色 2 5" xfId="7048"/>
    <cellStyle name="60% - 强调文字颜色 3 2" xfId="7049"/>
    <cellStyle name="常规 3 2 12" xfId="7050"/>
    <cellStyle name="60% - 强调文字颜色 3 2 2" xfId="7051"/>
    <cellStyle name="60% - 强调文字颜色 3 2 2 2" xfId="7052"/>
    <cellStyle name="常规 10 29" xfId="7053"/>
    <cellStyle name="常规 10 34" xfId="7054"/>
    <cellStyle name="常规 7 2 2 46 3" xfId="7055"/>
    <cellStyle name="常规 7 2 2 51 3" xfId="7056"/>
    <cellStyle name="60% - 强调文字颜色 3 2 2 2 2" xfId="7057"/>
    <cellStyle name="计算 2 2 3 5" xfId="7058"/>
    <cellStyle name="常规 10 29 2" xfId="7059"/>
    <cellStyle name="常规 10 34 2" xfId="7060"/>
    <cellStyle name="常规 7 2 2 46 3 2" xfId="7061"/>
    <cellStyle name="常规 7 2 2 51 3 2" xfId="7062"/>
    <cellStyle name="60% - 强调文字颜色 3 2 2 2 2 2" xfId="7063"/>
    <cellStyle name="常规 18 8 2" xfId="7064"/>
    <cellStyle name="常规 23 8 2" xfId="7065"/>
    <cellStyle name="常规 10 29 3" xfId="7066"/>
    <cellStyle name="常规 10 34 3" xfId="7067"/>
    <cellStyle name="60% - 强调文字颜色 3 2 2 2 2 3" xfId="7068"/>
    <cellStyle name="常规 7 2 4 2 35 4 2" xfId="7069"/>
    <cellStyle name="常规 7 2 4 2 40 4 2" xfId="7070"/>
    <cellStyle name="常规 10 35" xfId="7071"/>
    <cellStyle name="常规 10 40" xfId="7072"/>
    <cellStyle name="常规 7 2 2 46 4" xfId="7073"/>
    <cellStyle name="常规 7 2 2 51 4" xfId="7074"/>
    <cellStyle name="输入 2 2 3 4 2" xfId="7075"/>
    <cellStyle name="60% - 强调文字颜色 3 2 2 2 3" xfId="7076"/>
    <cellStyle name="常规 7 2 4 2 35 4 2 2" xfId="7077"/>
    <cellStyle name="常规 7 2 4 2 40 4 2 2" xfId="7078"/>
    <cellStyle name="常规 10 35 2" xfId="7079"/>
    <cellStyle name="常规 10 40 2" xfId="7080"/>
    <cellStyle name="常规 7 2 2 46 4 2" xfId="7081"/>
    <cellStyle name="常规 7 2 2 51 4 2" xfId="7082"/>
    <cellStyle name="60% - 强调文字颜色 3 2 2 2 3 2" xfId="7083"/>
    <cellStyle name="常规 7 2 4 2 35 4 3" xfId="7084"/>
    <cellStyle name="常规 7 2 4 2 40 4 3" xfId="7085"/>
    <cellStyle name="常规 10 36" xfId="7086"/>
    <cellStyle name="常规 10 41" xfId="7087"/>
    <cellStyle name="常规 7 2 2 46 5" xfId="7088"/>
    <cellStyle name="常规 7 2 2 51 5" xfId="7089"/>
    <cellStyle name="60% - 强调文字颜色 3 2 2 2 4" xfId="7090"/>
    <cellStyle name="常规 10 36 2" xfId="7091"/>
    <cellStyle name="常规 10 41 2" xfId="7092"/>
    <cellStyle name="60% - 强调文字颜色 3 2 2 2 4 2" xfId="7093"/>
    <cellStyle name="常规 13 18 2 3" xfId="7094"/>
    <cellStyle name="常规 13 23 2 3" xfId="7095"/>
    <cellStyle name="常规 10 36 2 2" xfId="7096"/>
    <cellStyle name="常规 10 41 2 2" xfId="7097"/>
    <cellStyle name="60% - 强调文字颜色 3 2 2 2 4 2 2" xfId="7098"/>
    <cellStyle name="常规 10 37" xfId="7099"/>
    <cellStyle name="常规 10 42" xfId="7100"/>
    <cellStyle name="60% - 强调文字颜色 3 2 2 2 5" xfId="7101"/>
    <cellStyle name="常规 10 37 2" xfId="7102"/>
    <cellStyle name="常规 10 42 2" xfId="7103"/>
    <cellStyle name="60% - 强调文字颜色 3 2 2 2 5 2" xfId="7104"/>
    <cellStyle name="常规 23 10 3" xfId="7105"/>
    <cellStyle name="60% - 强调文字颜色 3 2 2 3" xfId="7106"/>
    <cellStyle name="60% - 强调文字颜色 3 2 2 3 2" xfId="7107"/>
    <cellStyle name="计算 2 2 4 5" xfId="7108"/>
    <cellStyle name="常规 7 2 4 2 17 3 2" xfId="7109"/>
    <cellStyle name="常规 7 2 4 2 22 3 2" xfId="7110"/>
    <cellStyle name="60% - 强调文字颜色 3 2 2 4" xfId="7111"/>
    <cellStyle name="60% - 强调文字颜色 3 2 2 4 2" xfId="7112"/>
    <cellStyle name="计算 2 2 5 5" xfId="7113"/>
    <cellStyle name="60% - 强调文字颜色 3 2 2 4 2 2" xfId="7114"/>
    <cellStyle name="强调文字颜色 4 2 4 2 2" xfId="7115"/>
    <cellStyle name="60% - 强调文字颜色 3 2 2 4 3" xfId="7116"/>
    <cellStyle name="常规 23 33 2" xfId="7117"/>
    <cellStyle name="常规 23 28 2" xfId="7118"/>
    <cellStyle name="60% - 强调文字颜色 3 2 2 5" xfId="7119"/>
    <cellStyle name="注释 2 3 4 2 2 2" xfId="7120"/>
    <cellStyle name="常规 23 33 2 2" xfId="7121"/>
    <cellStyle name="常规 23 28 2 2" xfId="7122"/>
    <cellStyle name="常规 7 2 28" xfId="7123"/>
    <cellStyle name="常规 7 2 33" xfId="7124"/>
    <cellStyle name="标题 3 2 3" xfId="7125"/>
    <cellStyle name="60% - 强调文字颜色 3 2 2 5 2" xfId="7126"/>
    <cellStyle name="常规 7 2 28 2" xfId="7127"/>
    <cellStyle name="常规 7 2 33 2" xfId="7128"/>
    <cellStyle name="标题 3 2 3 2" xfId="7129"/>
    <cellStyle name="60% - 强调文字颜色 3 2 2 5 2 2" xfId="7130"/>
    <cellStyle name="常规 23 33 3" xfId="7131"/>
    <cellStyle name="常规 23 28 3" xfId="7132"/>
    <cellStyle name="60% - 强调文字颜色 3 2 2 6" xfId="7133"/>
    <cellStyle name="标题 3 3 3" xfId="7134"/>
    <cellStyle name="60% - 强调文字颜色 3 2 2 6 2" xfId="7135"/>
    <cellStyle name="60% - 强调文字颜色 3 2 3" xfId="7136"/>
    <cellStyle name="强调文字颜色 2 3 3 6 2" xfId="7137"/>
    <cellStyle name="60% - 强调文字颜色 3 2 3 2" xfId="7138"/>
    <cellStyle name="常规 8 2 14" xfId="7139"/>
    <cellStyle name="常规 7 2 36 3" xfId="7140"/>
    <cellStyle name="常规 7 2 41 3" xfId="7141"/>
    <cellStyle name="标题 3 2 6 3" xfId="7142"/>
    <cellStyle name="60% - 强调文字颜色 3 2 3 2 2" xfId="7143"/>
    <cellStyle name="常规 8 2 14 2" xfId="7144"/>
    <cellStyle name="计算 2 3 3 5" xfId="7145"/>
    <cellStyle name="60% - 强调文字颜色 3 2 3 2 2 2" xfId="7146"/>
    <cellStyle name="常规 8 2 14 2 2" xfId="7147"/>
    <cellStyle name="常规 8 4 2 13 4 2 2" xfId="7148"/>
    <cellStyle name="输入 2 2 4 4 2" xfId="7149"/>
    <cellStyle name="标题 3 2 2 2 2 2 2" xfId="7150"/>
    <cellStyle name="60% - 强调文字颜色 3 2 3 2 3" xfId="7151"/>
    <cellStyle name="常规 8 2 14 3" xfId="7152"/>
    <cellStyle name="60% - 强调文字颜色 3 2 3 3" xfId="7153"/>
    <cellStyle name="常规 8 2 15" xfId="7154"/>
    <cellStyle name="常规 8 2 20" xfId="7155"/>
    <cellStyle name="60% - 强调文字颜色 3 2 3 3 2" xfId="7156"/>
    <cellStyle name="常规 8 2 15 2" xfId="7157"/>
    <cellStyle name="常规 8 2 20 2" xfId="7158"/>
    <cellStyle name="计算 2 3 4 5" xfId="7159"/>
    <cellStyle name="60% - 强调文字颜色 3 2 3 3 2 2" xfId="7160"/>
    <cellStyle name="常规 8 2 15 2 2" xfId="7161"/>
    <cellStyle name="常规 8 2 20 2 2" xfId="7162"/>
    <cellStyle name="60% - 强调文字颜色 3 2 3 3 3" xfId="7163"/>
    <cellStyle name="常规 8 2 15 3" xfId="7164"/>
    <cellStyle name="常规 8 2 20 3" xfId="7165"/>
    <cellStyle name="注释 2 8 3 2" xfId="7166"/>
    <cellStyle name="标题 2 3 5 2 2" xfId="7167"/>
    <cellStyle name="60% - 强调文字颜色 3 2 3 4" xfId="7168"/>
    <cellStyle name="常规 8 2 16" xfId="7169"/>
    <cellStyle name="常规 8 2 21" xfId="7170"/>
    <cellStyle name="常规 7 2 4 2 17 4 2" xfId="7171"/>
    <cellStyle name="常规 7 2 4 2 22 4 2" xfId="7172"/>
    <cellStyle name="标题 2 3 5 2 2 2" xfId="7173"/>
    <cellStyle name="60% - 强调文字颜色 3 2 3 4 2" xfId="7174"/>
    <cellStyle name="常规 8 2 16 2" xfId="7175"/>
    <cellStyle name="常规 8 2 21 2" xfId="7176"/>
    <cellStyle name="常规 7 2 4 2 17 4 2 2" xfId="7177"/>
    <cellStyle name="常规 7 2 4 2 22 4 2 2" xfId="7178"/>
    <cellStyle name="60% - 强调文字颜色 3 2 3 4 2 2" xfId="7179"/>
    <cellStyle name="常规 8 2 16 2 2" xfId="7180"/>
    <cellStyle name="常规 8 2 21 2 2" xfId="7181"/>
    <cellStyle name="强调文字颜色 4 2 5 2 2" xfId="7182"/>
    <cellStyle name="60% - 强调文字颜色 3 2 3 4 3" xfId="7183"/>
    <cellStyle name="常规 8 2 16 3" xfId="7184"/>
    <cellStyle name="常规 8 2 21 3" xfId="7185"/>
    <cellStyle name="常规 23 34 2" xfId="7186"/>
    <cellStyle name="常规 23 29 2" xfId="7187"/>
    <cellStyle name="60% - 强调文字颜色 3 2 3 5" xfId="7188"/>
    <cellStyle name="常规 8 2 17" xfId="7189"/>
    <cellStyle name="常规 8 2 22" xfId="7190"/>
    <cellStyle name="注释 2 3 4 2 3 2" xfId="7191"/>
    <cellStyle name="常规 7 2 4 2 17 4 3" xfId="7192"/>
    <cellStyle name="常规 7 2 4 2 22 4 3" xfId="7193"/>
    <cellStyle name="常规 23 34 2 2" xfId="7194"/>
    <cellStyle name="常规 23 29 2 2" xfId="7195"/>
    <cellStyle name="千位分隔 3 3" xfId="7196"/>
    <cellStyle name="标题 4 2 3" xfId="7197"/>
    <cellStyle name="60% - 强调文字颜色 3 2 3 5 2" xfId="7198"/>
    <cellStyle name="常规 8 2 17 2" xfId="7199"/>
    <cellStyle name="常规 8 2 22 2" xfId="7200"/>
    <cellStyle name="注释 2 3 4 2 3 2 2" xfId="7201"/>
    <cellStyle name="常规 23 34 3" xfId="7202"/>
    <cellStyle name="常规 23 29 3" xfId="7203"/>
    <cellStyle name="60% - 强调文字颜色 3 2 3 6" xfId="7204"/>
    <cellStyle name="常规 8 2 18" xfId="7205"/>
    <cellStyle name="常规 8 2 23" xfId="7206"/>
    <cellStyle name="注释 2 3 4 2 3 3" xfId="7207"/>
    <cellStyle name="汇总 3 2 3 5" xfId="7208"/>
    <cellStyle name="差 3 4 2 2 2" xfId="7209"/>
    <cellStyle name="常规 7 2 4 26 2 4" xfId="7210"/>
    <cellStyle name="常规 7 2 4 31 2 4" xfId="7211"/>
    <cellStyle name="常规 8 4 2 16 2 2 2" xfId="7212"/>
    <cellStyle name="常规 8 4 2 21 2 2 2" xfId="7213"/>
    <cellStyle name="60% - 强调文字颜色 3 3" xfId="7214"/>
    <cellStyle name="60% - 强调文字颜色 3 3 2" xfId="7215"/>
    <cellStyle name="60% - 强调文字颜色 3 3 2 2" xfId="7216"/>
    <cellStyle name="常规 7 19 2 26 4" xfId="7217"/>
    <cellStyle name="常规 7 19 2 31 4" xfId="7218"/>
    <cellStyle name="60% - 强调文字颜色 3 3 2 2 2" xfId="7219"/>
    <cellStyle name="计算 3 2 3 5" xfId="7220"/>
    <cellStyle name="60% - 强调文字颜色 3 3 2 2 2 2" xfId="7221"/>
    <cellStyle name="常规 2 5" xfId="7222"/>
    <cellStyle name="常规 14 6 5 3" xfId="7223"/>
    <cellStyle name="60% - 强调文字颜色 3 3 2 2 2 2 2" xfId="7224"/>
    <cellStyle name="常规 2 5 2" xfId="7225"/>
    <cellStyle name="输出 2 6 4" xfId="7226"/>
    <cellStyle name="差 3 2 3 2 2" xfId="7227"/>
    <cellStyle name="输入 2 3 3 4 2" xfId="7228"/>
    <cellStyle name="60% - 强调文字颜色 3 3 2 2 3" xfId="7229"/>
    <cellStyle name="60% - 强调文字颜色 3 3 2 2 3 2" xfId="7230"/>
    <cellStyle name="常规 3 5" xfId="7231"/>
    <cellStyle name="差 3 2 3 2 2 2" xfId="7232"/>
    <cellStyle name="常规 14 6 6 3" xfId="7233"/>
    <cellStyle name="60% - 强调文字颜色 3 3 2 2 3 2 2" xfId="7234"/>
    <cellStyle name="常规 3 5 2" xfId="7235"/>
    <cellStyle name="输出 3 6 4" xfId="7236"/>
    <cellStyle name="差 3 2 3 2 3" xfId="7237"/>
    <cellStyle name="60% - 强调文字颜色 3 3 2 2 4" xfId="7238"/>
    <cellStyle name="60% - 强调文字颜色 3 3 2 2 4 2" xfId="7239"/>
    <cellStyle name="常规 100" xfId="7240"/>
    <cellStyle name="常规 4 5" xfId="7241"/>
    <cellStyle name="常规 14 6 7 3" xfId="7242"/>
    <cellStyle name="60% - 强调文字颜色 3 3 2 2 4 2 2" xfId="7243"/>
    <cellStyle name="常规 4 5 2" xfId="7244"/>
    <cellStyle name="60% - 强调文字颜色 3 3 2 2 4 3" xfId="7245"/>
    <cellStyle name="常规 101" xfId="7246"/>
    <cellStyle name="常规 4 6" xfId="7247"/>
    <cellStyle name="60% - 强调文字颜色 3 3 2 2 5" xfId="7248"/>
    <cellStyle name="60% - 强调文字颜色 3 3 2 2 5 2" xfId="7249"/>
    <cellStyle name="常规 145" xfId="7250"/>
    <cellStyle name="常规 150" xfId="7251"/>
    <cellStyle name="常规 200" xfId="7252"/>
    <cellStyle name="常规 5 5" xfId="7253"/>
    <cellStyle name="60% - 强调文字颜色 3 3 2 4 2 2" xfId="7254"/>
    <cellStyle name="60% - 强调文字颜色 3 3 2 5" xfId="7255"/>
    <cellStyle name="60% - 强调文字颜色 3 3 2 5 2" xfId="7256"/>
    <cellStyle name="60% - 强调文字颜色 3 3 2 5 2 2" xfId="7257"/>
    <cellStyle name="60% - 强调文字颜色 3 3 2 6" xfId="7258"/>
    <cellStyle name="60% - 强调文字颜色 3 3 2 6 2" xfId="7259"/>
    <cellStyle name="60% - 强调文字颜色 3 3 2 7" xfId="7260"/>
    <cellStyle name="强调文字颜色 1 2 3 4 3 2" xfId="7261"/>
    <cellStyle name="常规 8 13 4 2 2" xfId="7262"/>
    <cellStyle name="常规 8 4 39 2 2" xfId="7263"/>
    <cellStyle name="常规 8 4 44 2 2" xfId="7264"/>
    <cellStyle name="60% - 强调文字颜色 3 3 3" xfId="7265"/>
    <cellStyle name="强调文字颜色 2 3 3 7 2" xfId="7266"/>
    <cellStyle name="60% - 强调文字颜色 3 3 3 4 2 2" xfId="7267"/>
    <cellStyle name="60% - 强调文字颜色 3 3 3 5 2" xfId="7268"/>
    <cellStyle name="60% - 强调文字颜色 3 3 3 6" xfId="7269"/>
    <cellStyle name="标题 2 2 5 3 2" xfId="7270"/>
    <cellStyle name="60% - 强调文字颜色 3 3 6" xfId="7271"/>
    <cellStyle name="60% - 强调文字颜色 3 3 6 2" xfId="7272"/>
    <cellStyle name="常规 7 19 2 35 4" xfId="7273"/>
    <cellStyle name="常规 7 19 2 40 4" xfId="7274"/>
    <cellStyle name="标题 4 2 2 2 3 2 2" xfId="7275"/>
    <cellStyle name="60% - 强调文字颜色 3 3 6 3" xfId="7276"/>
    <cellStyle name="强调文字颜色 3 2 6 2 2" xfId="7277"/>
    <cellStyle name="常规 23 21 2 2" xfId="7278"/>
    <cellStyle name="常规 23 16 2 2" xfId="7279"/>
    <cellStyle name="标题 6 3 3 3 2" xfId="7280"/>
    <cellStyle name="60% - 强调文字颜色 3 4" xfId="7281"/>
    <cellStyle name="标题 1 2 3 2 2" xfId="7282"/>
    <cellStyle name="60% - 强调文字颜色 3 5" xfId="7283"/>
    <cellStyle name="强调文字颜色 3 2 3 4 2 2" xfId="7284"/>
    <cellStyle name="适中 2 6 2 2" xfId="7285"/>
    <cellStyle name="60% - 强调文字颜色 4 2" xfId="7286"/>
    <cellStyle name="60% - 强调文字颜色 4 2 2 2" xfId="7287"/>
    <cellStyle name="60% - 强调文字颜色 4 2 2 2 2" xfId="7288"/>
    <cellStyle name="常规 8 4 2 11 3" xfId="7289"/>
    <cellStyle name="60% - 强调文字颜色 4 2 2 2 2 2" xfId="7290"/>
    <cellStyle name="常规 8 4 2 11 3 2" xfId="7291"/>
    <cellStyle name="60% - 强调文字颜色 4 2 2 2 2 2 2" xfId="7292"/>
    <cellStyle name="输入 3 2 3 4 2" xfId="7293"/>
    <cellStyle name="60% - 强调文字颜色 4 2 2 2 3" xfId="7294"/>
    <cellStyle name="标题 5 6 2 2" xfId="7295"/>
    <cellStyle name="常规 8 4 2 12 3" xfId="7296"/>
    <cellStyle name="60% - 强调文字颜色 4 2 2 2 3 2" xfId="7297"/>
    <cellStyle name="标题 5 6 2 2 2" xfId="7298"/>
    <cellStyle name="常规 8 4 2 12 3 2" xfId="7299"/>
    <cellStyle name="60% - 强调文字颜色 4 2 2 2 3 2 2" xfId="7300"/>
    <cellStyle name="60% - 强调文字颜色 4 2 2 2 4" xfId="7301"/>
    <cellStyle name="常规 8 4 2 13 3" xfId="7302"/>
    <cellStyle name="60% - 强调文字颜色 4 2 2 2 4 2" xfId="7303"/>
    <cellStyle name="常规 8 4 2 13 3 2" xfId="7304"/>
    <cellStyle name="输入 2 2 3 4" xfId="7305"/>
    <cellStyle name="60% - 强调文字颜色 4 2 2 2 4 2 2" xfId="7306"/>
    <cellStyle name="常规 7 2 27 2 2" xfId="7307"/>
    <cellStyle name="常规 7 2 32 2 2" xfId="7308"/>
    <cellStyle name="常规 8 4 2 13 4" xfId="7309"/>
    <cellStyle name="标题 3 2 2 2 2" xfId="7310"/>
    <cellStyle name="60% - 强调文字颜色 4 2 2 2 4 3" xfId="7311"/>
    <cellStyle name="60% - 强调文字颜色 4 2 2 2 5" xfId="7312"/>
    <cellStyle name="差 3 2 3" xfId="7313"/>
    <cellStyle name="常规 8 4 2 14 3" xfId="7314"/>
    <cellStyle name="60% - 强调文字颜色 4 2 2 2 5 2" xfId="7315"/>
    <cellStyle name="标题 5 2 2 5 2 2" xfId="7316"/>
    <cellStyle name="60% - 强调文字颜色 4 2 2 2 6" xfId="7317"/>
    <cellStyle name="60% - 强调文字颜色 4 2 2 3" xfId="7318"/>
    <cellStyle name="60% - 强调文字颜色 4 2 2 3 2" xfId="7319"/>
    <cellStyle name="常规 7 2 2 58" xfId="7320"/>
    <cellStyle name="常规 7 2 2 63" xfId="7321"/>
    <cellStyle name="60% - 强调文字颜色 4 2 2 3 2 2" xfId="7322"/>
    <cellStyle name="60% - 强调文字颜色 4 2 2 4 2 2" xfId="7323"/>
    <cellStyle name="链接单元格 2 6 2 2 2" xfId="7324"/>
    <cellStyle name="强调文字颜色 5 2 4 2 2" xfId="7325"/>
    <cellStyle name="60% - 强调文字颜色 4 2 2 4 3" xfId="7326"/>
    <cellStyle name="链接单元格 2 6 2 3" xfId="7327"/>
    <cellStyle name="60% - 强调文字颜色 4 2 2 5 2" xfId="7328"/>
    <cellStyle name="常规 7 20 2 14 2 2" xfId="7329"/>
    <cellStyle name="链接单元格 2 6 3 2" xfId="7330"/>
    <cellStyle name="标题 2 2 3 4" xfId="7331"/>
    <cellStyle name="60% - 强调文字颜色 4 2 2 5 2 2" xfId="7332"/>
    <cellStyle name="常规 7 20 2 14 2 2 2" xfId="7333"/>
    <cellStyle name="强调文字颜色 5 2 4 3 2" xfId="7334"/>
    <cellStyle name="60% - 强调文字颜色 4 2 2 5 3" xfId="7335"/>
    <cellStyle name="常规 7 20 2 14 2 3" xfId="7336"/>
    <cellStyle name="60% - 强调文字颜色 4 2 2 6" xfId="7337"/>
    <cellStyle name="常规 7 20 2 14 3" xfId="7338"/>
    <cellStyle name="链接单元格 2 6 4" xfId="7339"/>
    <cellStyle name="常规 10 2 2 4 2" xfId="7340"/>
    <cellStyle name="60% - 强调文字颜色 4 2 2 6 2" xfId="7341"/>
    <cellStyle name="常规 7 20 2 14 3 2" xfId="7342"/>
    <cellStyle name="链接单元格 2 6 4 2" xfId="7343"/>
    <cellStyle name="常规 10 2 2 4 2 2" xfId="7344"/>
    <cellStyle name="60% - 强调文字颜色 4 2 2 7" xfId="7345"/>
    <cellStyle name="常规 7 20 2 14 4" xfId="7346"/>
    <cellStyle name="常规 3 4 7 2" xfId="7347"/>
    <cellStyle name="链接单元格 2 6 5" xfId="7348"/>
    <cellStyle name="常规 10 2 2 4 3" xfId="7349"/>
    <cellStyle name="60% - 强调文字颜色 4 2 3 2 2" xfId="7350"/>
    <cellStyle name="60% - 强调文字颜色 4 2 3 2 2 2" xfId="7351"/>
    <cellStyle name="输入 3 2 4 4 2" xfId="7352"/>
    <cellStyle name="60% - 强调文字颜色 4 2 3 2 3" xfId="7353"/>
    <cellStyle name="标题 5 7 2 2" xfId="7354"/>
    <cellStyle name="60% - 强调文字颜色 4 2 3 3" xfId="7355"/>
    <cellStyle name="适中 3 2 7 2" xfId="7356"/>
    <cellStyle name="标题 1 3 2 2 4 2 2 2" xfId="7357"/>
    <cellStyle name="强调文字颜色 5 2 5 2 2" xfId="7358"/>
    <cellStyle name="60% - 强调文字颜色 4 2 3 4 3" xfId="7359"/>
    <cellStyle name="60% - 强调文字颜色 4 2 3 5" xfId="7360"/>
    <cellStyle name="常规 7 20 2 15 2" xfId="7361"/>
    <cellStyle name="常规 7 20 2 20 2" xfId="7362"/>
    <cellStyle name="链接单元格 2 7 3" xfId="7363"/>
    <cellStyle name="注释 2 3 5 2 3 2" xfId="7364"/>
    <cellStyle name="60% - 强调文字颜色 4 2 3 6" xfId="7365"/>
    <cellStyle name="常规 7 20 2 15 3" xfId="7366"/>
    <cellStyle name="常规 7 20 2 20 3" xfId="7367"/>
    <cellStyle name="链接单元格 2 7 4" xfId="7368"/>
    <cellStyle name="注释 2 3 5 2 3 3" xfId="7369"/>
    <cellStyle name="常规 10 2 2 5 2" xfId="7370"/>
    <cellStyle name="适中 2 6 2 3" xfId="7371"/>
    <cellStyle name="60% - 强调文字颜色 4 3" xfId="7372"/>
    <cellStyle name="适中 2 6 2 3 2" xfId="7373"/>
    <cellStyle name="60% - 强调文字颜色 4 3 2" xfId="7374"/>
    <cellStyle name="常规 7 2 26 5" xfId="7375"/>
    <cellStyle name="常规 7 2 31 5" xfId="7376"/>
    <cellStyle name="百分比 2 6" xfId="7377"/>
    <cellStyle name="常规 15 2" xfId="7378"/>
    <cellStyle name="常规 20 2" xfId="7379"/>
    <cellStyle name="常规 7 2 2 2 9 2 4" xfId="7380"/>
    <cellStyle name="60% - 强调文字颜色 4 3 2 2" xfId="7381"/>
    <cellStyle name="差 2 4 4" xfId="7382"/>
    <cellStyle name="60% - 强调文字颜色 4 3 2 2 2" xfId="7383"/>
    <cellStyle name="60% - 强调文字颜色 6 2 4 3" xfId="7384"/>
    <cellStyle name="60% - 强调文字颜色 4 3 2 2 2 2" xfId="7385"/>
    <cellStyle name="60% - 强调文字颜色 4 3 2 2 2 3" xfId="7386"/>
    <cellStyle name="输入 3 3 3 4 2" xfId="7387"/>
    <cellStyle name="60% - 强调文字颜色 4 3 2 2 3" xfId="7388"/>
    <cellStyle name="标题 6 6 2 2" xfId="7389"/>
    <cellStyle name="标题 6 6 2 2 2" xfId="7390"/>
    <cellStyle name="60% - 强调文字颜色 6 2 5 3" xfId="7391"/>
    <cellStyle name="60% - 强调文字颜色 4 3 2 2 3 2" xfId="7392"/>
    <cellStyle name="60% - 强调文字颜色 4 3 2 2 3 2 2" xfId="7393"/>
    <cellStyle name="60% - 强调文字颜色 4 3 2 2 3 3" xfId="7394"/>
    <cellStyle name="标题 4 2 2 5 2 2" xfId="7395"/>
    <cellStyle name="常规 7 19 2 29 2 2 2" xfId="7396"/>
    <cellStyle name="常规 7 19 2 34 2 2 2" xfId="7397"/>
    <cellStyle name="常规 3 2 3 6 2" xfId="7398"/>
    <cellStyle name="60% - 强调文字颜色 4 3 2 2 4" xfId="7399"/>
    <cellStyle name="输出 3 3 2 5" xfId="7400"/>
    <cellStyle name="60% - 强调文字颜色 6 2 6 3" xfId="7401"/>
    <cellStyle name="60% - 强调文字颜色 4 3 2 2 4 2" xfId="7402"/>
    <cellStyle name="60% - 强调文字颜色 4 3 2 2 4 2 2" xfId="7403"/>
    <cellStyle name="标题 4 2 2 2 2" xfId="7404"/>
    <cellStyle name="60% - 强调文字颜色 4 3 2 2 4 3" xfId="7405"/>
    <cellStyle name="60% - 强调文字颜色 4 3 2 2 5" xfId="7406"/>
    <cellStyle name="60% - 强调文字颜色 4 3 2 2 6" xfId="7407"/>
    <cellStyle name="百分比 2 7" xfId="7408"/>
    <cellStyle name="常规 15 3" xfId="7409"/>
    <cellStyle name="常规 20 3" xfId="7410"/>
    <cellStyle name="强调文字颜色 6 2 2 3 2 3 2" xfId="7411"/>
    <cellStyle name="60% - 强调文字颜色 4 3 2 3" xfId="7412"/>
    <cellStyle name="60% - 强调文字颜色 4 3 2 3 2" xfId="7413"/>
    <cellStyle name="60% - 强调文字颜色 6 3 4 3" xfId="7414"/>
    <cellStyle name="60% - 强调文字颜色 4 3 2 3 2 2" xfId="7415"/>
    <cellStyle name="60% - 强调文字颜色 4 3 2 4 2 2" xfId="7416"/>
    <cellStyle name="链接单元格 3 6 2 2 2" xfId="7417"/>
    <cellStyle name="强调文字颜色 5 3 4 2 2" xfId="7418"/>
    <cellStyle name="60% - 强调文字颜色 4 3 2 4 3" xfId="7419"/>
    <cellStyle name="链接单元格 3 6 2 3" xfId="7420"/>
    <cellStyle name="60% - 强调文字颜色 4 3 2 5" xfId="7421"/>
    <cellStyle name="链接单元格 3 6 3" xfId="7422"/>
    <cellStyle name="60% - 强调文字颜色 5 2 2 3 2" xfId="7423"/>
    <cellStyle name="60% - 强调文字颜色 4 3 2 5 2" xfId="7424"/>
    <cellStyle name="链接单元格 3 6 3 2" xfId="7425"/>
    <cellStyle name="60% - 强调文字颜色 5 2 2 3 2 2" xfId="7426"/>
    <cellStyle name="60% - 强调文字颜色 4 3 2 5 2 2" xfId="7427"/>
    <cellStyle name="60% - 强调文字颜色 4 3 2 6" xfId="7428"/>
    <cellStyle name="链接单元格 3 6 4" xfId="7429"/>
    <cellStyle name="60% - 强调文字颜色 5 2 2 3 3" xfId="7430"/>
    <cellStyle name="60% - 强调文字颜色 4 3 2 6 2" xfId="7431"/>
    <cellStyle name="链接单元格 3 6 4 2" xfId="7432"/>
    <cellStyle name="60% - 强调文字颜色 4 3 2 7" xfId="7433"/>
    <cellStyle name="常规 3 5 7 2" xfId="7434"/>
    <cellStyle name="链接单元格 3 6 5" xfId="7435"/>
    <cellStyle name="常规 8 14 4 2 2" xfId="7436"/>
    <cellStyle name="60% - 强调文字颜色 4 3 3" xfId="7437"/>
    <cellStyle name="常规 8 2 2 2 2 5" xfId="7438"/>
    <cellStyle name="60% - 强调文字颜色 4 3 3 2" xfId="7439"/>
    <cellStyle name="差 2 5 4" xfId="7440"/>
    <cellStyle name="60% - 强调文字颜色 4 3 3 2 2" xfId="7441"/>
    <cellStyle name="常规 2 7" xfId="7442"/>
    <cellStyle name="60% - 强调文字颜色 4 3 3 2 2 2" xfId="7443"/>
    <cellStyle name="检查单元格 2 2 2 2 3" xfId="7444"/>
    <cellStyle name="标题 6 7 2 2" xfId="7445"/>
    <cellStyle name="输入 3 3 4 4 2" xfId="7446"/>
    <cellStyle name="60% - 强调文字颜色 4 3 3 2 3" xfId="7447"/>
    <cellStyle name="强调文字颜色 5 3 5 2 2" xfId="7448"/>
    <cellStyle name="60% - 强调文字颜色 4 3 3 4 3" xfId="7449"/>
    <cellStyle name="60% - 强调文字颜色 4 3 3 6" xfId="7450"/>
    <cellStyle name="链接单元格 3 7 4" xfId="7451"/>
    <cellStyle name="60% - 强调文字颜色 5 2 2 4 3" xfId="7452"/>
    <cellStyle name="适中 2 2 4 2 2 2" xfId="7453"/>
    <cellStyle name="强调文字颜色 6 2 4 2 2" xfId="7454"/>
    <cellStyle name="60% - 强调文字颜色 4 3 4 3" xfId="7455"/>
    <cellStyle name="差 2 2 5 2 2" xfId="7456"/>
    <cellStyle name="常规 24 2 2 2 2 2" xfId="7457"/>
    <cellStyle name="常规 19 2 2 2 2 2" xfId="7458"/>
    <cellStyle name="常规 36 29 2 2" xfId="7459"/>
    <cellStyle name="常规 36 34 2 2" xfId="7460"/>
    <cellStyle name="60% - 强调文字颜色 4 3 5 3" xfId="7461"/>
    <cellStyle name="差 2 2 5 3 2" xfId="7462"/>
    <cellStyle name="适中 2 6 2 4" xfId="7463"/>
    <cellStyle name="60% - 强调文字颜色 4 4" xfId="7464"/>
    <cellStyle name="标题 1 2 3 3 2" xfId="7465"/>
    <cellStyle name="60% - 强调文字颜色 4 5" xfId="7466"/>
    <cellStyle name="强调文字颜色 3 2 3 4 3 2" xfId="7467"/>
    <cellStyle name="适中 2 6 3 2" xfId="7468"/>
    <cellStyle name="60% - 强调文字颜色 5 2" xfId="7469"/>
    <cellStyle name="60% - 强调文字颜色 5 2 2" xfId="7470"/>
    <cellStyle name="60% - 强调文字颜色 5 2 2 2" xfId="7471"/>
    <cellStyle name="差 2 3 7" xfId="7472"/>
    <cellStyle name="链接单元格 3 5 3" xfId="7473"/>
    <cellStyle name="60% - 强调文字颜色 5 2 2 2 2" xfId="7474"/>
    <cellStyle name="链接单元格 3 5 4" xfId="7475"/>
    <cellStyle name="常规 10 2 3 3 2" xfId="7476"/>
    <cellStyle name="60% - 强调文字颜色 5 2 2 2 3" xfId="7477"/>
    <cellStyle name="60% - 强调文字颜色 5 2 2 2 3 2" xfId="7478"/>
    <cellStyle name="常规 14 6 2 2" xfId="7479"/>
    <cellStyle name="标题 3 3 6" xfId="7480"/>
    <cellStyle name="常规 7 20 35 2 4" xfId="7481"/>
    <cellStyle name="常规 7 20 40 2 4" xfId="7482"/>
    <cellStyle name="60% - 强调文字颜色 5 2 2 2 3 2 2" xfId="7483"/>
    <cellStyle name="60% - 强调文字颜色 5 2 2 3" xfId="7484"/>
    <cellStyle name="60% - 强调文字颜色 5 2 2 5" xfId="7485"/>
    <cellStyle name="60% - 强调文字颜色 5 2 2 5 2" xfId="7486"/>
    <cellStyle name="60% - 强调文字颜色 5 2 2 5 3" xfId="7487"/>
    <cellStyle name="适中 2 2 4 2 3 2" xfId="7488"/>
    <cellStyle name="强调文字颜色 6 2 4 3 2" xfId="7489"/>
    <cellStyle name="60% - 强调文字颜色 5 2 3" xfId="7490"/>
    <cellStyle name="60% - 强调文字颜色 5 2 3 2" xfId="7491"/>
    <cellStyle name="差 3 3 7" xfId="7492"/>
    <cellStyle name="60% - 强调文字颜色 5 2 3 2 2" xfId="7493"/>
    <cellStyle name="60% - 强调文字颜色 5 2 3 2 2 2" xfId="7494"/>
    <cellStyle name="常规 21 10 2 2" xfId="7495"/>
    <cellStyle name="标题 1 2 2 2 4 2 2 2" xfId="7496"/>
    <cellStyle name="60% - 强调文字颜色 5 2 3 2 3" xfId="7497"/>
    <cellStyle name="60% - 强调文字颜色 5 2 3 3" xfId="7498"/>
    <cellStyle name="强调文字颜色 6 2 5 2 2" xfId="7499"/>
    <cellStyle name="60% - 强调文字颜色 5 2 3 4 3" xfId="7500"/>
    <cellStyle name="60% - 强调文字颜色 5 2 3 5" xfId="7501"/>
    <cellStyle name="60% - 强调文字颜色 5 2 4 2" xfId="7502"/>
    <cellStyle name="60% - 强调文字颜色 5 2 4 2 2" xfId="7503"/>
    <cellStyle name="60% - 强调文字颜色 5 2 4 3" xfId="7504"/>
    <cellStyle name="差 2 3 4 2 2" xfId="7505"/>
    <cellStyle name="60% - 强调文字颜色 5 2 5 3" xfId="7506"/>
    <cellStyle name="差 2 3 4 3 2" xfId="7507"/>
    <cellStyle name="标题 6 5 2 2 2" xfId="7508"/>
    <cellStyle name="输出 2 3 2 4 2" xfId="7509"/>
    <cellStyle name="60% - 强调文字颜色 5 2 6 2 2" xfId="7510"/>
    <cellStyle name="常规 8 2 5 3" xfId="7511"/>
    <cellStyle name="60% - 强调文字颜色 5 3 2" xfId="7512"/>
    <cellStyle name="60% - 强调文字颜色 5 3 2 2" xfId="7513"/>
    <cellStyle name="60% - 强调文字颜色 5 3 2 2 2" xfId="7514"/>
    <cellStyle name="60% - 强调文字颜色 5 3 2 2 2 2" xfId="7515"/>
    <cellStyle name="60% - 强调文字颜色 5 3 2 2 2 3" xfId="7516"/>
    <cellStyle name="警告文本 3 2 5 3 2" xfId="7517"/>
    <cellStyle name="常规 7 2 4 2 14 2 2 2" xfId="7518"/>
    <cellStyle name="60% - 强调文字颜色 5 3 2 2 3" xfId="7519"/>
    <cellStyle name="解释性文本 2 2 2 5" xfId="7520"/>
    <cellStyle name="60% - 强调文字颜色 5 3 2 2 3 2" xfId="7521"/>
    <cellStyle name="60% - 强调文字颜色 6 2 2" xfId="7522"/>
    <cellStyle name="60% - 强调文字颜色 5 3 2 2 3 3" xfId="7523"/>
    <cellStyle name="警告文本 3 2 5 4 2" xfId="7524"/>
    <cellStyle name="常规 7 2 4 2 14 2 3 2" xfId="7525"/>
    <cellStyle name="解释性文本 2 2 2 6" xfId="7526"/>
    <cellStyle name="常规 4 2 3 6 2" xfId="7527"/>
    <cellStyle name="标题 4 3 2 5 2 2" xfId="7528"/>
    <cellStyle name="常规 7 8 2" xfId="7529"/>
    <cellStyle name="60% - 强调文字颜色 5 3 2 2 4" xfId="7530"/>
    <cellStyle name="60% - 强调文字颜色 5 3 2 2 4 2" xfId="7531"/>
    <cellStyle name="千位分隔 2 2 2 3" xfId="7532"/>
    <cellStyle name="常规 7 8 2 2" xfId="7533"/>
    <cellStyle name="解释性文本 2 2 3 5" xfId="7534"/>
    <cellStyle name="60% - 强调文字颜色 6 3 2" xfId="7535"/>
    <cellStyle name="60% - 强调文字颜色 5 3 2 2 4 3" xfId="7536"/>
    <cellStyle name="千位分隔 2 2 2 4" xfId="7537"/>
    <cellStyle name="常规 7 8 2 3" xfId="7538"/>
    <cellStyle name="60% - 强调文字颜色 5 3 2 2 6" xfId="7539"/>
    <cellStyle name="常规 8 4 2 25 2 2 2" xfId="7540"/>
    <cellStyle name="常规 8 4 2 30 2 2 2" xfId="7541"/>
    <cellStyle name="常规 7 8 4" xfId="7542"/>
    <cellStyle name="60% - 强调文字颜色 5 3 2 3" xfId="7543"/>
    <cellStyle name="60% - 强调文字颜色 5 3 2 3 2" xfId="7544"/>
    <cellStyle name="60% - 强调文字颜色 5 3 2 5" xfId="7545"/>
    <cellStyle name="注释 2 3 6 3 2 2" xfId="7546"/>
    <cellStyle name="60% - 强调文字颜色 5 3 2 3 2 2" xfId="7547"/>
    <cellStyle name="60% - 强调文字颜色 5 3 2 5 2" xfId="7548"/>
    <cellStyle name="60% - 强调文字颜色 5 3 2 5 3" xfId="7549"/>
    <cellStyle name="适中 2 2 5 2 3 2" xfId="7550"/>
    <cellStyle name="强调文字颜色 6 3 4 3 2" xfId="7551"/>
    <cellStyle name="常规 8 15 4 2 2" xfId="7552"/>
    <cellStyle name="常规 8 20 4 2 2" xfId="7553"/>
    <cellStyle name="60% - 强调文字颜色 5 3 2 7" xfId="7554"/>
    <cellStyle name="60% - 强调文字颜色 5 3 3" xfId="7555"/>
    <cellStyle name="60% - 强调文字颜色 5 3 3 2" xfId="7556"/>
    <cellStyle name="60% - 强调文字颜色 5 3 3 2 2" xfId="7557"/>
    <cellStyle name="60% - 强调文字颜色 5 3 3 2 2 2" xfId="7558"/>
    <cellStyle name="60% - 强调文字颜色 5 3 3 2 3" xfId="7559"/>
    <cellStyle name="强调文字颜色 6 3 5 2 2" xfId="7560"/>
    <cellStyle name="60% - 强调文字颜色 5 3 3 4 3" xfId="7561"/>
    <cellStyle name="60% - 强调文字颜色 5 3 4" xfId="7562"/>
    <cellStyle name="60% - 强调文字颜色 5 3 4 2" xfId="7563"/>
    <cellStyle name="60% - 强调文字颜色 5 3 4 2 2" xfId="7564"/>
    <cellStyle name="60% - 强调文字颜色 5 3 4 3" xfId="7565"/>
    <cellStyle name="差 2 3 5 2 2" xfId="7566"/>
    <cellStyle name="解释性文本 2 3 2 3" xfId="7567"/>
    <cellStyle name="常规 24 2 3 2 2 2" xfId="7568"/>
    <cellStyle name="常规 19 2 3 2 2 2" xfId="7569"/>
    <cellStyle name="链接单元格 3 2 2 2 2 3" xfId="7570"/>
    <cellStyle name="60% - 强调文字颜色 5 3 5 3" xfId="7571"/>
    <cellStyle name="链接单元格 3 2 2 2 3" xfId="7572"/>
    <cellStyle name="60% - 强调文字颜色 5 3 6" xfId="7573"/>
    <cellStyle name="常规 7 19 2 2 6 3 3" xfId="7574"/>
    <cellStyle name="链接单元格 3 2 2 2 3 2" xfId="7575"/>
    <cellStyle name="输出 2 4 2 4" xfId="7576"/>
    <cellStyle name="60% - 强调文字颜色 5 3 6 2" xfId="7577"/>
    <cellStyle name="60% - 强调文字颜色 5 4" xfId="7578"/>
    <cellStyle name="适中 2 6 4 2" xfId="7579"/>
    <cellStyle name="60% - 强调文字颜色 6 2" xfId="7580"/>
    <cellStyle name="60% - 强调文字颜色 6 2 2 2" xfId="7581"/>
    <cellStyle name="标题 4 3 3 6" xfId="7582"/>
    <cellStyle name="60% - 强调文字颜色 6 2 2 2 2" xfId="7583"/>
    <cellStyle name="标题 6 2 2 2 3 2" xfId="7584"/>
    <cellStyle name="60% - 强调文字颜色 6 2 2 2 3" xfId="7585"/>
    <cellStyle name="60% - 强调文字颜色 6 2 2 2 3 2" xfId="7586"/>
    <cellStyle name="60% - 强调文字颜色 6 2 2 2 3 2 2" xfId="7587"/>
    <cellStyle name="计算 3 6 3" xfId="7588"/>
    <cellStyle name="60% - 强调文字颜色 6 2 2 2 3 3" xfId="7589"/>
    <cellStyle name="标题 4 2 2 2 4 2 2" xfId="7590"/>
    <cellStyle name="警告文本 2 2 3 2 3 2" xfId="7591"/>
    <cellStyle name="常规 23 22 2 2" xfId="7592"/>
    <cellStyle name="常规 23 17 2 2" xfId="7593"/>
    <cellStyle name="标题 6 3 4 3 2" xfId="7594"/>
    <cellStyle name="60% - 强调文字颜色 6 2 2 2 4" xfId="7595"/>
    <cellStyle name="汇总 2 2 4 2 3 2" xfId="7596"/>
    <cellStyle name="常规 7 2 36 4 2 2" xfId="7597"/>
    <cellStyle name="常规 7 2 41 4 2 2" xfId="7598"/>
    <cellStyle name="60% - 强调文字颜色 6 2 2 2 5" xfId="7599"/>
    <cellStyle name="60% - 强调文字颜色 6 2 2 3" xfId="7600"/>
    <cellStyle name="60% - 强调文字颜色 6 2 2 3 2" xfId="7601"/>
    <cellStyle name="60% - 强调文字颜色 6 2 2 3 2 2" xfId="7602"/>
    <cellStyle name="60% - 强调文字颜色 6 2 2 3 3" xfId="7603"/>
    <cellStyle name="60% - 强调文字颜色 6 2 2 4 2 2" xfId="7604"/>
    <cellStyle name="60% - 强调文字颜色 6 2 2 4 3" xfId="7605"/>
    <cellStyle name="适中 2 3 4 2 2 2" xfId="7606"/>
    <cellStyle name="60% - 强调文字颜色 6 2 2 5" xfId="7607"/>
    <cellStyle name="常规 14 23 2" xfId="7608"/>
    <cellStyle name="常规 14 18 2" xfId="7609"/>
    <cellStyle name="60% - 强调文字颜色 6 2 2 5 2 2" xfId="7610"/>
    <cellStyle name="常规 14 24" xfId="7611"/>
    <cellStyle name="常规 14 19" xfId="7612"/>
    <cellStyle name="60% - 强调文字颜色 6 2 2 5 3" xfId="7613"/>
    <cellStyle name="适中 2 3 4 2 3 2" xfId="7614"/>
    <cellStyle name="60% - 强调文字颜色 6 2 2 6" xfId="7615"/>
    <cellStyle name="60% - 强调文字颜色 6 2 2 6 2" xfId="7616"/>
    <cellStyle name="60% - 强调文字颜色 6 2 3" xfId="7617"/>
    <cellStyle name="60% - 强调文字颜色 6 2 3 2" xfId="7618"/>
    <cellStyle name="60% - 强调文字颜色 6 2 3 2 2" xfId="7619"/>
    <cellStyle name="常规 31 10 2 2" xfId="7620"/>
    <cellStyle name="常规 26 10 2 2" xfId="7621"/>
    <cellStyle name="标题 6 2 2 3 3 2" xfId="7622"/>
    <cellStyle name="60% - 强调文字颜色 6 2 3 2 3" xfId="7623"/>
    <cellStyle name="60% - 强调文字颜色 6 2 3 3" xfId="7624"/>
    <cellStyle name="60% - 强调文字颜色 6 2 3 5" xfId="7625"/>
    <cellStyle name="60% - 强调文字颜色 6 2 4" xfId="7626"/>
    <cellStyle name="常规 7 2 2 15 2 4" xfId="7627"/>
    <cellStyle name="常规 7 2 2 20 2 4" xfId="7628"/>
    <cellStyle name="60% - 强调文字颜色 6 2 4 2" xfId="7629"/>
    <cellStyle name="60% - 强调文字颜色 6 2 4 2 2" xfId="7630"/>
    <cellStyle name="60% - 强调文字颜色 6 2 5 2 2" xfId="7631"/>
    <cellStyle name="60% - 强调文字颜色 6 2 6" xfId="7632"/>
    <cellStyle name="输出 3 3 2 4" xfId="7633"/>
    <cellStyle name="60% - 强调文字颜色 6 2 6 2" xfId="7634"/>
    <cellStyle name="解释性文本 3 2 3 2 2" xfId="7635"/>
    <cellStyle name="常规 2 7 2 2 6" xfId="7636"/>
    <cellStyle name="强调文字颜色 3 2 3 2" xfId="7637"/>
    <cellStyle name="输出 3 3 2 4 2" xfId="7638"/>
    <cellStyle name="60% - 强调文字颜色 6 2 6 2 2" xfId="7639"/>
    <cellStyle name="60% - 强调文字颜色 6 3" xfId="7640"/>
    <cellStyle name="60% - 强调文字颜色 6 3 2 2" xfId="7641"/>
    <cellStyle name="常规 7 20 2 16 4 2" xfId="7642"/>
    <cellStyle name="常规 7 20 2 21 4 2" xfId="7643"/>
    <cellStyle name="60% - 强调文字颜色 6 3 2 2 2 2 2" xfId="7644"/>
    <cellStyle name="常规 7 20 2 16 5" xfId="7645"/>
    <cellStyle name="常规 7 20 2 21 5" xfId="7646"/>
    <cellStyle name="60% - 强调文字颜色 6 3 2 2 2 3" xfId="7647"/>
    <cellStyle name="常规 7 20 2 17 4" xfId="7648"/>
    <cellStyle name="常规 7 20 2 22 4" xfId="7649"/>
    <cellStyle name="60% - 强调文字颜色 6 3 2 2 3 2" xfId="7650"/>
    <cellStyle name="常规 7 20 2 17 4 2" xfId="7651"/>
    <cellStyle name="常规 7 20 2 22 4 2" xfId="7652"/>
    <cellStyle name="60% - 强调文字颜色 6 3 2 2 3 2 2" xfId="7653"/>
    <cellStyle name="常规 7 20 2 17 5" xfId="7654"/>
    <cellStyle name="常规 7 20 2 22 5" xfId="7655"/>
    <cellStyle name="60% - 强调文字颜色 6 3 2 2 3 3" xfId="7656"/>
    <cellStyle name="常规 7 20 2 18 4" xfId="7657"/>
    <cellStyle name="常规 7 20 2 23 4" xfId="7658"/>
    <cellStyle name="60% - 强调文字颜色 6 3 2 2 4 2" xfId="7659"/>
    <cellStyle name="强调文字颜色 5 3 2 2 3 2 2 2" xfId="7660"/>
    <cellStyle name="标题 2 5" xfId="7661"/>
    <cellStyle name="常规 7 20 2 18 4 2" xfId="7662"/>
    <cellStyle name="常规 7 20 2 23 4 2" xfId="7663"/>
    <cellStyle name="60% - 强调文字颜色 6 3 2 2 4 2 2" xfId="7664"/>
    <cellStyle name="常规 7 20 2 18 5" xfId="7665"/>
    <cellStyle name="常规 7 20 2 23 5" xfId="7666"/>
    <cellStyle name="60% - 强调文字颜色 6 3 2 2 4 3" xfId="7667"/>
    <cellStyle name="常规 33 3 5 2" xfId="7668"/>
    <cellStyle name="常规 28 3 5 2" xfId="7669"/>
    <cellStyle name="60% - 强调文字颜色 6 3 2 2 6" xfId="7670"/>
    <cellStyle name="常规 7 2 4 12 2 2" xfId="7671"/>
    <cellStyle name="60% - 强调文字颜色 6 3 2 3" xfId="7672"/>
    <cellStyle name="60% - 强调文字颜色 6 3 2 4 2 2" xfId="7673"/>
    <cellStyle name="60% - 强调文字颜色 6 3 2 4 3" xfId="7674"/>
    <cellStyle name="注释 2 2 2 3 2 2" xfId="7675"/>
    <cellStyle name="60% - 强调文字颜色 6 3 2 5" xfId="7676"/>
    <cellStyle name="60% - 强调文字颜色 6 3 2 5 2" xfId="7677"/>
    <cellStyle name="60% - 强调文字颜色 6 3 2 5 2 2" xfId="7678"/>
    <cellStyle name="检查单元格 2 6" xfId="7679"/>
    <cellStyle name="60% - 强调文字颜色 6 3 2 6" xfId="7680"/>
    <cellStyle name="60% - 强调文字颜色 6 3 2 6 2" xfId="7681"/>
    <cellStyle name="常规 8 16 4 2 2" xfId="7682"/>
    <cellStyle name="常规 8 21 4 2 2" xfId="7683"/>
    <cellStyle name="60% - 强调文字颜色 6 3 2 7" xfId="7684"/>
    <cellStyle name="60% - 强调文字颜色 6 3 3" xfId="7685"/>
    <cellStyle name="常规 7 2 2 2 2 17 2 2 2" xfId="7686"/>
    <cellStyle name="常规 7 2 2 2 2 22 2 2 2" xfId="7687"/>
    <cellStyle name="60% - 强调文字颜色 6 3 3 2" xfId="7688"/>
    <cellStyle name="常规 4 4 9" xfId="7689"/>
    <cellStyle name="60% - 强调文字颜色 6 3 3 2 2" xfId="7690"/>
    <cellStyle name="60% - 强调文字颜色 6 3 3 2 2 2" xfId="7691"/>
    <cellStyle name="60% - 强调文字颜色 6 3 3 2 3" xfId="7692"/>
    <cellStyle name="60% - 强调文字颜色 6 3 4" xfId="7693"/>
    <cellStyle name="常规 7 2 2 16 2 4" xfId="7694"/>
    <cellStyle name="常规 7 2 2 21 2 4" xfId="7695"/>
    <cellStyle name="60% - 强调文字颜色 6 3 4 2" xfId="7696"/>
    <cellStyle name="60% - 强调文字颜色 6 3 4 2 2" xfId="7697"/>
    <cellStyle name="链接单元格 3 2 3 2 2 2" xfId="7698"/>
    <cellStyle name="60% - 强调文字颜色 6 3 5 2" xfId="7699"/>
    <cellStyle name="差 3 2 2 3 2 3" xfId="7700"/>
    <cellStyle name="链接单元格 2 2 2 2 2 4" xfId="7701"/>
    <cellStyle name="解释性文本 3 3 2 2" xfId="7702"/>
    <cellStyle name="60% - 强调文字颜色 6 3 5 2 2" xfId="7703"/>
    <cellStyle name="60% - 强调文字颜色 6 3 5 3" xfId="7704"/>
    <cellStyle name="链接单元格 3 2 3 2 3" xfId="7705"/>
    <cellStyle name="60% - 强调文字颜色 6 3 6" xfId="7706"/>
    <cellStyle name="链接单元格 3 2 3 2 3 2" xfId="7707"/>
    <cellStyle name="输出 3 4 2 4" xfId="7708"/>
    <cellStyle name="60% - 强调文字颜色 6 3 6 2" xfId="7709"/>
    <cellStyle name="60% - 强调文字颜色 6 3 6 2 2" xfId="7710"/>
    <cellStyle name="60% - 强调文字颜色 6 3 6 3" xfId="7711"/>
    <cellStyle name="强调文字颜色 6 3 3 6" xfId="7712"/>
    <cellStyle name="百分比 3 2 2" xfId="7713"/>
    <cellStyle name="60% - 强调文字颜色 6 4" xfId="7714"/>
    <cellStyle name="百分比 2" xfId="7715"/>
    <cellStyle name="百分比 2 2" xfId="7716"/>
    <cellStyle name="强调文字颜色 6 2 3 6" xfId="7717"/>
    <cellStyle name="百分比 2 2 2" xfId="7718"/>
    <cellStyle name="百分比 2 3" xfId="7719"/>
    <cellStyle name="百分比 2 3 2" xfId="7720"/>
    <cellStyle name="百分比 2 4" xfId="7721"/>
    <cellStyle name="常规 7 2 2 2 9 2 2" xfId="7722"/>
    <cellStyle name="警告文本 2 2 2 5 2 2" xfId="7723"/>
    <cellStyle name="百分比 2 5" xfId="7724"/>
    <cellStyle name="常规 7 2 2 2 9 2 3" xfId="7725"/>
    <cellStyle name="百分比 3" xfId="7726"/>
    <cellStyle name="常规 7 2 2 2 45 3 2" xfId="7727"/>
    <cellStyle name="百分比 3 2" xfId="7728"/>
    <cellStyle name="百分比 3 3" xfId="7729"/>
    <cellStyle name="百分比 4" xfId="7730"/>
    <cellStyle name="百分比 4 2" xfId="7731"/>
    <cellStyle name="百分比 4 2 2" xfId="7732"/>
    <cellStyle name="百分比 4 3 2" xfId="7733"/>
    <cellStyle name="常规 10 12 2 2" xfId="7734"/>
    <cellStyle name="常规 8 4 36 3" xfId="7735"/>
    <cellStyle name="常规 8 4 41 3" xfId="7736"/>
    <cellStyle name="常规 2 2 8" xfId="7737"/>
    <cellStyle name="常规 4 7 4 2 3" xfId="7738"/>
    <cellStyle name="百分比 4 4" xfId="7739"/>
    <cellStyle name="常规 7 2 2 2 9 4 2" xfId="7740"/>
    <cellStyle name="常规 7 2 2 2 9 4 2 2" xfId="7741"/>
    <cellStyle name="百分比 4 4 2" xfId="7742"/>
    <cellStyle name="常规 7 2 4 2 9 2 4" xfId="7743"/>
    <cellStyle name="百分比 5" xfId="7744"/>
    <cellStyle name="标题 5 2 2 3" xfId="7745"/>
    <cellStyle name="百分比 5 2" xfId="7746"/>
    <cellStyle name="常规 8 2 2 2 4 2" xfId="7747"/>
    <cellStyle name="标题 5 2 2 4" xfId="7748"/>
    <cellStyle name="百分比 5 3" xfId="7749"/>
    <cellStyle name="百分比 6" xfId="7750"/>
    <cellStyle name="百分比 7" xfId="7751"/>
    <cellStyle name="标题 5 2 4 3" xfId="7752"/>
    <cellStyle name="百分比 7 2" xfId="7753"/>
    <cellStyle name="百分比 7 3" xfId="7754"/>
    <cellStyle name="常规 31 13 2" xfId="7755"/>
    <cellStyle name="常规 26 13 2" xfId="7756"/>
    <cellStyle name="标题 1 2" xfId="7757"/>
    <cellStyle name="常规 31 13 2 2" xfId="7758"/>
    <cellStyle name="常规 26 13 2 2" xfId="7759"/>
    <cellStyle name="标题 1 2 2" xfId="7760"/>
    <cellStyle name="标题 1 2 2 2 2 2 2" xfId="7761"/>
    <cellStyle name="标题 1 2 2 2 2 2 2 2" xfId="7762"/>
    <cellStyle name="标题 1 2 2 2 2 3 2" xfId="7763"/>
    <cellStyle name="标题 1 2 2 2 3" xfId="7764"/>
    <cellStyle name="标题 1 2 2 2 3 2" xfId="7765"/>
    <cellStyle name="标题 1 2 2 2 3 2 2" xfId="7766"/>
    <cellStyle name="标题 1 2 2 2 3 2 2 2" xfId="7767"/>
    <cellStyle name="常规 285" xfId="7768"/>
    <cellStyle name="常规 290" xfId="7769"/>
    <cellStyle name="常规 335" xfId="7770"/>
    <cellStyle name="常规 340" xfId="7771"/>
    <cellStyle name="标题 1 2 2 2 3 3" xfId="7772"/>
    <cellStyle name="标题 1 2 2 2 3 3 2" xfId="7773"/>
    <cellStyle name="常规 7 2 29 2" xfId="7774"/>
    <cellStyle name="常规 7 2 34 2" xfId="7775"/>
    <cellStyle name="标题 3 2 4 2" xfId="7776"/>
    <cellStyle name="标题 1 2 2 2 4" xfId="7777"/>
    <cellStyle name="常规 7 2 29 2 2" xfId="7778"/>
    <cellStyle name="常规 7 2 34 2 2" xfId="7779"/>
    <cellStyle name="标题 3 2 4 2 2" xfId="7780"/>
    <cellStyle name="常规 21 10" xfId="7781"/>
    <cellStyle name="常规 16 10" xfId="7782"/>
    <cellStyle name="标题 1 2 2 2 4 2" xfId="7783"/>
    <cellStyle name="常规 21 10 2" xfId="7784"/>
    <cellStyle name="标题 1 2 2 2 4 2 2" xfId="7785"/>
    <cellStyle name="常规 8 4 2 32 2 2 2" xfId="7786"/>
    <cellStyle name="常规 8 4 2 27 2 2 2" xfId="7787"/>
    <cellStyle name="常规 21 11" xfId="7788"/>
    <cellStyle name="标题 1 2 2 2 4 3" xfId="7789"/>
    <cellStyle name="强调文字颜色 5 2 10" xfId="7790"/>
    <cellStyle name="常规 21 11 2" xfId="7791"/>
    <cellStyle name="标题 1 2 2 2 4 3 2" xfId="7792"/>
    <cellStyle name="常规 7 2 29 3" xfId="7793"/>
    <cellStyle name="常规 7 2 34 3" xfId="7794"/>
    <cellStyle name="标题 3 2 4 3" xfId="7795"/>
    <cellStyle name="标题 1 2 2 2 5" xfId="7796"/>
    <cellStyle name="常规 21 60" xfId="7797"/>
    <cellStyle name="常规 21 55" xfId="7798"/>
    <cellStyle name="标题 1 2 2 2 5 2" xfId="7799"/>
    <cellStyle name="常规 21 60 2" xfId="7800"/>
    <cellStyle name="常规 21 55 2" xfId="7801"/>
    <cellStyle name="标题 1 2 2 2 5 2 2" xfId="7802"/>
    <cellStyle name="标题 1 2 2 2 6" xfId="7803"/>
    <cellStyle name="标题 1 2 2 2 6 2" xfId="7804"/>
    <cellStyle name="标题 2 2 3 5" xfId="7805"/>
    <cellStyle name="标题 1 2 2 3 2 2" xfId="7806"/>
    <cellStyle name="标题 2 2 3 5 2" xfId="7807"/>
    <cellStyle name="标题 1 2 2 3 2 2 2" xfId="7808"/>
    <cellStyle name="标题 1 2 2 3 3" xfId="7809"/>
    <cellStyle name="标题 1 2 2 3 3 2" xfId="7810"/>
    <cellStyle name="标题 2 3 3 5 2" xfId="7811"/>
    <cellStyle name="常规 20 31 2 2" xfId="7812"/>
    <cellStyle name="常规 20 26 2 2" xfId="7813"/>
    <cellStyle name="标题 1 2 2 4 2 2 2" xfId="7814"/>
    <cellStyle name="常规 20 32" xfId="7815"/>
    <cellStyle name="常规 20 27" xfId="7816"/>
    <cellStyle name="强调文字颜色 6 2 2 8" xfId="7817"/>
    <cellStyle name="标题 1 2 2 4 3" xfId="7818"/>
    <cellStyle name="常规 20 32 2" xfId="7819"/>
    <cellStyle name="常规 20 27 2" xfId="7820"/>
    <cellStyle name="强调文字颜色 6 2 2 8 2" xfId="7821"/>
    <cellStyle name="标题 1 2 2 4 3 2" xfId="7822"/>
    <cellStyle name="强调文字颜色 6 2 3 8" xfId="7823"/>
    <cellStyle name="标题 1 2 2 5 3" xfId="7824"/>
    <cellStyle name="标题 1 2 2 5 3 2" xfId="7825"/>
    <cellStyle name="标题 1 2 2 7" xfId="7826"/>
    <cellStyle name="标题 1 2 2 7 2" xfId="7827"/>
    <cellStyle name="常规 23 31 2 2" xfId="7828"/>
    <cellStyle name="常规 23 26 2 2" xfId="7829"/>
    <cellStyle name="标题 1 2 3" xfId="7830"/>
    <cellStyle name="标题 1 2 3 2" xfId="7831"/>
    <cellStyle name="常规 7 2 2 38 5" xfId="7832"/>
    <cellStyle name="常规 7 2 2 43 5" xfId="7833"/>
    <cellStyle name="标题 1 2 3 2 2 2" xfId="7834"/>
    <cellStyle name="标题 1 2 3 2 2 2 2" xfId="7835"/>
    <cellStyle name="标题 1 2 3 2 3" xfId="7836"/>
    <cellStyle name="标题 1 2 3 2 3 2" xfId="7837"/>
    <cellStyle name="常规 7 2 4 2 35 2 3" xfId="7838"/>
    <cellStyle name="常规 7 2 4 2 40 2 3" xfId="7839"/>
    <cellStyle name="常规 7 2 2 39 5" xfId="7840"/>
    <cellStyle name="常规 7 2 2 44 5" xfId="7841"/>
    <cellStyle name="标题 2 2 3 4 2 2 2" xfId="7842"/>
    <cellStyle name="标题 1 2 3 3" xfId="7843"/>
    <cellStyle name="常规 7 2 28 5" xfId="7844"/>
    <cellStyle name="常规 7 2 33 5" xfId="7845"/>
    <cellStyle name="标题 3 2 3 5" xfId="7846"/>
    <cellStyle name="标题 1 2 3 3 2 2" xfId="7847"/>
    <cellStyle name="标题 3 2 3 5 2" xfId="7848"/>
    <cellStyle name="标题 1 2 3 3 2 2 2" xfId="7849"/>
    <cellStyle name="标题 1 2 3 3 3" xfId="7850"/>
    <cellStyle name="标题 1 2 3 3 3 2" xfId="7851"/>
    <cellStyle name="常规 7 2 4 2 36 2 3" xfId="7852"/>
    <cellStyle name="常规 7 2 4 2 41 2 3" xfId="7853"/>
    <cellStyle name="标题 3 3 3 5 2" xfId="7854"/>
    <cellStyle name="常规 30 31 2 2" xfId="7855"/>
    <cellStyle name="常规 30 26 2 2" xfId="7856"/>
    <cellStyle name="常规 25 31 2 2" xfId="7857"/>
    <cellStyle name="常规 25 26 2 2" xfId="7858"/>
    <cellStyle name="标题 1 2 3 4 2 2 2" xfId="7859"/>
    <cellStyle name="常规 20 44 2 2" xfId="7860"/>
    <cellStyle name="常规 20 39 2 2" xfId="7861"/>
    <cellStyle name="强调文字颜色 4 2 2 3 2" xfId="7862"/>
    <cellStyle name="标题 1 2 4" xfId="7863"/>
    <cellStyle name="强调文字颜色 4 2 2 3 2 2" xfId="7864"/>
    <cellStyle name="标题 1 2 4 2" xfId="7865"/>
    <cellStyle name="强调文字颜色 4 2 2 3 2 2 2" xfId="7866"/>
    <cellStyle name="标题 1 2 4 2 2" xfId="7867"/>
    <cellStyle name="标题 1 2 4 2 2 2" xfId="7868"/>
    <cellStyle name="强调文字颜色 4 2 2 3 2 3" xfId="7869"/>
    <cellStyle name="标题 1 2 4 3" xfId="7870"/>
    <cellStyle name="强调文字颜色 4 2 2 3 2 3 2" xfId="7871"/>
    <cellStyle name="标题 1 2 4 3 2" xfId="7872"/>
    <cellStyle name="标题 3 3 2 6 2" xfId="7873"/>
    <cellStyle name="常规 12 57 2 2" xfId="7874"/>
    <cellStyle name="强调文字颜色 4 2 2 3 3" xfId="7875"/>
    <cellStyle name="标题 1 2 5" xfId="7876"/>
    <cellStyle name="强调文字颜色 4 2 2 3 3 2" xfId="7877"/>
    <cellStyle name="标题 1 2 5 2" xfId="7878"/>
    <cellStyle name="标题 1 2 5 2 2" xfId="7879"/>
    <cellStyle name="常规 4 7 3 4 3" xfId="7880"/>
    <cellStyle name="标题 1 2 5 2 2 2" xfId="7881"/>
    <cellStyle name="强调文字颜色 1 2 2 3 4" xfId="7882"/>
    <cellStyle name="常规 8 4 2 38" xfId="7883"/>
    <cellStyle name="常规 8 4 2 43" xfId="7884"/>
    <cellStyle name="标题 1 2 5 3" xfId="7885"/>
    <cellStyle name="标题 1 2 5 3 2" xfId="7886"/>
    <cellStyle name="常规 7 55 2 3 2" xfId="7887"/>
    <cellStyle name="常规 7 60 2 3 2" xfId="7888"/>
    <cellStyle name="强调文字颜色 4 2 2 3 4" xfId="7889"/>
    <cellStyle name="标题 1 2 6" xfId="7890"/>
    <cellStyle name="强调文字颜色 4 2 2 3 4 2" xfId="7891"/>
    <cellStyle name="标题 1 2 6 2" xfId="7892"/>
    <cellStyle name="标题 1 2 6 3" xfId="7893"/>
    <cellStyle name="标题 1 3 2 2 2" xfId="7894"/>
    <cellStyle name="标题 1 3 2 2 2 2" xfId="7895"/>
    <cellStyle name="标题 1 3 2 2 2 2 2" xfId="7896"/>
    <cellStyle name="标题 1 3 2 2 2 2 2 2" xfId="7897"/>
    <cellStyle name="常规 35 3 3 2 2" xfId="7898"/>
    <cellStyle name="常规 40 3 3 2 2" xfId="7899"/>
    <cellStyle name="标题 1 3 2 2 2 3 2" xfId="7900"/>
    <cellStyle name="标题 1 3 2 2 3" xfId="7901"/>
    <cellStyle name="标题 1 3 2 2 3 2" xfId="7902"/>
    <cellStyle name="适中 2 2 7" xfId="7903"/>
    <cellStyle name="标题 1 3 2 2 3 2 2" xfId="7904"/>
    <cellStyle name="适中 2 2 7 2" xfId="7905"/>
    <cellStyle name="标题 1 3 2 2 3 2 2 2" xfId="7906"/>
    <cellStyle name="常规 35 3 4 2" xfId="7907"/>
    <cellStyle name="常规 40 3 4 2" xfId="7908"/>
    <cellStyle name="标题 1 3 2 2 3 3" xfId="7909"/>
    <cellStyle name="常规 35 3 4 2 2" xfId="7910"/>
    <cellStyle name="常规 40 3 4 2 2" xfId="7911"/>
    <cellStyle name="适中 2 3 7" xfId="7912"/>
    <cellStyle name="标题 1 3 2 2 3 3 2" xfId="7913"/>
    <cellStyle name="标题 4 2 4 2" xfId="7914"/>
    <cellStyle name="标题 1 3 2 2 4" xfId="7915"/>
    <cellStyle name="标题 4 2 4 2 2" xfId="7916"/>
    <cellStyle name="标题 1 3 2 2 4 2" xfId="7917"/>
    <cellStyle name="适中 3 2 7" xfId="7918"/>
    <cellStyle name="标题 1 3 2 2 4 2 2" xfId="7919"/>
    <cellStyle name="适中 3 3 7" xfId="7920"/>
    <cellStyle name="标题 1 3 2 2 4 3 2" xfId="7921"/>
    <cellStyle name="标题 4 2 4 3" xfId="7922"/>
    <cellStyle name="标题 1 3 2 2 5" xfId="7923"/>
    <cellStyle name="标题 1 3 2 2 5 2" xfId="7924"/>
    <cellStyle name="汇总 2 2 8" xfId="7925"/>
    <cellStyle name="标题 1 3 2 2 5 2 2" xfId="7926"/>
    <cellStyle name="汇总 2 2 8 2" xfId="7927"/>
    <cellStyle name="注释 3 2 5 3 2" xfId="7928"/>
    <cellStyle name="标题 1 3 2 2 6" xfId="7929"/>
    <cellStyle name="标题 1 3 2 2 6 2" xfId="7930"/>
    <cellStyle name="汇总 2 3 8" xfId="7931"/>
    <cellStyle name="常规 7 2 4 2 3 2 3" xfId="7932"/>
    <cellStyle name="标题 1 3 2 3" xfId="7933"/>
    <cellStyle name="标题 1 3 2 3 2" xfId="7934"/>
    <cellStyle name="标题 1 3 2 3 2 2" xfId="7935"/>
    <cellStyle name="标题 1 3 2 3 2 2 2" xfId="7936"/>
    <cellStyle name="标题 1 3 2 3 3" xfId="7937"/>
    <cellStyle name="标题 1 3 2 3 3 2" xfId="7938"/>
    <cellStyle name="标题 1 3 2 6" xfId="7939"/>
    <cellStyle name="标题 1 3 2 6 2" xfId="7940"/>
    <cellStyle name="标题 1 3 2 6 2 2" xfId="7941"/>
    <cellStyle name="标题 1 3 2 7" xfId="7942"/>
    <cellStyle name="标题 1 3 2 7 2" xfId="7943"/>
    <cellStyle name="标题 1 3 3" xfId="7944"/>
    <cellStyle name="标题 1 3 3 2" xfId="7945"/>
    <cellStyle name="标题 1 3 3 2 2" xfId="7946"/>
    <cellStyle name="标题 1 3 3 2 2 2" xfId="7947"/>
    <cellStyle name="标题 1 3 3 2 2 2 2" xfId="7948"/>
    <cellStyle name="好 2 2 4 2" xfId="7949"/>
    <cellStyle name="标题 1 3 3 2 3" xfId="7950"/>
    <cellStyle name="标题 1 3 3 2 3 2" xfId="7951"/>
    <cellStyle name="输入 2 2 9" xfId="7952"/>
    <cellStyle name="好 2 2 4 2 2" xfId="7953"/>
    <cellStyle name="标题 1 3 3 3" xfId="7954"/>
    <cellStyle name="标题 1 3 3 3 2" xfId="7955"/>
    <cellStyle name="常规 28 2 2 2 2 3" xfId="7956"/>
    <cellStyle name="常规 33 2 2 2 2 3" xfId="7957"/>
    <cellStyle name="标题 1 3 3 3 2 2" xfId="7958"/>
    <cellStyle name="标题 1 3 3 3 2 2 2" xfId="7959"/>
    <cellStyle name="好 2 2 5 2" xfId="7960"/>
    <cellStyle name="标题 1 3 3 3 3" xfId="7961"/>
    <cellStyle name="标题 1 3 3 3 3 2" xfId="7962"/>
    <cellStyle name="输入 3 2 9" xfId="7963"/>
    <cellStyle name="好 2 2 5 2 2" xfId="7964"/>
    <cellStyle name="标题 1 3 3 6" xfId="7965"/>
    <cellStyle name="强调文字颜色 4 2 2 4 2 2 2" xfId="7966"/>
    <cellStyle name="标题 1 3 4 2 2" xfId="7967"/>
    <cellStyle name="标题 1 3 4 2 2 2" xfId="7968"/>
    <cellStyle name="强调文字颜色 4 2 2 4 2 3" xfId="7969"/>
    <cellStyle name="标题 1 3 4 3" xfId="7970"/>
    <cellStyle name="强调文字颜色 4 2 2 4 3" xfId="7971"/>
    <cellStyle name="标题 1 3 5" xfId="7972"/>
    <cellStyle name="常规 7 20 28 2 3" xfId="7973"/>
    <cellStyle name="常规 7 20 33 2 3" xfId="7974"/>
    <cellStyle name="强调文字颜色 4 2 2 4 3 2" xfId="7975"/>
    <cellStyle name="标题 1 3 5 2" xfId="7976"/>
    <cellStyle name="常规 7 20 28 2 3 2" xfId="7977"/>
    <cellStyle name="常规 7 20 33 2 3 2" xfId="7978"/>
    <cellStyle name="标题 1 3 5 2 2" xfId="7979"/>
    <cellStyle name="标题 1 3 5 2 2 2" xfId="7980"/>
    <cellStyle name="强调文字颜色 2 2 2 3 4" xfId="7981"/>
    <cellStyle name="标题 1 3 5 3" xfId="7982"/>
    <cellStyle name="标题 1 3 5 3 2" xfId="7983"/>
    <cellStyle name="常规 14 4 2 2" xfId="7984"/>
    <cellStyle name="强调文字颜色 4 2 2 4 4" xfId="7985"/>
    <cellStyle name="标题 1 3 6" xfId="7986"/>
    <cellStyle name="常规 7 20 28 2 4" xfId="7987"/>
    <cellStyle name="常规 7 20 33 2 4" xfId="7988"/>
    <cellStyle name="常规 14 4 2 2 2" xfId="7989"/>
    <cellStyle name="强调文字颜色 4 2 2 4 4 2" xfId="7990"/>
    <cellStyle name="标题 1 3 6 2" xfId="7991"/>
    <cellStyle name="警告文本 2 4 4" xfId="7992"/>
    <cellStyle name="标题 1 3 6 2 2" xfId="7993"/>
    <cellStyle name="标题 1 3 6 2 2 2" xfId="7994"/>
    <cellStyle name="强调文字颜色 2 3 2 3 4" xfId="7995"/>
    <cellStyle name="警告文本 2 4 4 2" xfId="7996"/>
    <cellStyle name="标题 1 3 6 3" xfId="7997"/>
    <cellStyle name="警告文本 2 5 4" xfId="7998"/>
    <cellStyle name="标题 1 3 6 3 2" xfId="7999"/>
    <cellStyle name="标题 1 5" xfId="8000"/>
    <cellStyle name="常规 31 14 2" xfId="8001"/>
    <cellStyle name="常规 26 14 2" xfId="8002"/>
    <cellStyle name="解释性文本 2 3 2 2 3" xfId="8003"/>
    <cellStyle name="标题 2 2" xfId="8004"/>
    <cellStyle name="标题 2 2 2 2 2 2 2" xfId="8005"/>
    <cellStyle name="常规 7 2 4 38 5" xfId="8006"/>
    <cellStyle name="常规 7 2 4 43 5" xfId="8007"/>
    <cellStyle name="常规 21 5 3 2" xfId="8008"/>
    <cellStyle name="常规 33 2 2 2 3 2" xfId="8009"/>
    <cellStyle name="常规 28 2 2 2 3 2" xfId="8010"/>
    <cellStyle name="输入 3 2 8" xfId="8011"/>
    <cellStyle name="标题 2 2 2 2 6" xfId="8012"/>
    <cellStyle name="输入 3 2 4 2 2 2" xfId="8013"/>
    <cellStyle name="常规 2 7 2 2 2 2 6" xfId="8014"/>
    <cellStyle name="标题 2 2 2 2 2 2 2 2" xfId="8015"/>
    <cellStyle name="常规 21 9 3" xfId="8016"/>
    <cellStyle name="标题 2 2 2 2 6 2" xfId="8017"/>
    <cellStyle name="标题 2 2 2 2 2 3 2" xfId="8018"/>
    <cellStyle name="常规 7 2 4 39 5" xfId="8019"/>
    <cellStyle name="常规 7 2 4 44 5" xfId="8020"/>
    <cellStyle name="常规 21 5 4 2" xfId="8021"/>
    <cellStyle name="标题 2 2 2 2 3" xfId="8022"/>
    <cellStyle name="常规 16 6 3" xfId="8023"/>
    <cellStyle name="常规 21 6 3" xfId="8024"/>
    <cellStyle name="标题 2 2 2 2 3 2" xfId="8025"/>
    <cellStyle name="常规 21 6 3 2" xfId="8026"/>
    <cellStyle name="标题 2 2 2 2 3 2 2" xfId="8027"/>
    <cellStyle name="标题 2 2 2 2 3 2 2 2" xfId="8028"/>
    <cellStyle name="常规 21 6 4" xfId="8029"/>
    <cellStyle name="标题 2 2 2 2 3 3" xfId="8030"/>
    <cellStyle name="常规 21 6 4 2" xfId="8031"/>
    <cellStyle name="标题 2 2 2 2 3 3 2" xfId="8032"/>
    <cellStyle name="标题 2 2 2 2 4" xfId="8033"/>
    <cellStyle name="标题 2 2 2 2 4 2" xfId="8034"/>
    <cellStyle name="常规 7 2 2 39 2 4" xfId="8035"/>
    <cellStyle name="常规 7 2 2 44 2 4" xfId="8036"/>
    <cellStyle name="常规 21 7 3" xfId="8037"/>
    <cellStyle name="常规 2 4 2 2 2 2" xfId="8038"/>
    <cellStyle name="输入 3 2 6 3" xfId="8039"/>
    <cellStyle name="标题 2 2 2 2 4 3" xfId="8040"/>
    <cellStyle name="标题 2 2 2 2 5" xfId="8041"/>
    <cellStyle name="常规 21 8 3" xfId="8042"/>
    <cellStyle name="标题 2 2 2 2 5 2" xfId="8043"/>
    <cellStyle name="常规 17 5 3" xfId="8044"/>
    <cellStyle name="常规 22 5 3" xfId="8045"/>
    <cellStyle name="标题 2 2 2 3 2 2" xfId="8046"/>
    <cellStyle name="常规 22 5 3 2" xfId="8047"/>
    <cellStyle name="标题 2 2 2 3 2 2 2" xfId="8048"/>
    <cellStyle name="输入 3 3 4 2 2" xfId="8049"/>
    <cellStyle name="差 2 5 2 3" xfId="8050"/>
    <cellStyle name="标题 2 3 2 2 6" xfId="8051"/>
    <cellStyle name="标题 2 2 2 3 3" xfId="8052"/>
    <cellStyle name="常规 17 6 3" xfId="8053"/>
    <cellStyle name="常规 22 6 3" xfId="8054"/>
    <cellStyle name="标题 2 2 2 3 3 2" xfId="8055"/>
    <cellStyle name="标题 2 2 2 4 2" xfId="8056"/>
    <cellStyle name="常规 18 5 3" xfId="8057"/>
    <cellStyle name="常规 23 5 3" xfId="8058"/>
    <cellStyle name="标题 2 2 2 4 2 2" xfId="8059"/>
    <cellStyle name="常规 23 5 3 2" xfId="8060"/>
    <cellStyle name="标题 2 2 2 4 2 2 2" xfId="8061"/>
    <cellStyle name="差 3 5 2 3" xfId="8062"/>
    <cellStyle name="常规 8 4 2 17 2 3" xfId="8063"/>
    <cellStyle name="常规 8 4 2 22 2 3" xfId="8064"/>
    <cellStyle name="标题 2 2 2 4 3" xfId="8065"/>
    <cellStyle name="常规 18 6 3" xfId="8066"/>
    <cellStyle name="常规 23 6 3" xfId="8067"/>
    <cellStyle name="常规 8 2 2 2 26" xfId="8068"/>
    <cellStyle name="常规 8 2 2 2 31" xfId="8069"/>
    <cellStyle name="标题 2 2 2 4 3 2" xfId="8070"/>
    <cellStyle name="标题 2 2 2 5" xfId="8071"/>
    <cellStyle name="标题 2 2 2 5 2" xfId="8072"/>
    <cellStyle name="常规 7 19 2 2 37 2 2 2" xfId="8073"/>
    <cellStyle name="常规 7 19 2 2 42 2 2 2" xfId="8074"/>
    <cellStyle name="标题 2 2 2 5 3" xfId="8075"/>
    <cellStyle name="常规 19 6 3" xfId="8076"/>
    <cellStyle name="常规 24 6 3" xfId="8077"/>
    <cellStyle name="标题 2 2 2 5 3 2" xfId="8078"/>
    <cellStyle name="标题 2 2 3 4 2" xfId="8079"/>
    <cellStyle name="标题 2 2 3 4 2 2" xfId="8080"/>
    <cellStyle name="标题 2 2 3 5 2 2" xfId="8081"/>
    <cellStyle name="标题 2 2 3 6 2" xfId="8082"/>
    <cellStyle name="强调文字颜色 4 2 3 3 2 3" xfId="8083"/>
    <cellStyle name="标题 2 2 4 3" xfId="8084"/>
    <cellStyle name="标题 2 2 5 3" xfId="8085"/>
    <cellStyle name="标题 2 2 6 3" xfId="8086"/>
    <cellStyle name="注释 2 5 3 2" xfId="8087"/>
    <cellStyle name="标题 2 3 2 2 2" xfId="8088"/>
    <cellStyle name="注释 2 5 3 2 2" xfId="8089"/>
    <cellStyle name="标题 2 3 2 2 2 2" xfId="8090"/>
    <cellStyle name="常规 3 12" xfId="8091"/>
    <cellStyle name="常规 3 9 2 4 2 2" xfId="8092"/>
    <cellStyle name="注释 2 5 3 2 2 2" xfId="8093"/>
    <cellStyle name="标题 2 3 2 2 2 2 2" xfId="8094"/>
    <cellStyle name="常规 3 12 2" xfId="8095"/>
    <cellStyle name="标题 2 3 2 2 2 2 2 2" xfId="8096"/>
    <cellStyle name="注释 2 5 3 2 3 2" xfId="8097"/>
    <cellStyle name="标题 2 3 2 2 2 3 2" xfId="8098"/>
    <cellStyle name="注释 2 5 3 3" xfId="8099"/>
    <cellStyle name="标题 2 3 2 2 3" xfId="8100"/>
    <cellStyle name="注释 2 5 3 3 2" xfId="8101"/>
    <cellStyle name="标题 2 3 2 2 3 2" xfId="8102"/>
    <cellStyle name="标题 2 3 2 2 3 3" xfId="8103"/>
    <cellStyle name="注释 2 5 3 4" xfId="8104"/>
    <cellStyle name="标题 2 3 2 2 4" xfId="8105"/>
    <cellStyle name="常规 27 2 2 2 3 2" xfId="8106"/>
    <cellStyle name="常规 32 2 2 2 3 2" xfId="8107"/>
    <cellStyle name="注释 2 5 3 4 2" xfId="8108"/>
    <cellStyle name="标题 2 3 2 2 4 2" xfId="8109"/>
    <cellStyle name="常规 2 5 2 2 2 2" xfId="8110"/>
    <cellStyle name="标题 2 3 2 2 4 3" xfId="8111"/>
    <cellStyle name="常规 8 2 2 2 2 3 2" xfId="8112"/>
    <cellStyle name="差 2 5 2 2" xfId="8113"/>
    <cellStyle name="注释 2 5 3 5" xfId="8114"/>
    <cellStyle name="标题 2 3 2 2 5" xfId="8115"/>
    <cellStyle name="差 2 5 2 2 2" xfId="8116"/>
    <cellStyle name="标题 2 3 2 2 5 2" xfId="8117"/>
    <cellStyle name="标题 2 3 2 2 5 2 2" xfId="8118"/>
    <cellStyle name="标题 2 3 2 2 6 2" xfId="8119"/>
    <cellStyle name="注释 2 5 4" xfId="8120"/>
    <cellStyle name="标题 2 3 2 3" xfId="8121"/>
    <cellStyle name="注释 2 5 4 2" xfId="8122"/>
    <cellStyle name="标题 2 3 2 3 2" xfId="8123"/>
    <cellStyle name="注释 2 5 4 2 2" xfId="8124"/>
    <cellStyle name="标题 2 3 2 3 2 2" xfId="8125"/>
    <cellStyle name="输入 3 2 4 2 4" xfId="8126"/>
    <cellStyle name="注释 2 5 4 2 2 2" xfId="8127"/>
    <cellStyle name="标题 2 3 2 3 2 2 2" xfId="8128"/>
    <cellStyle name="注释 2 5 4 3" xfId="8129"/>
    <cellStyle name="标题 2 3 2 3 3" xfId="8130"/>
    <cellStyle name="注释 2 5 4 3 2" xfId="8131"/>
    <cellStyle name="标题 2 3 2 3 3 2" xfId="8132"/>
    <cellStyle name="常规 31 22" xfId="8133"/>
    <cellStyle name="常规 31 17" xfId="8134"/>
    <cellStyle name="常规 26 22" xfId="8135"/>
    <cellStyle name="常规 26 17" xfId="8136"/>
    <cellStyle name="强调文字颜色 6 3 7 3" xfId="8137"/>
    <cellStyle name="标题 5" xfId="8138"/>
    <cellStyle name="注释 2 5 5 2" xfId="8139"/>
    <cellStyle name="标题 2 3 2 4 2" xfId="8140"/>
    <cellStyle name="常规 31 22 2" xfId="8141"/>
    <cellStyle name="常规 31 17 2" xfId="8142"/>
    <cellStyle name="常规 26 22 2" xfId="8143"/>
    <cellStyle name="常规 26 17 2" xfId="8144"/>
    <cellStyle name="强调文字颜色 6 3 7 3 2" xfId="8145"/>
    <cellStyle name="标题 5 2" xfId="8146"/>
    <cellStyle name="注释 2 5 5 2 2" xfId="8147"/>
    <cellStyle name="标题 2 3 2 4 2 2" xfId="8148"/>
    <cellStyle name="常规 31 22 2 2" xfId="8149"/>
    <cellStyle name="常规 31 17 2 2" xfId="8150"/>
    <cellStyle name="常规 26 22 2 2" xfId="8151"/>
    <cellStyle name="常规 26 17 2 2" xfId="8152"/>
    <cellStyle name="标题 5 2 2" xfId="8153"/>
    <cellStyle name="输入 3 3 4 2 4" xfId="8154"/>
    <cellStyle name="标题 2 3 2 4 2 2 2" xfId="8155"/>
    <cellStyle name="常规 31 23" xfId="8156"/>
    <cellStyle name="常规 31 18" xfId="8157"/>
    <cellStyle name="常规 26 23" xfId="8158"/>
    <cellStyle name="常规 26 18" xfId="8159"/>
    <cellStyle name="强调文字颜色 6 3 7 4" xfId="8160"/>
    <cellStyle name="标题 6" xfId="8161"/>
    <cellStyle name="常规 7 2 4 2 8 4 2" xfId="8162"/>
    <cellStyle name="注释 2 5 5 3" xfId="8163"/>
    <cellStyle name="标题 2 3 2 4 3" xfId="8164"/>
    <cellStyle name="常规 31 23 2" xfId="8165"/>
    <cellStyle name="常规 31 18 2" xfId="8166"/>
    <cellStyle name="常规 26 23 2" xfId="8167"/>
    <cellStyle name="常规 26 18 2" xfId="8168"/>
    <cellStyle name="标题 6 2" xfId="8169"/>
    <cellStyle name="常规 7 2 4 2 8 4 2 2" xfId="8170"/>
    <cellStyle name="常规 11 50" xfId="8171"/>
    <cellStyle name="常规 11 45" xfId="8172"/>
    <cellStyle name="注释 2 5 5 3 2" xfId="8173"/>
    <cellStyle name="标题 2 3 2 4 3 2" xfId="8174"/>
    <cellStyle name="注释 2 5 6" xfId="8175"/>
    <cellStyle name="标题 2 3 2 5" xfId="8176"/>
    <cellStyle name="注释 2 5 6 2" xfId="8177"/>
    <cellStyle name="标题 2 3 2 5 2" xfId="8178"/>
    <cellStyle name="常规 7 19 2 2 38 2 2 2" xfId="8179"/>
    <cellStyle name="常规 7 19 2 2 43 2 2 2" xfId="8180"/>
    <cellStyle name="标题 2 3 2 5 3" xfId="8181"/>
    <cellStyle name="常规 21 50" xfId="8182"/>
    <cellStyle name="常规 21 45" xfId="8183"/>
    <cellStyle name="标题 2 3 2 5 3 2" xfId="8184"/>
    <cellStyle name="注释 2 5 8" xfId="8185"/>
    <cellStyle name="标题 2 3 2 7" xfId="8186"/>
    <cellStyle name="标题 2 3 2 7 2" xfId="8187"/>
    <cellStyle name="标题 2 3 3" xfId="8188"/>
    <cellStyle name="注释 2 6 3" xfId="8189"/>
    <cellStyle name="标题 2 3 3 2" xfId="8190"/>
    <cellStyle name="标题 2 3 3 2 2" xfId="8191"/>
    <cellStyle name="注释 2 6 3 2" xfId="8192"/>
    <cellStyle name="标题 2 3 3 2 2 2" xfId="8193"/>
    <cellStyle name="标题 2 3 3 2 3" xfId="8194"/>
    <cellStyle name="标题 2 3 3 2 3 2" xfId="8195"/>
    <cellStyle name="注释 2 6 4" xfId="8196"/>
    <cellStyle name="标题 2 3 3 3" xfId="8197"/>
    <cellStyle name="常规 4 6 2 2 2 2" xfId="8198"/>
    <cellStyle name="注释 2 6 4 2" xfId="8199"/>
    <cellStyle name="标题 2 3 3 3 2" xfId="8200"/>
    <cellStyle name="常规 34 2 2 2 2 3" xfId="8201"/>
    <cellStyle name="标题 2 3 3 3 2 2" xfId="8202"/>
    <cellStyle name="标题 2 3 3 3 2 2 2" xfId="8203"/>
    <cellStyle name="标题 2 3 3 3 3" xfId="8204"/>
    <cellStyle name="标题 2 3 3 3 3 2" xfId="8205"/>
    <cellStyle name="注释 2 6 5" xfId="8206"/>
    <cellStyle name="标题 2 3 3 4" xfId="8207"/>
    <cellStyle name="标题 2 3 3 4 2" xfId="8208"/>
    <cellStyle name="标题 2 3 3 4 3 2" xfId="8209"/>
    <cellStyle name="强调文字颜色 4 2 3 4 2 2 2" xfId="8210"/>
    <cellStyle name="注释 2 7 3 2" xfId="8211"/>
    <cellStyle name="标题 2 3 4 2 2" xfId="8212"/>
    <cellStyle name="标题 2 3 4 2 2 2" xfId="8213"/>
    <cellStyle name="强调文字颜色 4 2 3 4 2 3" xfId="8214"/>
    <cellStyle name="注释 2 7 4" xfId="8215"/>
    <cellStyle name="标题 2 3 4 3" xfId="8216"/>
    <cellStyle name="强调文字颜色 4 2 3 4 3" xfId="8217"/>
    <cellStyle name="标题 2 3 5" xfId="8218"/>
    <cellStyle name="常规 7 20 29 2 3" xfId="8219"/>
    <cellStyle name="常规 7 20 34 2 3" xfId="8220"/>
    <cellStyle name="强调文字颜色 4 2 3 4 3 2" xfId="8221"/>
    <cellStyle name="注释 2 8 3" xfId="8222"/>
    <cellStyle name="标题 2 3 5 2" xfId="8223"/>
    <cellStyle name="常规 7 20 29 2 3 2" xfId="8224"/>
    <cellStyle name="常规 7 20 34 2 3 2" xfId="8225"/>
    <cellStyle name="注释 2 8 4" xfId="8226"/>
    <cellStyle name="标题 2 3 5 3" xfId="8227"/>
    <cellStyle name="注释 2 8 4 2" xfId="8228"/>
    <cellStyle name="标题 2 3 5 3 2" xfId="8229"/>
    <cellStyle name="常规 31 20 2" xfId="8230"/>
    <cellStyle name="常规 31 15 2" xfId="8231"/>
    <cellStyle name="常规 26 20 2" xfId="8232"/>
    <cellStyle name="常规 26 15 2" xfId="8233"/>
    <cellStyle name="标题 3 2" xfId="8234"/>
    <cellStyle name="常规 7 2 27 2 2 2" xfId="8235"/>
    <cellStyle name="常规 7 2 32 2 2 2" xfId="8236"/>
    <cellStyle name="常规 8 4 2 13 4 2" xfId="8237"/>
    <cellStyle name="输入 2 2 4 4" xfId="8238"/>
    <cellStyle name="标题 3 2 2 2 2 2" xfId="8239"/>
    <cellStyle name="常规 7 2 27 2 3" xfId="8240"/>
    <cellStyle name="常规 7 2 32 2 3" xfId="8241"/>
    <cellStyle name="常规 8 4 2 13 5" xfId="8242"/>
    <cellStyle name="标题 3 2 2 2 3" xfId="8243"/>
    <cellStyle name="常规 7 2 27 2 3 2" xfId="8244"/>
    <cellStyle name="常规 7 2 32 2 3 2" xfId="8245"/>
    <cellStyle name="输入 2 2 5 4" xfId="8246"/>
    <cellStyle name="标题 3 2 2 2 3 2" xfId="8247"/>
    <cellStyle name="输入 2 2 5 4 2" xfId="8248"/>
    <cellStyle name="标题 3 2 2 2 3 2 2" xfId="8249"/>
    <cellStyle name="常规 8 2 59 3" xfId="8250"/>
    <cellStyle name="标题 3 2 2 2 3 3" xfId="8251"/>
    <cellStyle name="注释 2 26 2 2 2" xfId="8252"/>
    <cellStyle name="注释 2 31 2 2 2" xfId="8253"/>
    <cellStyle name="输入 2 2 5 5" xfId="8254"/>
    <cellStyle name="常规 7 2 27 2 4" xfId="8255"/>
    <cellStyle name="常规 7 2 32 2 4" xfId="8256"/>
    <cellStyle name="标题 3 2 2 2 4" xfId="8257"/>
    <cellStyle name="输入 2 2 6 4" xfId="8258"/>
    <cellStyle name="标题 3 2 2 2 4 2" xfId="8259"/>
    <cellStyle name="标题 3 2 2 2 4 2 2" xfId="8260"/>
    <cellStyle name="标题 3 2 2 2 4 3" xfId="8261"/>
    <cellStyle name="注释 2 26 2 3 2" xfId="8262"/>
    <cellStyle name="注释 2 31 2 3 2" xfId="8263"/>
    <cellStyle name="标题 3 2 2 2 5 2" xfId="8264"/>
    <cellStyle name="常规 7 2 27 3" xfId="8265"/>
    <cellStyle name="常规 7 2 32 3" xfId="8266"/>
    <cellStyle name="标题 3 2 2 3" xfId="8267"/>
    <cellStyle name="差 3 2 4" xfId="8268"/>
    <cellStyle name="常规 7 2 27 3 2" xfId="8269"/>
    <cellStyle name="常规 7 2 32 3 2" xfId="8270"/>
    <cellStyle name="常规 8 4 2 14 4" xfId="8271"/>
    <cellStyle name="标题 3 2 2 3 2" xfId="8272"/>
    <cellStyle name="差 3 2 4 2" xfId="8273"/>
    <cellStyle name="常规 8 4 2 14 4 2" xfId="8274"/>
    <cellStyle name="输入 2 3 4 4" xfId="8275"/>
    <cellStyle name="标题 3 2 2 3 2 2" xfId="8276"/>
    <cellStyle name="差 3 2 5" xfId="8277"/>
    <cellStyle name="常规 8 4 2 14 5" xfId="8278"/>
    <cellStyle name="标题 3 2 2 3 3" xfId="8279"/>
    <cellStyle name="差 3 3 4 2" xfId="8280"/>
    <cellStyle name="常规 7 2 27 4 2 2" xfId="8281"/>
    <cellStyle name="常规 7 2 32 4 2 2" xfId="8282"/>
    <cellStyle name="常规 8 4 2 15 4 2" xfId="8283"/>
    <cellStyle name="常规 8 4 2 20 4 2" xfId="8284"/>
    <cellStyle name="标题 3 2 2 4 2 2" xfId="8285"/>
    <cellStyle name="差 3 3 5" xfId="8286"/>
    <cellStyle name="常规 7 2 27 4 3" xfId="8287"/>
    <cellStyle name="常规 7 2 32 4 3" xfId="8288"/>
    <cellStyle name="常规 8 4 2 15 5" xfId="8289"/>
    <cellStyle name="常规 8 4 2 20 5" xfId="8290"/>
    <cellStyle name="标题 3 2 2 4 3" xfId="8291"/>
    <cellStyle name="常规 7 2 27 5" xfId="8292"/>
    <cellStyle name="常规 7 2 32 5" xfId="8293"/>
    <cellStyle name="标题 3 2 2 5" xfId="8294"/>
    <cellStyle name="常规 8 4 2 16 4 2" xfId="8295"/>
    <cellStyle name="常规 8 4 2 21 4 2" xfId="8296"/>
    <cellStyle name="标题 3 2 2 5 2 2" xfId="8297"/>
    <cellStyle name="常规 7 2 28 2 2" xfId="8298"/>
    <cellStyle name="常规 7 2 33 2 2" xfId="8299"/>
    <cellStyle name="标题 3 2 3 2 2" xfId="8300"/>
    <cellStyle name="标题 5 7" xfId="8301"/>
    <cellStyle name="常规 21 5 5" xfId="8302"/>
    <cellStyle name="常规 7 2 28 2 2 2" xfId="8303"/>
    <cellStyle name="常规 7 2 33 2 2 2" xfId="8304"/>
    <cellStyle name="输入 3 2 4 4" xfId="8305"/>
    <cellStyle name="标题 3 2 3 2 2 2" xfId="8306"/>
    <cellStyle name="标题 5 7 2" xfId="8307"/>
    <cellStyle name="常规 7 2 28 3" xfId="8308"/>
    <cellStyle name="常规 7 2 33 3" xfId="8309"/>
    <cellStyle name="标题 3 2 3 3" xfId="8310"/>
    <cellStyle name="常规 31 8 2 2" xfId="8311"/>
    <cellStyle name="常规 26 8 2 2" xfId="8312"/>
    <cellStyle name="标题 6 7" xfId="8313"/>
    <cellStyle name="常规 7 2 28 3 2" xfId="8314"/>
    <cellStyle name="常规 7 2 33 3 2" xfId="8315"/>
    <cellStyle name="标题 3 2 3 3 2" xfId="8316"/>
    <cellStyle name="标题 6 7 2" xfId="8317"/>
    <cellStyle name="常规 22 5 5" xfId="8318"/>
    <cellStyle name="输入 3 3 4 4" xfId="8319"/>
    <cellStyle name="标题 3 2 3 3 2 2" xfId="8320"/>
    <cellStyle name="常规 7 2 28 4 2" xfId="8321"/>
    <cellStyle name="常规 7 2 33 4 2" xfId="8322"/>
    <cellStyle name="标题 3 2 3 4 2" xfId="8323"/>
    <cellStyle name="常规 7 2 28 4 3" xfId="8324"/>
    <cellStyle name="常规 7 2 33 4 3" xfId="8325"/>
    <cellStyle name="标题 3 2 3 4 3" xfId="8326"/>
    <cellStyle name="常规 7 2 35" xfId="8327"/>
    <cellStyle name="常规 7 2 40" xfId="8328"/>
    <cellStyle name="标题 3 2 5" xfId="8329"/>
    <cellStyle name="常规 7 2 35 2" xfId="8330"/>
    <cellStyle name="常规 7 2 40 2" xfId="8331"/>
    <cellStyle name="标题 3 2 5 2" xfId="8332"/>
    <cellStyle name="常规 7 2 35 2 2" xfId="8333"/>
    <cellStyle name="常规 7 2 40 2 2" xfId="8334"/>
    <cellStyle name="标题 3 2 5 2 2" xfId="8335"/>
    <cellStyle name="常规 7 2 35 3" xfId="8336"/>
    <cellStyle name="常规 7 2 40 3" xfId="8337"/>
    <cellStyle name="标题 3 2 5 3" xfId="8338"/>
    <cellStyle name="常规 7 2 36 2" xfId="8339"/>
    <cellStyle name="常规 7 2 41 2" xfId="8340"/>
    <cellStyle name="标题 3 2 6 2" xfId="8341"/>
    <cellStyle name="常规 7 2 36 2 2" xfId="8342"/>
    <cellStyle name="常规 7 2 41 2 2" xfId="8343"/>
    <cellStyle name="标题 3 2 6 2 2" xfId="8344"/>
    <cellStyle name="常规 37 3 3" xfId="8345"/>
    <cellStyle name="常规 7 2 38" xfId="8346"/>
    <cellStyle name="常规 7 2 43" xfId="8347"/>
    <cellStyle name="标题 3 2 8" xfId="8348"/>
    <cellStyle name="标题 3 3 2 2 2" xfId="8349"/>
    <cellStyle name="标题 3 3 2 2 2 2" xfId="8350"/>
    <cellStyle name="标题 3 3 2 2 2 2 2" xfId="8351"/>
    <cellStyle name="标题 3 3 2 2 3" xfId="8352"/>
    <cellStyle name="标题 3 3 2 2 3 2" xfId="8353"/>
    <cellStyle name="标题 3 3 2 2 3 2 2" xfId="8354"/>
    <cellStyle name="标题 3 3 2 2 3 3" xfId="8355"/>
    <cellStyle name="注释 2 76 2 2 2" xfId="8356"/>
    <cellStyle name="标题 3 3 2 2 4" xfId="8357"/>
    <cellStyle name="标题 3 3 2 2 4 2" xfId="8358"/>
    <cellStyle name="标题 3 3 2 2 4 2 2" xfId="8359"/>
    <cellStyle name="标题 3 3 2 2 4 3" xfId="8360"/>
    <cellStyle name="注释 2 76 2 3 2" xfId="8361"/>
    <cellStyle name="标题 3 3 2 2 5 2" xfId="8362"/>
    <cellStyle name="标题 3 3 2 3" xfId="8363"/>
    <cellStyle name="标题 3 3 2 3 2" xfId="8364"/>
    <cellStyle name="常规 12 21" xfId="8365"/>
    <cellStyle name="常规 12 16" xfId="8366"/>
    <cellStyle name="注释 2 4 4 2 4" xfId="8367"/>
    <cellStyle name="标题 3 3 2 3 2 2" xfId="8368"/>
    <cellStyle name="标题 3 3 2 3 3" xfId="8369"/>
    <cellStyle name="常规 22 21" xfId="8370"/>
    <cellStyle name="常规 22 16" xfId="8371"/>
    <cellStyle name="标题 3 3 2 4 2 2" xfId="8372"/>
    <cellStyle name="标题 3 3 2 4 3" xfId="8373"/>
    <cellStyle name="标题 3 3 2 5" xfId="8374"/>
    <cellStyle name="标题 3 3 2 5 2" xfId="8375"/>
    <cellStyle name="标题 3 3 2 5 2 2" xfId="8376"/>
    <cellStyle name="标题 3 3 2 5 3" xfId="8377"/>
    <cellStyle name="标题 3 3 2 7" xfId="8378"/>
    <cellStyle name="标题 3 3 3 2" xfId="8379"/>
    <cellStyle name="计算 3 10" xfId="8380"/>
    <cellStyle name="标题 3 3 3 2 2" xfId="8381"/>
    <cellStyle name="常规 8 4 26" xfId="8382"/>
    <cellStyle name="常规 8 4 31" xfId="8383"/>
    <cellStyle name="标题 3 3 3 2 2 2" xfId="8384"/>
    <cellStyle name="常规 8 4 26 2" xfId="8385"/>
    <cellStyle name="常规 8 4 31 2" xfId="8386"/>
    <cellStyle name="标题 3 3 3 2 3" xfId="8387"/>
    <cellStyle name="常规 8 4 27" xfId="8388"/>
    <cellStyle name="常规 8 4 32" xfId="8389"/>
    <cellStyle name="标题 3 3 3 3" xfId="8390"/>
    <cellStyle name="标题 3 3 3 3 2" xfId="8391"/>
    <cellStyle name="常规 35 2 2 2 2 3" xfId="8392"/>
    <cellStyle name="常规 40 2 2 2 2 3" xfId="8393"/>
    <cellStyle name="标题 3 3 3 3 2 2" xfId="8394"/>
    <cellStyle name="标题 3 3 3 3 3" xfId="8395"/>
    <cellStyle name="标题 3 3 3 4 2" xfId="8396"/>
    <cellStyle name="标题 5 4" xfId="8397"/>
    <cellStyle name="标题 3 3 3 4 2 2" xfId="8398"/>
    <cellStyle name="标题 3 3 3 4 3" xfId="8399"/>
    <cellStyle name="标题 3 3 3 6" xfId="8400"/>
    <cellStyle name="标题 3 3 4 2" xfId="8401"/>
    <cellStyle name="常规 7 20 35 2 2 2" xfId="8402"/>
    <cellStyle name="常规 7 20 40 2 2 2" xfId="8403"/>
    <cellStyle name="标题 3 3 4 2 2" xfId="8404"/>
    <cellStyle name="标题 3 3 4 3" xfId="8405"/>
    <cellStyle name="标题 3 3 5" xfId="8406"/>
    <cellStyle name="常规 7 20 35 2 3" xfId="8407"/>
    <cellStyle name="常规 7 20 40 2 3" xfId="8408"/>
    <cellStyle name="标题 3 3 5 2" xfId="8409"/>
    <cellStyle name="常规 7 20 35 2 3 2" xfId="8410"/>
    <cellStyle name="常规 7 20 40 2 3 2" xfId="8411"/>
    <cellStyle name="标题 3 3 5 2 2" xfId="8412"/>
    <cellStyle name="标题 3 3 5 3" xfId="8413"/>
    <cellStyle name="常规 14 6 2 2 2 2" xfId="8414"/>
    <cellStyle name="标题 3 3 6 2 2" xfId="8415"/>
    <cellStyle name="常规 7 19 33 4 2" xfId="8416"/>
    <cellStyle name="常规 7 19 28 4 2" xfId="8417"/>
    <cellStyle name="常规 34 2 4 2 2" xfId="8418"/>
    <cellStyle name="常规 14 6 2 4" xfId="8419"/>
    <cellStyle name="计算 3 2 3 2 3" xfId="8420"/>
    <cellStyle name="常规 37 4 3" xfId="8421"/>
    <cellStyle name="标题 3 3 8" xfId="8422"/>
    <cellStyle name="强调文字颜色 5 3 2 2 3 2 3 2" xfId="8423"/>
    <cellStyle name="标题 3 5" xfId="8424"/>
    <cellStyle name="千位分隔 3" xfId="8425"/>
    <cellStyle name="常规 31 21 2" xfId="8426"/>
    <cellStyle name="常规 31 16 2" xfId="8427"/>
    <cellStyle name="常规 26 21 2" xfId="8428"/>
    <cellStyle name="常规 26 16 2" xfId="8429"/>
    <cellStyle name="强调文字颜色 6 3 7 2 2" xfId="8430"/>
    <cellStyle name="标题 4 2" xfId="8431"/>
    <cellStyle name="千位分隔 3 2" xfId="8432"/>
    <cellStyle name="常规 31 21 2 2" xfId="8433"/>
    <cellStyle name="常规 31 16 2 2" xfId="8434"/>
    <cellStyle name="常规 26 21 2 2" xfId="8435"/>
    <cellStyle name="常规 26 16 2 2" xfId="8436"/>
    <cellStyle name="标题 4 2 2" xfId="8437"/>
    <cellStyle name="标题 4 2 2 2" xfId="8438"/>
    <cellStyle name="标题 4 2 2 2 2 2" xfId="8439"/>
    <cellStyle name="常规 23 20 2" xfId="8440"/>
    <cellStyle name="常规 23 15 2" xfId="8441"/>
    <cellStyle name="标题 6 3 2 3" xfId="8442"/>
    <cellStyle name="常规 7 2 2 2 2 7 4 2" xfId="8443"/>
    <cellStyle name="标题 4 2 2 2 3" xfId="8444"/>
    <cellStyle name="标题 4 2 2 2 4" xfId="8445"/>
    <cellStyle name="标题 4 2 2 2 4 2" xfId="8446"/>
    <cellStyle name="警告文本 2 2 3 2 3" xfId="8447"/>
    <cellStyle name="常规 23 22 2" xfId="8448"/>
    <cellStyle name="常规 23 17 2" xfId="8449"/>
    <cellStyle name="标题 6 3 4 3" xfId="8450"/>
    <cellStyle name="标题 4 2 2 2 4 3" xfId="8451"/>
    <cellStyle name="常规 10 49 2" xfId="8452"/>
    <cellStyle name="常规 10 54 2" xfId="8453"/>
    <cellStyle name="标题 4 2 2 2 5 2" xfId="8454"/>
    <cellStyle name="标题 4 2 2 3" xfId="8455"/>
    <cellStyle name="标题 4 2 2 5" xfId="8456"/>
    <cellStyle name="常规 7 19 2 29 2" xfId="8457"/>
    <cellStyle name="常规 7 19 2 34 2" xfId="8458"/>
    <cellStyle name="标题 4 2 2 5 2" xfId="8459"/>
    <cellStyle name="常规 7 19 2 29 2 2" xfId="8460"/>
    <cellStyle name="常规 7 19 2 34 2 2" xfId="8461"/>
    <cellStyle name="常规 3 2 3 6" xfId="8462"/>
    <cellStyle name="标题 4 2 2 5 3" xfId="8463"/>
    <cellStyle name="常规 7 19 2 29 2 3" xfId="8464"/>
    <cellStyle name="常规 7 19 2 34 2 3" xfId="8465"/>
    <cellStyle name="常规 3 2 3 7" xfId="8466"/>
    <cellStyle name="标题 4 2 3 2" xfId="8467"/>
    <cellStyle name="常规 8 2 17 2 2" xfId="8468"/>
    <cellStyle name="常规 8 2 22 2 2" xfId="8469"/>
    <cellStyle name="标题 4 2 3 2 2" xfId="8470"/>
    <cellStyle name="标题 4 2 3 2 2 2" xfId="8471"/>
    <cellStyle name="标题 4 2 3 3" xfId="8472"/>
    <cellStyle name="标题 4 2 3 5" xfId="8473"/>
    <cellStyle name="常规 7 19 2 35 2" xfId="8474"/>
    <cellStyle name="常规 7 19 2 40 2" xfId="8475"/>
    <cellStyle name="标题 4 2 3 5 2" xfId="8476"/>
    <cellStyle name="常规 7 19 2 35 2 2" xfId="8477"/>
    <cellStyle name="常规 7 19 2 40 2 2" xfId="8478"/>
    <cellStyle name="千位分隔 3 4" xfId="8479"/>
    <cellStyle name="常规 20 52 2 2" xfId="8480"/>
    <cellStyle name="常规 20 47 2 2" xfId="8481"/>
    <cellStyle name="强调文字颜色 4 2 5 3 2" xfId="8482"/>
    <cellStyle name="标题 4 2 4" xfId="8483"/>
    <cellStyle name="常规 8 2 17 3" xfId="8484"/>
    <cellStyle name="常规 8 2 22 3" xfId="8485"/>
    <cellStyle name="标题 4 2 5" xfId="8486"/>
    <cellStyle name="标题 4 2 5 2" xfId="8487"/>
    <cellStyle name="标题 4 2 5 2 2" xfId="8488"/>
    <cellStyle name="常规 38 3 3" xfId="8489"/>
    <cellStyle name="常规 7 38 3" xfId="8490"/>
    <cellStyle name="常规 7 43 3" xfId="8491"/>
    <cellStyle name="标题 4 2 8" xfId="8492"/>
    <cellStyle name="标题 4 3 2 2" xfId="8493"/>
    <cellStyle name="常规 4 8" xfId="8494"/>
    <cellStyle name="常规 103" xfId="8495"/>
    <cellStyle name="标题 4 3 2 2 2" xfId="8496"/>
    <cellStyle name="常规 9 8 2 2" xfId="8497"/>
    <cellStyle name="常规 4 9" xfId="8498"/>
    <cellStyle name="常规 104" xfId="8499"/>
    <cellStyle name="标题 4 3 2 2 3" xfId="8500"/>
    <cellStyle name="常规 4 2 8" xfId="8501"/>
    <cellStyle name="常规 10 14 2 2" xfId="8502"/>
    <cellStyle name="常规 110" xfId="8503"/>
    <cellStyle name="常规 105" xfId="8504"/>
    <cellStyle name="标题 4 3 2 2 4" xfId="8505"/>
    <cellStyle name="好 4 10" xfId="8506"/>
    <cellStyle name="标题 4 3 2 3" xfId="8507"/>
    <cellStyle name="标题 4 3 2 5" xfId="8508"/>
    <cellStyle name="常规 7 8" xfId="8509"/>
    <cellStyle name="常规 403" xfId="8510"/>
    <cellStyle name="常规 353" xfId="8511"/>
    <cellStyle name="常规 348" xfId="8512"/>
    <cellStyle name="常规 3 34 3 2" xfId="8513"/>
    <cellStyle name="常规 3 29 3 2" xfId="8514"/>
    <cellStyle name="常规 298" xfId="8515"/>
    <cellStyle name="常规 4 2 3 6" xfId="8516"/>
    <cellStyle name="标题 4 3 2 5 2" xfId="8517"/>
    <cellStyle name="常规 7 9" xfId="8518"/>
    <cellStyle name="常规 404" xfId="8519"/>
    <cellStyle name="常规 354" xfId="8520"/>
    <cellStyle name="常规 349" xfId="8521"/>
    <cellStyle name="常规 299" xfId="8522"/>
    <cellStyle name="常规 4 2 3 7" xfId="8523"/>
    <cellStyle name="标题 4 3 2 5 3" xfId="8524"/>
    <cellStyle name="标题 4 3 2 6" xfId="8525"/>
    <cellStyle name="标题 4 3 2 6 2" xfId="8526"/>
    <cellStyle name="汇总 2 6 2 4" xfId="8527"/>
    <cellStyle name="常规 4 2 4 6" xfId="8528"/>
    <cellStyle name="标题 4 3 2 7" xfId="8529"/>
    <cellStyle name="标题 6 2 2 2 2 2" xfId="8530"/>
    <cellStyle name="标题 4 3 3" xfId="8531"/>
    <cellStyle name="常规 8 2 18 2" xfId="8532"/>
    <cellStyle name="常规 8 2 23 2" xfId="8533"/>
    <cellStyle name="标题 4 3 3 2" xfId="8534"/>
    <cellStyle name="常规 8 2 18 2 2" xfId="8535"/>
    <cellStyle name="常规 8 2 23 2 2" xfId="8536"/>
    <cellStyle name="标题 4 3 3 2 2" xfId="8537"/>
    <cellStyle name="常规 7 49 5" xfId="8538"/>
    <cellStyle name="常规 7 54 5" xfId="8539"/>
    <cellStyle name="标题 4 3 3 2 2 2" xfId="8540"/>
    <cellStyle name="标题 4 3 3 2 3" xfId="8541"/>
    <cellStyle name="标题 4 3 3 3" xfId="8542"/>
    <cellStyle name="标题 4 3 3 4" xfId="8543"/>
    <cellStyle name="标题 4 3 3 5" xfId="8544"/>
    <cellStyle name="标题 4 3 3 5 2" xfId="8545"/>
    <cellStyle name="常规 7 57 5" xfId="8546"/>
    <cellStyle name="常规 7 62 5" xfId="8547"/>
    <cellStyle name="强调文字颜色 4 2 5 4 2" xfId="8548"/>
    <cellStyle name="标题 4 3 4" xfId="8549"/>
    <cellStyle name="常规 7 20 36 2 2" xfId="8550"/>
    <cellStyle name="常规 7 20 41 2 2" xfId="8551"/>
    <cellStyle name="常规 8 2 18 3" xfId="8552"/>
    <cellStyle name="常规 8 2 23 3" xfId="8553"/>
    <cellStyle name="标题 4 3 4 2" xfId="8554"/>
    <cellStyle name="常规 7 20 36 2 2 2" xfId="8555"/>
    <cellStyle name="常规 7 20 41 2 2 2" xfId="8556"/>
    <cellStyle name="标题 4 3 4 2 2" xfId="8557"/>
    <cellStyle name="标题 4 3 4 3" xfId="8558"/>
    <cellStyle name="标题 4 3 5" xfId="8559"/>
    <cellStyle name="常规 7 20 36 2 3" xfId="8560"/>
    <cellStyle name="常规 7 20 41 2 3" xfId="8561"/>
    <cellStyle name="标题 4 3 5 2" xfId="8562"/>
    <cellStyle name="常规 7 20 36 2 3 2" xfId="8563"/>
    <cellStyle name="常规 7 20 41 2 3 2" xfId="8564"/>
    <cellStyle name="常规 7 2 4 2 27 3" xfId="8565"/>
    <cellStyle name="常规 7 2 4 2 32 3" xfId="8566"/>
    <cellStyle name="标题 4 3 5 2 2" xfId="8567"/>
    <cellStyle name="标题 4 4" xfId="8568"/>
    <cellStyle name="标题 5 2 2 2" xfId="8569"/>
    <cellStyle name="差 3 7" xfId="8570"/>
    <cellStyle name="常规 8 4 2 19" xfId="8571"/>
    <cellStyle name="常规 8 4 2 24" xfId="8572"/>
    <cellStyle name="标题 5 2 2 2 2" xfId="8573"/>
    <cellStyle name="差 3 8" xfId="8574"/>
    <cellStyle name="常规 8 4 2 25" xfId="8575"/>
    <cellStyle name="常规 8 4 2 30" xfId="8576"/>
    <cellStyle name="常规 37 18 2" xfId="8577"/>
    <cellStyle name="常规 37 23 2" xfId="8578"/>
    <cellStyle name="标题 5 2 2 2 3" xfId="8579"/>
    <cellStyle name="标题 5 2 2 3 2" xfId="8580"/>
    <cellStyle name="常规 37 19 2" xfId="8581"/>
    <cellStyle name="常规 37 24 2" xfId="8582"/>
    <cellStyle name="标题 5 2 2 3 3" xfId="8583"/>
    <cellStyle name="常规 8 2 2 2 4 2 2" xfId="8584"/>
    <cellStyle name="标题 5 2 2 4 2" xfId="8585"/>
    <cellStyle name="常规 22 7 2 2" xfId="8586"/>
    <cellStyle name="常规 7 2 2 50 2 3 2" xfId="8587"/>
    <cellStyle name="常规 7 2 2 45 2 3 2" xfId="8588"/>
    <cellStyle name="常规 37 25 2" xfId="8589"/>
    <cellStyle name="常规 37 30 2" xfId="8590"/>
    <cellStyle name="标题 5 2 2 4 3" xfId="8591"/>
    <cellStyle name="常规 8 2 2 2 4 3" xfId="8592"/>
    <cellStyle name="标题 5 2 2 5" xfId="8593"/>
    <cellStyle name="差 2 7 2" xfId="8594"/>
    <cellStyle name="标题 5 2 2 5 2" xfId="8595"/>
    <cellStyle name="差 2 7 2 2" xfId="8596"/>
    <cellStyle name="常规 23 40 2 2" xfId="8597"/>
    <cellStyle name="常规 23 35 2 2" xfId="8598"/>
    <cellStyle name="标题 5 2 3" xfId="8599"/>
    <cellStyle name="常规 20 53 2 2" xfId="8600"/>
    <cellStyle name="常规 20 48 2 2" xfId="8601"/>
    <cellStyle name="强调文字颜色 4 2 6 3 2" xfId="8602"/>
    <cellStyle name="标题 5 2 4" xfId="8603"/>
    <cellStyle name="标题 5 2 4 2" xfId="8604"/>
    <cellStyle name="标题 5 2 4 3 2" xfId="8605"/>
    <cellStyle name="标题 5 2 5" xfId="8606"/>
    <cellStyle name="标题 5 2 5 2" xfId="8607"/>
    <cellStyle name="标题 5 2 5 3 2" xfId="8608"/>
    <cellStyle name="常规 286" xfId="8609"/>
    <cellStyle name="常规 291" xfId="8610"/>
    <cellStyle name="常规 336" xfId="8611"/>
    <cellStyle name="常规 341" xfId="8612"/>
    <cellStyle name="常规 7 2 4 2 7" xfId="8613"/>
    <cellStyle name="警告文本 2 4 2 3" xfId="8614"/>
    <cellStyle name="标题 5 2 6 2" xfId="8615"/>
    <cellStyle name="常规 7 2 4 2 7 2" xfId="8616"/>
    <cellStyle name="警告文本 2 4 2 3 2" xfId="8617"/>
    <cellStyle name="标题 5 2 6 2 2" xfId="8618"/>
    <cellStyle name="标题 5 2 7 2" xfId="8619"/>
    <cellStyle name="强调文字颜色 2 3 2 2 5" xfId="8620"/>
    <cellStyle name="常规 39 3 2 2" xfId="8621"/>
    <cellStyle name="标题 5 3 5" xfId="8622"/>
    <cellStyle name="常规 7 20 37 2 3" xfId="8623"/>
    <cellStyle name="常规 7 20 42 2 3" xfId="8624"/>
    <cellStyle name="标题 5 3 5 2" xfId="8625"/>
    <cellStyle name="常规 7 20 37 2 3 2" xfId="8626"/>
    <cellStyle name="常规 7 20 42 2 3 2" xfId="8627"/>
    <cellStyle name="标题 5 3 5 2 2" xfId="8628"/>
    <cellStyle name="常规 9 47" xfId="8629"/>
    <cellStyle name="常规 9 52" xfId="8630"/>
    <cellStyle name="标题 5 4 2" xfId="8631"/>
    <cellStyle name="标题 5 5" xfId="8632"/>
    <cellStyle name="标题 5 5 3" xfId="8633"/>
    <cellStyle name="标题 5 6" xfId="8634"/>
    <cellStyle name="标题 5 6 2" xfId="8635"/>
    <cellStyle name="标题 6 2 2 2 2 2 2" xfId="8636"/>
    <cellStyle name="标题 6 2 2 2 3" xfId="8637"/>
    <cellStyle name="标题 6 2 2 3" xfId="8638"/>
    <cellStyle name="标题 6 2 2 3 2 2" xfId="8639"/>
    <cellStyle name="常规 13 6 4" xfId="8640"/>
    <cellStyle name="标题 6 2 2 3 2 2 2" xfId="8641"/>
    <cellStyle name="常规 31 10 2" xfId="8642"/>
    <cellStyle name="常规 26 10 2" xfId="8643"/>
    <cellStyle name="标题 6 2 2 3 3" xfId="8644"/>
    <cellStyle name="常规 23 41 2 2" xfId="8645"/>
    <cellStyle name="常规 23 36 2 2" xfId="8646"/>
    <cellStyle name="常规 7 2 2 2 5" xfId="8647"/>
    <cellStyle name="标题 6 2 3" xfId="8648"/>
    <cellStyle name="警告文本 2 2 2 2" xfId="8649"/>
    <cellStyle name="常规 7 2 2 2 6" xfId="8650"/>
    <cellStyle name="常规 3 4 2 2 2 4 2" xfId="8651"/>
    <cellStyle name="常规 20 54 2 2" xfId="8652"/>
    <cellStyle name="常规 20 49 2 2" xfId="8653"/>
    <cellStyle name="强调文字颜色 4 2 7 3 2" xfId="8654"/>
    <cellStyle name="标题 6 2 4" xfId="8655"/>
    <cellStyle name="标题 6 2 4 2 2 2" xfId="8656"/>
    <cellStyle name="检查单元格 3 3 4 2" xfId="8657"/>
    <cellStyle name="标题 6 2 4 3" xfId="8658"/>
    <cellStyle name="标题 6 2 4 3 2" xfId="8659"/>
    <cellStyle name="检查单元格 3 4 4" xfId="8660"/>
    <cellStyle name="标题 6 2 5" xfId="8661"/>
    <cellStyle name="标题 6 2 5 2" xfId="8662"/>
    <cellStyle name="常规 7 2 4 16 4" xfId="8663"/>
    <cellStyle name="常规 7 2 4 21 4" xfId="8664"/>
    <cellStyle name="标题 6 2 5 2 2" xfId="8665"/>
    <cellStyle name="差 3 2 2 4 2 3" xfId="8666"/>
    <cellStyle name="链接单元格 2 2 2 3 2 4" xfId="8667"/>
    <cellStyle name="强调文字颜色 4 3 3 2 2 3" xfId="8668"/>
    <cellStyle name="解释性文本 3 4 2 2" xfId="8669"/>
    <cellStyle name="常规 7 2 4 16 4 2" xfId="8670"/>
    <cellStyle name="常规 7 2 4 21 4 2" xfId="8671"/>
    <cellStyle name="标题 6 2 5 2 2 2" xfId="8672"/>
    <cellStyle name="常规 7 2 4 17 4" xfId="8673"/>
    <cellStyle name="常规 7 2 4 22 4" xfId="8674"/>
    <cellStyle name="标题 6 2 5 3 2" xfId="8675"/>
    <cellStyle name="标题 6 2 6" xfId="8676"/>
    <cellStyle name="警告文本 3 4 2 3" xfId="8677"/>
    <cellStyle name="标题 6 2 6 2" xfId="8678"/>
    <cellStyle name="常规 7 2 2 2 2 37 2 4" xfId="8679"/>
    <cellStyle name="常规 7 2 2 2 2 42 2 4" xfId="8680"/>
    <cellStyle name="警告文本 3 4 2 3 2" xfId="8681"/>
    <cellStyle name="标题 6 2 6 2 2" xfId="8682"/>
    <cellStyle name="常规 45 3 2" xfId="8683"/>
    <cellStyle name="常规 50 3 2" xfId="8684"/>
    <cellStyle name="标题 6 2 7" xfId="8685"/>
    <cellStyle name="标题 6 2 7 2" xfId="8686"/>
    <cellStyle name="常规 31 23 3" xfId="8687"/>
    <cellStyle name="常规 31 18 3" xfId="8688"/>
    <cellStyle name="常规 26 23 3" xfId="8689"/>
    <cellStyle name="常规 26 18 3" xfId="8690"/>
    <cellStyle name="常规 7 20 9 2" xfId="8691"/>
    <cellStyle name="标题 6 3" xfId="8692"/>
    <cellStyle name="标题 6 3 3" xfId="8693"/>
    <cellStyle name="标题 6 3 4" xfId="8694"/>
    <cellStyle name="常规 7 20 38 2 2" xfId="8695"/>
    <cellStyle name="常规 7 20 43 2 2" xfId="8696"/>
    <cellStyle name="标题 6 3 5" xfId="8697"/>
    <cellStyle name="常规 7 20 38 2 3" xfId="8698"/>
    <cellStyle name="常规 7 20 43 2 3" xfId="8699"/>
    <cellStyle name="标题 6 3 5 2" xfId="8700"/>
    <cellStyle name="常规 7 20 38 2 3 2" xfId="8701"/>
    <cellStyle name="常规 7 20 43 2 3 2" xfId="8702"/>
    <cellStyle name="标题 6 3 5 2 2" xfId="8703"/>
    <cellStyle name="标题 6 4" xfId="8704"/>
    <cellStyle name="标题 6 4 3" xfId="8705"/>
    <cellStyle name="常规 22 2 6 2" xfId="8706"/>
    <cellStyle name="常规 17 2 6 2" xfId="8707"/>
    <cellStyle name="常规 24 2 2 2 2" xfId="8708"/>
    <cellStyle name="常规 19 2 2 2 2" xfId="8709"/>
    <cellStyle name="常规 36 29 2" xfId="8710"/>
    <cellStyle name="常规 36 34 2" xfId="8711"/>
    <cellStyle name="差 2 2 5 3" xfId="8712"/>
    <cellStyle name="标题 6 4 3 2" xfId="8713"/>
    <cellStyle name="标题 6 5" xfId="8714"/>
    <cellStyle name="标题 6 5 2" xfId="8715"/>
    <cellStyle name="常规 22 3 5 2" xfId="8716"/>
    <cellStyle name="常规 17 3 5 2" xfId="8717"/>
    <cellStyle name="输入 3 3 2 4 2" xfId="8718"/>
    <cellStyle name="差 2 3 4 3" xfId="8719"/>
    <cellStyle name="标题 6 5 2 2" xfId="8720"/>
    <cellStyle name="标题 6 5 3" xfId="8721"/>
    <cellStyle name="常规 22 3 6 2" xfId="8722"/>
    <cellStyle name="常规 24 2 3 2 2" xfId="8723"/>
    <cellStyle name="常规 19 2 3 2 2" xfId="8724"/>
    <cellStyle name="差 2 3 5 3" xfId="8725"/>
    <cellStyle name="标题 6 5 3 2" xfId="8726"/>
    <cellStyle name="标题 6 6" xfId="8727"/>
    <cellStyle name="标题 6 6 2" xfId="8728"/>
    <cellStyle name="标题 6 6 3" xfId="8729"/>
    <cellStyle name="标题 6 8 2" xfId="8730"/>
    <cellStyle name="常规 31 24" xfId="8731"/>
    <cellStyle name="常规 31 19" xfId="8732"/>
    <cellStyle name="常规 26 24" xfId="8733"/>
    <cellStyle name="常规 26 19" xfId="8734"/>
    <cellStyle name="标题 7" xfId="8735"/>
    <cellStyle name="常规 7 2 4 2 8 4 3" xfId="8736"/>
    <cellStyle name="好 4 6 2 2" xfId="8737"/>
    <cellStyle name="常规 31 30" xfId="8738"/>
    <cellStyle name="常规 31 25" xfId="8739"/>
    <cellStyle name="常规 26 30" xfId="8740"/>
    <cellStyle name="常规 26 25" xfId="8741"/>
    <cellStyle name="标题 8" xfId="8742"/>
    <cellStyle name="常规 16 2 2" xfId="8743"/>
    <cellStyle name="常规 21 2 2" xfId="8744"/>
    <cellStyle name="差 2 2" xfId="8745"/>
    <cellStyle name="注释 2 3 2 5 2 2" xfId="8746"/>
    <cellStyle name="差 2 2 2" xfId="8747"/>
    <cellStyle name="差 2 2 2 2" xfId="8748"/>
    <cellStyle name="差 2 2 2 2 2" xfId="8749"/>
    <cellStyle name="差 2 2 2 2 2 2" xfId="8750"/>
    <cellStyle name="链接单元格 2 2 2 2 5" xfId="8751"/>
    <cellStyle name="差 2 2 2 2 2 2 2" xfId="8752"/>
    <cellStyle name="常规 22 2 3 2" xfId="8753"/>
    <cellStyle name="常规 17 2 3 2" xfId="8754"/>
    <cellStyle name="常规 36 26 2" xfId="8755"/>
    <cellStyle name="常规 36 31 2" xfId="8756"/>
    <cellStyle name="常规 7 19 13 2 2 2" xfId="8757"/>
    <cellStyle name="差 2 2 2 3" xfId="8758"/>
    <cellStyle name="常规 22 2 3 2 2" xfId="8759"/>
    <cellStyle name="常规 17 2 3 2 2" xfId="8760"/>
    <cellStyle name="常规 36 26 2 2" xfId="8761"/>
    <cellStyle name="常规 36 31 2 2" xfId="8762"/>
    <cellStyle name="差 2 2 2 3 2" xfId="8763"/>
    <cellStyle name="常规 7 2 4 2 4 4" xfId="8764"/>
    <cellStyle name="常规 22 2 3 2 2 2" xfId="8765"/>
    <cellStyle name="常规 17 2 3 2 2 2" xfId="8766"/>
    <cellStyle name="差 2 2 2 3 2 2" xfId="8767"/>
    <cellStyle name="差 2 2 2 3 2 2 2" xfId="8768"/>
    <cellStyle name="差 2 2 2 3 4" xfId="8769"/>
    <cellStyle name="差 2 2 3" xfId="8770"/>
    <cellStyle name="差 2 2 3 2" xfId="8771"/>
    <cellStyle name="差 2 2 4" xfId="8772"/>
    <cellStyle name="常规 7 2 26 3 2" xfId="8773"/>
    <cellStyle name="常规 7 2 31 3 2" xfId="8774"/>
    <cellStyle name="差 2 2 4 2" xfId="8775"/>
    <cellStyle name="差 2 2 4 2 3" xfId="8776"/>
    <cellStyle name="链接单元格 2 8 2" xfId="8777"/>
    <cellStyle name="差 2 2 5" xfId="8778"/>
    <cellStyle name="差 2 2 5 2" xfId="8779"/>
    <cellStyle name="差 2 2 5 2 3" xfId="8780"/>
    <cellStyle name="链接单元格 3 8 2" xfId="8781"/>
    <cellStyle name="差 2 2 6" xfId="8782"/>
    <cellStyle name="链接单元格 3 4 2" xfId="8783"/>
    <cellStyle name="差 2 2 6 2" xfId="8784"/>
    <cellStyle name="链接单元格 3 4 2 2" xfId="8785"/>
    <cellStyle name="常规 22 2 7 2" xfId="8786"/>
    <cellStyle name="常规 24 2 2 3 2" xfId="8787"/>
    <cellStyle name="常规 19 2 2 3 2" xfId="8788"/>
    <cellStyle name="常规 36 35 2" xfId="8789"/>
    <cellStyle name="常规 36 40 2" xfId="8790"/>
    <cellStyle name="强调文字颜色 5 3 2 2 2" xfId="8791"/>
    <cellStyle name="差 2 2 6 3" xfId="8792"/>
    <cellStyle name="链接单元格 3 4 2 3" xfId="8793"/>
    <cellStyle name="差 2 2 7 2" xfId="8794"/>
    <cellStyle name="链接单元格 3 4 3 2" xfId="8795"/>
    <cellStyle name="检查单元格 2" xfId="8796"/>
    <cellStyle name="差 2 3 2 2" xfId="8797"/>
    <cellStyle name="差 2 3 2 2 2" xfId="8798"/>
    <cellStyle name="差 2 3 2 2 2 2" xfId="8799"/>
    <cellStyle name="好 3" xfId="8800"/>
    <cellStyle name="常规 22 3 3 2" xfId="8801"/>
    <cellStyle name="常规 17 3 3 2" xfId="8802"/>
    <cellStyle name="常规 13 3 2 2 3 2" xfId="8803"/>
    <cellStyle name="常规 7 19 13 3 2 2" xfId="8804"/>
    <cellStyle name="输入 3 3 2 2 2" xfId="8805"/>
    <cellStyle name="差 2 3 2 3" xfId="8806"/>
    <cellStyle name="好 3 2" xfId="8807"/>
    <cellStyle name="常规 22 3 3 2 2" xfId="8808"/>
    <cellStyle name="常规 17 3 3 2 2" xfId="8809"/>
    <cellStyle name="输入 3 3 2 2 2 2" xfId="8810"/>
    <cellStyle name="差 2 3 2 3 2" xfId="8811"/>
    <cellStyle name="差 2 3 3" xfId="8812"/>
    <cellStyle name="差 2 3 3 2" xfId="8813"/>
    <cellStyle name="差 2 3 3 2 2" xfId="8814"/>
    <cellStyle name="差 2 3 3 2 2 2" xfId="8815"/>
    <cellStyle name="强调文字颜色 1 3 2 9" xfId="8816"/>
    <cellStyle name="差 2 3 3 2 3" xfId="8817"/>
    <cellStyle name="常规 8 2 47 2" xfId="8818"/>
    <cellStyle name="常规 8 2 52 2" xfId="8819"/>
    <cellStyle name="常规 22 3 4 2 2" xfId="8820"/>
    <cellStyle name="常规 17 3 4 2 2" xfId="8821"/>
    <cellStyle name="差 2 3 3 3 2" xfId="8822"/>
    <cellStyle name="差 2 3 4" xfId="8823"/>
    <cellStyle name="常规 7 2 26 4 2" xfId="8824"/>
    <cellStyle name="常规 7 2 31 4 2" xfId="8825"/>
    <cellStyle name="差 2 3 4 2" xfId="8826"/>
    <cellStyle name="常规 7 2 26 4 2 2" xfId="8827"/>
    <cellStyle name="常规 7 2 31 4 2 2" xfId="8828"/>
    <cellStyle name="差 2 3 4 2 3" xfId="8829"/>
    <cellStyle name="差 2 3 5" xfId="8830"/>
    <cellStyle name="常规 7 2 26 4 3" xfId="8831"/>
    <cellStyle name="常规 7 2 31 4 3" xfId="8832"/>
    <cellStyle name="差 2 3 5 2" xfId="8833"/>
    <cellStyle name="差 2 3 6" xfId="8834"/>
    <cellStyle name="链接单元格 3 5 2" xfId="8835"/>
    <cellStyle name="差 2 3 6 2" xfId="8836"/>
    <cellStyle name="链接单元格 3 5 2 2" xfId="8837"/>
    <cellStyle name="差 3 3 2 2 2 2" xfId="8838"/>
    <cellStyle name="常规 11 7 3" xfId="8839"/>
    <cellStyle name="常规 7 2 2 34 2 4" xfId="8840"/>
    <cellStyle name="常规 7 2 2 29 2 4" xfId="8841"/>
    <cellStyle name="差 2 4" xfId="8842"/>
    <cellStyle name="常规 11 7 3 2" xfId="8843"/>
    <cellStyle name="差 2 4 2" xfId="8844"/>
    <cellStyle name="差 2 4 2 2" xfId="8845"/>
    <cellStyle name="差 2 4 2 2 2" xfId="8846"/>
    <cellStyle name="常规 22 4 3 2" xfId="8847"/>
    <cellStyle name="常规 17 4 3 2" xfId="8848"/>
    <cellStyle name="输入 3 3 3 2 2" xfId="8849"/>
    <cellStyle name="差 2 4 2 3" xfId="8850"/>
    <cellStyle name="差 2 4 3" xfId="8851"/>
    <cellStyle name="差 2 4 3 2" xfId="8852"/>
    <cellStyle name="常规 11 7 4 2" xfId="8853"/>
    <cellStyle name="常规 8 2 2 2 2 3" xfId="8854"/>
    <cellStyle name="差 2 5 2" xfId="8855"/>
    <cellStyle name="强调文字颜色 2 2 2 6 3 2" xfId="8856"/>
    <cellStyle name="常规 11 7 5" xfId="8857"/>
    <cellStyle name="差 2 6" xfId="8858"/>
    <cellStyle name="常规 8 2 2 2 3 3" xfId="8859"/>
    <cellStyle name="差 2 6 2" xfId="8860"/>
    <cellStyle name="差 2 6 2 2" xfId="8861"/>
    <cellStyle name="差 2 6 2 2 2" xfId="8862"/>
    <cellStyle name="常规 22 6 3 2" xfId="8863"/>
    <cellStyle name="输入 3 3 5 2 2" xfId="8864"/>
    <cellStyle name="差 2 6 2 3" xfId="8865"/>
    <cellStyle name="差 2 6 3 2" xfId="8866"/>
    <cellStyle name="差 2 7" xfId="8867"/>
    <cellStyle name="差 2 8" xfId="8868"/>
    <cellStyle name="常规 8 2 2 2 5 3" xfId="8869"/>
    <cellStyle name="差 2 8 2" xfId="8870"/>
    <cellStyle name="常规 8 24 3 2" xfId="8871"/>
    <cellStyle name="常规 8 19 3 2" xfId="8872"/>
    <cellStyle name="常规 13 2 2 2 5" xfId="8873"/>
    <cellStyle name="常规 8 4 7" xfId="8874"/>
    <cellStyle name="差 3 2 2 2" xfId="8875"/>
    <cellStyle name="常规 8 4 2 14 2 2" xfId="8876"/>
    <cellStyle name="输入 2 3 2 4" xfId="8877"/>
    <cellStyle name="差 3 2 2 2 2" xfId="8878"/>
    <cellStyle name="常规 8 4 2 14 2 2 2" xfId="8879"/>
    <cellStyle name="输入 2 3 2 4 2" xfId="8880"/>
    <cellStyle name="差 3 2 2 2 2 2" xfId="8881"/>
    <cellStyle name="差 3 2 2 2 2 2 2" xfId="8882"/>
    <cellStyle name="常规 8 4 8" xfId="8883"/>
    <cellStyle name="常规 23 2 3 2" xfId="8884"/>
    <cellStyle name="常规 18 2 3 2" xfId="8885"/>
    <cellStyle name="差 3 2 2 3" xfId="8886"/>
    <cellStyle name="常规 8 4 2 14 2 3" xfId="8887"/>
    <cellStyle name="输入 2 3 2 5" xfId="8888"/>
    <cellStyle name="常规 7 19 14 2 2 2" xfId="8889"/>
    <cellStyle name="常规 8 4 8 2" xfId="8890"/>
    <cellStyle name="常规 23 2 3 2 2" xfId="8891"/>
    <cellStyle name="常规 18 2 3 2 2" xfId="8892"/>
    <cellStyle name="差 3 2 2 3 2" xfId="8893"/>
    <cellStyle name="常规 8 4 2 14 2 3 2" xfId="8894"/>
    <cellStyle name="常规 8 4 8 2 2" xfId="8895"/>
    <cellStyle name="常规 23 2 3 2 2 2" xfId="8896"/>
    <cellStyle name="常规 18 2 3 2 2 2" xfId="8897"/>
    <cellStyle name="差 3 2 2 3 2 2" xfId="8898"/>
    <cellStyle name="链接单元格 2 2 2 2 2 3" xfId="8899"/>
    <cellStyle name="差 3 2 2 3 2 2 2" xfId="8900"/>
    <cellStyle name="链接单元格 2 2 2 2 2 3 2" xfId="8901"/>
    <cellStyle name="差 3 2 2 3 4" xfId="8902"/>
    <cellStyle name="强调文字颜色 4 3" xfId="8903"/>
    <cellStyle name="差 3 2 3 2" xfId="8904"/>
    <cellStyle name="常规 8 4 2 14 3 2" xfId="8905"/>
    <cellStyle name="输入 2 3 3 4" xfId="8906"/>
    <cellStyle name="差 3 2 4 2 2 2" xfId="8907"/>
    <cellStyle name="差 3 2 4 2 3" xfId="8908"/>
    <cellStyle name="差 3 2 5 2" xfId="8909"/>
    <cellStyle name="输入 2 3 5 4" xfId="8910"/>
    <cellStyle name="差 3 2 5 2 2" xfId="8911"/>
    <cellStyle name="差 3 2 5 2 2 2" xfId="8912"/>
    <cellStyle name="差 3 2 5 2 3" xfId="8913"/>
    <cellStyle name="常规 23 2 6 2" xfId="8914"/>
    <cellStyle name="常规 18 2 6 2" xfId="8915"/>
    <cellStyle name="常规 24 3 2 2 2" xfId="8916"/>
    <cellStyle name="常规 19 3 2 2 2" xfId="8917"/>
    <cellStyle name="差 3 2 5 3" xfId="8918"/>
    <cellStyle name="常规 24 3 2 2 2 2" xfId="8919"/>
    <cellStyle name="常规 19 3 2 2 2 2" xfId="8920"/>
    <cellStyle name="常规 50" xfId="8921"/>
    <cellStyle name="常规 45" xfId="8922"/>
    <cellStyle name="差 3 2 5 3 2" xfId="8923"/>
    <cellStyle name="差 3 2 6" xfId="8924"/>
    <cellStyle name="差 3 2 6 2" xfId="8925"/>
    <cellStyle name="差 3 2 6 2 2" xfId="8926"/>
    <cellStyle name="常规 3 2 5 7" xfId="8927"/>
    <cellStyle name="常规 23 2 7 2" xfId="8928"/>
    <cellStyle name="常规 18 2 7 2" xfId="8929"/>
    <cellStyle name="常规 3 4 2 3 2 2" xfId="8930"/>
    <cellStyle name="常规 24 3 2 3 2" xfId="8931"/>
    <cellStyle name="常规 19 3 2 3 2" xfId="8932"/>
    <cellStyle name="差 3 2 6 3" xfId="8933"/>
    <cellStyle name="差 3 2 7" xfId="8934"/>
    <cellStyle name="差 3 2 7 2" xfId="8935"/>
    <cellStyle name="差 3 2 8" xfId="8936"/>
    <cellStyle name="强调文字颜色 1 3 2 2 2 2 2" xfId="8937"/>
    <cellStyle name="常规 10 2 4 2 2" xfId="8938"/>
    <cellStyle name="常规 11 8 2" xfId="8939"/>
    <cellStyle name="差 3 3" xfId="8940"/>
    <cellStyle name="常规 8 4 2 15" xfId="8941"/>
    <cellStyle name="常规 8 4 2 20" xfId="8942"/>
    <cellStyle name="注释 2 3 2 5 3 3" xfId="8943"/>
    <cellStyle name="常规 13 11 4" xfId="8944"/>
    <cellStyle name="常规 11 8 2 2" xfId="8945"/>
    <cellStyle name="常规 8 30 3" xfId="8946"/>
    <cellStyle name="常规 8 25 3" xfId="8947"/>
    <cellStyle name="差 3 3 2" xfId="8948"/>
    <cellStyle name="常规 8 4 2 15 2" xfId="8949"/>
    <cellStyle name="常规 8 4 2 20 2" xfId="8950"/>
    <cellStyle name="差 3 3 2 2" xfId="8951"/>
    <cellStyle name="常规 8 4 2 15 2 2" xfId="8952"/>
    <cellStyle name="常规 8 4 2 20 2 2" xfId="8953"/>
    <cellStyle name="输入 2 4 2 4" xfId="8954"/>
    <cellStyle name="汇总 2 2 3 5" xfId="8955"/>
    <cellStyle name="差 3 3 2 2 2" xfId="8956"/>
    <cellStyle name="常规 8 4 2 15 2 2 2" xfId="8957"/>
    <cellStyle name="常规 8 4 2 20 2 2 2" xfId="8958"/>
    <cellStyle name="常规 23 3 3 2" xfId="8959"/>
    <cellStyle name="常规 18 3 3 2" xfId="8960"/>
    <cellStyle name="常规 7 19 14 3 2 2" xfId="8961"/>
    <cellStyle name="输入 3 4 2 2 2" xfId="8962"/>
    <cellStyle name="差 3 3 2 3" xfId="8963"/>
    <cellStyle name="常规 8 4 2 15 2 3" xfId="8964"/>
    <cellStyle name="常规 8 4 2 20 2 3" xfId="8965"/>
    <cellStyle name="常规 23 3 3 2 2" xfId="8966"/>
    <cellStyle name="常规 18 3 3 2 2" xfId="8967"/>
    <cellStyle name="常规 7 2 4 34 3" xfId="8968"/>
    <cellStyle name="常规 7 2 4 29 3" xfId="8969"/>
    <cellStyle name="汇总 2 2 4 5" xfId="8970"/>
    <cellStyle name="差 3 3 2 3 2" xfId="8971"/>
    <cellStyle name="常规 8 4 2 15 2 3 2" xfId="8972"/>
    <cellStyle name="常规 8 4 2 20 2 3 2" xfId="8973"/>
    <cellStyle name="差 3 3 3" xfId="8974"/>
    <cellStyle name="常规 8 4 2 15 3" xfId="8975"/>
    <cellStyle name="常规 8 4 2 20 3" xfId="8976"/>
    <cellStyle name="差 3 3 3 2" xfId="8977"/>
    <cellStyle name="常规 8 4 2 15 3 2" xfId="8978"/>
    <cellStyle name="常规 8 4 2 20 3 2" xfId="8979"/>
    <cellStyle name="汇总 2 3 3 5" xfId="8980"/>
    <cellStyle name="差 3 3 3 2 2" xfId="8981"/>
    <cellStyle name="差 3 3 3 2 2 2" xfId="8982"/>
    <cellStyle name="好 2 2 4" xfId="8983"/>
    <cellStyle name="差 3 3 3 2 3" xfId="8984"/>
    <cellStyle name="常规 23 3 4 2 2" xfId="8985"/>
    <cellStyle name="常规 18 3 4 2 2" xfId="8986"/>
    <cellStyle name="汇总 2 3 4 5" xfId="8987"/>
    <cellStyle name="差 3 3 3 3 2" xfId="8988"/>
    <cellStyle name="差 3 3 4 2 2" xfId="8989"/>
    <cellStyle name="常规 8 4 2 15 4 2 2" xfId="8990"/>
    <cellStyle name="常规 8 4 2 20 4 2 2" xfId="8991"/>
    <cellStyle name="差 3 3 4 2 2 2" xfId="8992"/>
    <cellStyle name="差 3 3 4 2 3" xfId="8993"/>
    <cellStyle name="常规 23 3 5 2" xfId="8994"/>
    <cellStyle name="常规 18 3 5 2" xfId="8995"/>
    <cellStyle name="差 3 3 4 3" xfId="8996"/>
    <cellStyle name="常规 8 4 2 15 4 3" xfId="8997"/>
    <cellStyle name="常规 8 4 2 20 4 3" xfId="8998"/>
    <cellStyle name="差 3 3 4 3 2" xfId="8999"/>
    <cellStyle name="差 3 3 5 2" xfId="9000"/>
    <cellStyle name="差 3 3 5 2 2" xfId="9001"/>
    <cellStyle name="常规 23 3 6 2" xfId="9002"/>
    <cellStyle name="常规 24 3 3 2 2" xfId="9003"/>
    <cellStyle name="常规 19 3 3 2 2" xfId="9004"/>
    <cellStyle name="差 3 3 5 3" xfId="9005"/>
    <cellStyle name="差 3 3 6 2" xfId="9006"/>
    <cellStyle name="常规 23 4 3 2" xfId="9007"/>
    <cellStyle name="常规 18 4 3 2" xfId="9008"/>
    <cellStyle name="差 3 4 2 3" xfId="9009"/>
    <cellStyle name="常规 8 4 2 16 2 3" xfId="9010"/>
    <cellStyle name="常规 8 4 2 21 2 3" xfId="9011"/>
    <cellStyle name="差 3 5" xfId="9012"/>
    <cellStyle name="常规 8 4 2 17" xfId="9013"/>
    <cellStyle name="常规 8 4 2 22" xfId="9014"/>
    <cellStyle name="差 3 5 2 2 2" xfId="9015"/>
    <cellStyle name="常规 8 4 2 17 2 2 2" xfId="9016"/>
    <cellStyle name="常规 8 4 2 22 2 2 2" xfId="9017"/>
    <cellStyle name="差 3 6" xfId="9018"/>
    <cellStyle name="常规 8 4 2 18" xfId="9019"/>
    <cellStyle name="常规 8 4 2 23" xfId="9020"/>
    <cellStyle name="注释 2 66 5" xfId="9021"/>
    <cellStyle name="注释 2 71 5" xfId="9022"/>
    <cellStyle name="差 3 6 2 2 2" xfId="9023"/>
    <cellStyle name="常规 8 4 2 18 2 2 2" xfId="9024"/>
    <cellStyle name="常规 8 4 2 23 2 2 2" xfId="9025"/>
    <cellStyle name="常规 8 2 2 2 31 2" xfId="9026"/>
    <cellStyle name="常规 8 2 2 2 26 2" xfId="9027"/>
    <cellStyle name="常规 23 6 3 2" xfId="9028"/>
    <cellStyle name="差 3 6 2 3" xfId="9029"/>
    <cellStyle name="常规 8 4 2 18 2 3" xfId="9030"/>
    <cellStyle name="常规 8 4 2 23 2 3" xfId="9031"/>
    <cellStyle name="差 3 9" xfId="9032"/>
    <cellStyle name="常规 8 4 2 26" xfId="9033"/>
    <cellStyle name="常规 8 4 2 31" xfId="9034"/>
    <cellStyle name="差 5" xfId="9035"/>
    <cellStyle name="差_公共预算支出执行情况" xfId="9036"/>
    <cellStyle name="常规 56 4" xfId="9037"/>
    <cellStyle name="常规 61 4" xfId="9038"/>
    <cellStyle name="常规 10 10" xfId="9039"/>
    <cellStyle name="解释性文本 3 6" xfId="9040"/>
    <cellStyle name="常规 10 10 2" xfId="9041"/>
    <cellStyle name="常规 4 7 2 2 3" xfId="9042"/>
    <cellStyle name="解释性文本 3 6 2" xfId="9043"/>
    <cellStyle name="常规 10 10 2 2" xfId="9044"/>
    <cellStyle name="解释性文本 3 7" xfId="9045"/>
    <cellStyle name="常规 10 10 3" xfId="9046"/>
    <cellStyle name="常规 10 11" xfId="9047"/>
    <cellStyle name="常规 65 2 2" xfId="9048"/>
    <cellStyle name="常规 70 2 2" xfId="9049"/>
    <cellStyle name="常规 10 11 2" xfId="9050"/>
    <cellStyle name="常规 4 7 3 2 3" xfId="9051"/>
    <cellStyle name="常规 10 11 2 2" xfId="9052"/>
    <cellStyle name="常规 10 11 3" xfId="9053"/>
    <cellStyle name="常规 10 12" xfId="9054"/>
    <cellStyle name="常规 10 12 2" xfId="9055"/>
    <cellStyle name="常规 10 12 3" xfId="9056"/>
    <cellStyle name="常规 10 13" xfId="9057"/>
    <cellStyle name="常规 10 13 2" xfId="9058"/>
    <cellStyle name="常规 3 2 8" xfId="9059"/>
    <cellStyle name="常规 10 13 2 2" xfId="9060"/>
    <cellStyle name="常规 10 13 3" xfId="9061"/>
    <cellStyle name="常规 10 14" xfId="9062"/>
    <cellStyle name="强调文字颜色 4 2 3 2 2 2 2" xfId="9063"/>
    <cellStyle name="常规 10 14 2" xfId="9064"/>
    <cellStyle name="常规 10 14 3" xfId="9065"/>
    <cellStyle name="常规 10 15" xfId="9066"/>
    <cellStyle name="常规 10 20" xfId="9067"/>
    <cellStyle name="常规 10 15 2" xfId="9068"/>
    <cellStyle name="常规 10 20 2" xfId="9069"/>
    <cellStyle name="常规 5 2 8" xfId="9070"/>
    <cellStyle name="常规 10 15 2 2" xfId="9071"/>
    <cellStyle name="常规 10 20 2 2" xfId="9072"/>
    <cellStyle name="常规 10 15 3" xfId="9073"/>
    <cellStyle name="常规 10 20 3" xfId="9074"/>
    <cellStyle name="常规 10 16 2" xfId="9075"/>
    <cellStyle name="常规 10 21 2" xfId="9076"/>
    <cellStyle name="常规 6 2 8" xfId="9077"/>
    <cellStyle name="常规 10 16 2 2" xfId="9078"/>
    <cellStyle name="常规 10 21 2 2" xfId="9079"/>
    <cellStyle name="常规 10 16 3" xfId="9080"/>
    <cellStyle name="常规 10 21 3" xfId="9081"/>
    <cellStyle name="常规 10 17" xfId="9082"/>
    <cellStyle name="常规 10 22" xfId="9083"/>
    <cellStyle name="常规 7 2 8" xfId="9084"/>
    <cellStyle name="常规 10 17 2 2" xfId="9085"/>
    <cellStyle name="常规 10 22 2 2" xfId="9086"/>
    <cellStyle name="常规 10 18" xfId="9087"/>
    <cellStyle name="常规 10 23" xfId="9088"/>
    <cellStyle name="常规 10 18 2" xfId="9089"/>
    <cellStyle name="常规 10 23 2" xfId="9090"/>
    <cellStyle name="常规 13 10 2 3" xfId="9091"/>
    <cellStyle name="常规 8 2 8" xfId="9092"/>
    <cellStyle name="常规 10 18 2 2" xfId="9093"/>
    <cellStyle name="常规 10 23 2 2" xfId="9094"/>
    <cellStyle name="常规 10 19 2" xfId="9095"/>
    <cellStyle name="常规 10 24 2" xfId="9096"/>
    <cellStyle name="常规 13 3 3 2 2" xfId="9097"/>
    <cellStyle name="常规 18 3 2" xfId="9098"/>
    <cellStyle name="常规 23 3 2" xfId="9099"/>
    <cellStyle name="常规 10 19 3" xfId="9100"/>
    <cellStyle name="常规 10 24 3" xfId="9101"/>
    <cellStyle name="常规 10 2 2 2" xfId="9102"/>
    <cellStyle name="强调文字颜色 3 3 2 2 8" xfId="9103"/>
    <cellStyle name="常规 7 20 2 12 3" xfId="9104"/>
    <cellStyle name="链接单元格 2 4 4" xfId="9105"/>
    <cellStyle name="常规 10 2 2 2 2" xfId="9106"/>
    <cellStyle name="常规 7 20 2 12 3 2" xfId="9107"/>
    <cellStyle name="链接单元格 2 4 4 2" xfId="9108"/>
    <cellStyle name="常规 10 2 2 2 2 2" xfId="9109"/>
    <cellStyle name="常规 10 2 2 2 2 2 2" xfId="9110"/>
    <cellStyle name="常规 7 20 2 12 4" xfId="9111"/>
    <cellStyle name="常规 3 4 5 2" xfId="9112"/>
    <cellStyle name="链接单元格 2 4 5" xfId="9113"/>
    <cellStyle name="常规 10 2 2 2 3" xfId="9114"/>
    <cellStyle name="常规 10 2 2 2 3 2" xfId="9115"/>
    <cellStyle name="好 2 2 2 3 2 4" xfId="9116"/>
    <cellStyle name="常规 3 4 5 2 2" xfId="9117"/>
    <cellStyle name="常规 7 20 2 12 4 2" xfId="9118"/>
    <cellStyle name="常规 10 2 2 2 4" xfId="9119"/>
    <cellStyle name="计算 3 7 3 2" xfId="9120"/>
    <cellStyle name="常规 3 4 5 3" xfId="9121"/>
    <cellStyle name="常规 7 20 2 12 5" xfId="9122"/>
    <cellStyle name="常规 10 2 2 3" xfId="9123"/>
    <cellStyle name="常规 7 20 2 13 3" xfId="9124"/>
    <cellStyle name="链接单元格 2 5 4" xfId="9125"/>
    <cellStyle name="常规 10 2 2 3 2" xfId="9126"/>
    <cellStyle name="常规 7 20 2 13 3 2" xfId="9127"/>
    <cellStyle name="链接单元格 2 5 4 2" xfId="9128"/>
    <cellStyle name="常规 10 2 2 3 2 2" xfId="9129"/>
    <cellStyle name="常规 7 20 2 13 4" xfId="9130"/>
    <cellStyle name="常规 3 4 6 2" xfId="9131"/>
    <cellStyle name="链接单元格 2 5 5" xfId="9132"/>
    <cellStyle name="常规 10 2 2 3 3" xfId="9133"/>
    <cellStyle name="常规 10 2 2 4" xfId="9134"/>
    <cellStyle name="常规 10 2 2 5" xfId="9135"/>
    <cellStyle name="常规 10 2 2 6" xfId="9136"/>
    <cellStyle name="常规 7 20 2 16 3" xfId="9137"/>
    <cellStyle name="常规 7 20 2 21 3" xfId="9138"/>
    <cellStyle name="常规 10 2 2 6 2" xfId="9139"/>
    <cellStyle name="常规 10 2 2 7" xfId="9140"/>
    <cellStyle name="常规 14 6 3 4 2 2" xfId="9141"/>
    <cellStyle name="常规 10 2 3" xfId="9142"/>
    <cellStyle name="常规 10 2 3 2" xfId="9143"/>
    <cellStyle name="链接单元格 3 4 4" xfId="9144"/>
    <cellStyle name="常规 10 2 3 2 2" xfId="9145"/>
    <cellStyle name="链接单元格 3 4 4 2" xfId="9146"/>
    <cellStyle name="常规 10 2 3 2 2 2" xfId="9147"/>
    <cellStyle name="常规 3 5 5 2" xfId="9148"/>
    <cellStyle name="链接单元格 3 4 5" xfId="9149"/>
    <cellStyle name="常规 10 2 3 2 3" xfId="9150"/>
    <cellStyle name="常规 10 2 3 3" xfId="9151"/>
    <cellStyle name="常规 10 2 3 4" xfId="9152"/>
    <cellStyle name="常规 20 2 2 3 2" xfId="9153"/>
    <cellStyle name="常规 15 2 2 3 2" xfId="9154"/>
    <cellStyle name="强调文字颜色 1 3 2 2 2" xfId="9155"/>
    <cellStyle name="常规 10 2 4" xfId="9156"/>
    <cellStyle name="常规 20 2 2 3 2 2" xfId="9157"/>
    <cellStyle name="常规 15 2 2 3 2 2" xfId="9158"/>
    <cellStyle name="强调文字颜色 1 3 2 2 2 2" xfId="9159"/>
    <cellStyle name="常规 10 2 4 2" xfId="9160"/>
    <cellStyle name="强调文字颜色 1 3 2 2 2 3" xfId="9161"/>
    <cellStyle name="常规 10 2 4 3" xfId="9162"/>
    <cellStyle name="强调文字颜色 1 3 2 2 3 2 2" xfId="9163"/>
    <cellStyle name="常规 10 2 5 2 2" xfId="9164"/>
    <cellStyle name="强调文字颜色 1 3 2 2 3 3" xfId="9165"/>
    <cellStyle name="常规 10 2 5 3" xfId="9166"/>
    <cellStyle name="常规 13 38 3 3" xfId="9167"/>
    <cellStyle name="常规 13 43 3 3" xfId="9168"/>
    <cellStyle name="强调文字颜色 1 3 2 2 4" xfId="9169"/>
    <cellStyle name="常规 10 2 6" xfId="9170"/>
    <cellStyle name="常规 8 57 2 3" xfId="9171"/>
    <cellStyle name="强调文字颜色 1 3 2 2 4 2" xfId="9172"/>
    <cellStyle name="常规 10 2 6 2" xfId="9173"/>
    <cellStyle name="常规 8 57 2 3 2" xfId="9174"/>
    <cellStyle name="强调文字颜色 1 3 2 2 5" xfId="9175"/>
    <cellStyle name="常规 10 2 7" xfId="9176"/>
    <cellStyle name="常规 8 57 2 4" xfId="9177"/>
    <cellStyle name="强调文字颜色 1 3 2 2 5 2" xfId="9178"/>
    <cellStyle name="常规 10 2 7 2" xfId="9179"/>
    <cellStyle name="强调文字颜色 1 3 2 2 7" xfId="9180"/>
    <cellStyle name="常规 10 2 9" xfId="9181"/>
    <cellStyle name="常规 13 3 3 3 2" xfId="9182"/>
    <cellStyle name="常规 18 4 2" xfId="9183"/>
    <cellStyle name="常规 23 4 2" xfId="9184"/>
    <cellStyle name="常规 10 25 3" xfId="9185"/>
    <cellStyle name="常规 10 30 3" xfId="9186"/>
    <cellStyle name="常规 10 26" xfId="9187"/>
    <cellStyle name="常规 10 31" xfId="9188"/>
    <cellStyle name="常规 10 26 2" xfId="9189"/>
    <cellStyle name="常规 10 31 2" xfId="9190"/>
    <cellStyle name="常规 13 3 3 4 2" xfId="9191"/>
    <cellStyle name="常规 18 5 2" xfId="9192"/>
    <cellStyle name="常规 23 5 2" xfId="9193"/>
    <cellStyle name="常规 10 26 3" xfId="9194"/>
    <cellStyle name="常规 10 31 3" xfId="9195"/>
    <cellStyle name="常规 10 27" xfId="9196"/>
    <cellStyle name="常规 10 32" xfId="9197"/>
    <cellStyle name="常规 8 2 2 2 19" xfId="9198"/>
    <cellStyle name="常规 8 2 2 2 24" xfId="9199"/>
    <cellStyle name="常规 10 27 2" xfId="9200"/>
    <cellStyle name="常规 10 32 2" xfId="9201"/>
    <cellStyle name="常规 18 6 2" xfId="9202"/>
    <cellStyle name="常规 23 6 2" xfId="9203"/>
    <cellStyle name="常规 8 2 2 2 25" xfId="9204"/>
    <cellStyle name="常规 8 2 2 2 30" xfId="9205"/>
    <cellStyle name="常规 10 27 3" xfId="9206"/>
    <cellStyle name="常规 10 32 3" xfId="9207"/>
    <cellStyle name="常规 10 28" xfId="9208"/>
    <cellStyle name="常规 10 33" xfId="9209"/>
    <cellStyle name="常规 7 2 2 46 2" xfId="9210"/>
    <cellStyle name="常规 7 2 2 51 2" xfId="9211"/>
    <cellStyle name="常规 10 28 2" xfId="9212"/>
    <cellStyle name="常规 10 33 2" xfId="9213"/>
    <cellStyle name="常规 7 2 2 46 2 2" xfId="9214"/>
    <cellStyle name="常规 7 2 2 51 2 2" xfId="9215"/>
    <cellStyle name="常规 18 7 2" xfId="9216"/>
    <cellStyle name="常规 23 7 2" xfId="9217"/>
    <cellStyle name="常规 8 4 2 26 4 2 2" xfId="9218"/>
    <cellStyle name="常规 8 4 2 31 4 2 2" xfId="9219"/>
    <cellStyle name="常规 10 28 3" xfId="9220"/>
    <cellStyle name="常规 10 33 3" xfId="9221"/>
    <cellStyle name="常规 7 2 2 46 2 3" xfId="9222"/>
    <cellStyle name="常规 7 2 2 51 2 3" xfId="9223"/>
    <cellStyle name="常规 10 3" xfId="9224"/>
    <cellStyle name="常规 10 3 2 2 2 2" xfId="9225"/>
    <cellStyle name="常规 10 3 2 3" xfId="9226"/>
    <cellStyle name="常规 10 3 2 3 2" xfId="9227"/>
    <cellStyle name="常规 10 3 2 4" xfId="9228"/>
    <cellStyle name="常规 10 3 2 5" xfId="9229"/>
    <cellStyle name="常规 10 3 3 2 2" xfId="9230"/>
    <cellStyle name="常规 10 3 3 3" xfId="9231"/>
    <cellStyle name="常规 20 2 2 4 2 2" xfId="9232"/>
    <cellStyle name="常规 15 2 2 4 2 2" xfId="9233"/>
    <cellStyle name="强调文字颜色 1 3 2 3 2 2" xfId="9234"/>
    <cellStyle name="常规 10 3 4 2" xfId="9235"/>
    <cellStyle name="强调文字颜色 1 3 2 3 2 2 2" xfId="9236"/>
    <cellStyle name="常规 10 3 4 2 2" xfId="9237"/>
    <cellStyle name="强调文字颜色 1 3 2 3 2 3" xfId="9238"/>
    <cellStyle name="常规 10 3 4 3" xfId="9239"/>
    <cellStyle name="强调文字颜色 1 3 2 3 3 2" xfId="9240"/>
    <cellStyle name="常规 10 3 5 2" xfId="9241"/>
    <cellStyle name="强调文字颜色 1 3 2 3 5" xfId="9242"/>
    <cellStyle name="常规 10 3 7" xfId="9243"/>
    <cellStyle name="常规 13 19 2 3" xfId="9244"/>
    <cellStyle name="常规 13 24 2 3" xfId="9245"/>
    <cellStyle name="常规 10 37 2 2" xfId="9246"/>
    <cellStyle name="常规 10 42 2 2" xfId="9247"/>
    <cellStyle name="输出 3 3 2 2 3" xfId="9248"/>
    <cellStyle name="常规 10 38 2" xfId="9249"/>
    <cellStyle name="常规 10 43 2" xfId="9250"/>
    <cellStyle name="常规 13 25 2 3" xfId="9251"/>
    <cellStyle name="常规 13 30 2 3" xfId="9252"/>
    <cellStyle name="输出 3 3 2 2 3 2" xfId="9253"/>
    <cellStyle name="常规 10 38 2 2" xfId="9254"/>
    <cellStyle name="常规 10 43 2 2" xfId="9255"/>
    <cellStyle name="输出 3 3 2 2 4" xfId="9256"/>
    <cellStyle name="常规 10 38 3" xfId="9257"/>
    <cellStyle name="常规 10 43 3" xfId="9258"/>
    <cellStyle name="常规 10 39" xfId="9259"/>
    <cellStyle name="常规 10 44" xfId="9260"/>
    <cellStyle name="常规 10 39 2" xfId="9261"/>
    <cellStyle name="常规 10 44 2" xfId="9262"/>
    <cellStyle name="常规 10 39 2 2" xfId="9263"/>
    <cellStyle name="常规 10 44 2 2" xfId="9264"/>
    <cellStyle name="常规 13 31 2 3" xfId="9265"/>
    <cellStyle name="常规 13 26 2 3" xfId="9266"/>
    <cellStyle name="常规 10 44 3" xfId="9267"/>
    <cellStyle name="常规 10 39 3" xfId="9268"/>
    <cellStyle name="常规 10 4" xfId="9269"/>
    <cellStyle name="常规 10 4 2 3" xfId="9270"/>
    <cellStyle name="常规 10 4 2 3 2" xfId="9271"/>
    <cellStyle name="常规 10 4 2 4" xfId="9272"/>
    <cellStyle name="常规 20 2 2 5 2" xfId="9273"/>
    <cellStyle name="常规 15 2 2 5 2" xfId="9274"/>
    <cellStyle name="常规 10 4 4" xfId="9275"/>
    <cellStyle name="强调文字颜色 1 3 2 4 2" xfId="9276"/>
    <cellStyle name="常规 10 4 4 2" xfId="9277"/>
    <cellStyle name="强调文字颜色 1 3 2 4 2 2" xfId="9278"/>
    <cellStyle name="常规 8 57 4 2" xfId="9279"/>
    <cellStyle name="常规 10 4 5" xfId="9280"/>
    <cellStyle name="强调文字颜色 1 3 2 4 3" xfId="9281"/>
    <cellStyle name="常规 34 30 2 2" xfId="9282"/>
    <cellStyle name="常规 34 25 2 2" xfId="9283"/>
    <cellStyle name="常规 29 30 2 2" xfId="9284"/>
    <cellStyle name="常规 29 25 2 2" xfId="9285"/>
    <cellStyle name="常规 10 50" xfId="9286"/>
    <cellStyle name="常规 10 45" xfId="9287"/>
    <cellStyle name="解释性文本 3 2 3 2 3" xfId="9288"/>
    <cellStyle name="常规 2 7 2 2 7" xfId="9289"/>
    <cellStyle name="强调文字颜色 3 2 3 3" xfId="9290"/>
    <cellStyle name="常规 10 50 2" xfId="9291"/>
    <cellStyle name="常规 10 45 2" xfId="9292"/>
    <cellStyle name="解释性文本 3 2 3 2 3 2" xfId="9293"/>
    <cellStyle name="常规 2 7 2 2 7 2" xfId="9294"/>
    <cellStyle name="强调文字颜色 3 2 3 3 2" xfId="9295"/>
    <cellStyle name="常规 10 50 2 2" xfId="9296"/>
    <cellStyle name="常规 10 45 2 2" xfId="9297"/>
    <cellStyle name="常规 13 32 2 3" xfId="9298"/>
    <cellStyle name="常规 13 27 2 3" xfId="9299"/>
    <cellStyle name="解释性文本 3 2 3 2 4" xfId="9300"/>
    <cellStyle name="常规 2 7 2 2 8" xfId="9301"/>
    <cellStyle name="强调文字颜色 3 2 3 4" xfId="9302"/>
    <cellStyle name="常规 10 50 3" xfId="9303"/>
    <cellStyle name="常规 10 45 3" xfId="9304"/>
    <cellStyle name="强调文字颜色 5 2 2 5 2 2" xfId="9305"/>
    <cellStyle name="常规 7 2 2 2 22 2 2 2" xfId="9306"/>
    <cellStyle name="常规 7 2 2 2 17 2 2 2" xfId="9307"/>
    <cellStyle name="常规 31 43 2 2" xfId="9308"/>
    <cellStyle name="常规 31 38 2 2" xfId="9309"/>
    <cellStyle name="常规 26 43 2 2" xfId="9310"/>
    <cellStyle name="常规 26 38 2 2" xfId="9311"/>
    <cellStyle name="常规 10 51" xfId="9312"/>
    <cellStyle name="常规 10 46" xfId="9313"/>
    <cellStyle name="常规 10 51 2" xfId="9314"/>
    <cellStyle name="常规 10 46 2" xfId="9315"/>
    <cellStyle name="常规 10 51 3" xfId="9316"/>
    <cellStyle name="常规 10 46 3" xfId="9317"/>
    <cellStyle name="常规 7 2 2 2 2 10 2 2" xfId="9318"/>
    <cellStyle name="常规 23 56 2 2" xfId="9319"/>
    <cellStyle name="强调文字颜色 5 2 2 5 2 3" xfId="9320"/>
    <cellStyle name="常规 10 52" xfId="9321"/>
    <cellStyle name="常规 10 47" xfId="9322"/>
    <cellStyle name="常规 10 52 2 2" xfId="9323"/>
    <cellStyle name="常规 10 47 2 2" xfId="9324"/>
    <cellStyle name="常规 13 34 2 3" xfId="9325"/>
    <cellStyle name="常规 13 29 2 3" xfId="9326"/>
    <cellStyle name="强调文字颜色 6 2 3 5 2 2" xfId="9327"/>
    <cellStyle name="常规 10 53" xfId="9328"/>
    <cellStyle name="常规 10 48" xfId="9329"/>
    <cellStyle name="常规 10 53 2 2" xfId="9330"/>
    <cellStyle name="常规 10 48 2 2" xfId="9331"/>
    <cellStyle name="常规 13 40 2 3" xfId="9332"/>
    <cellStyle name="常规 13 35 2 3" xfId="9333"/>
    <cellStyle name="常规 10 53 3" xfId="9334"/>
    <cellStyle name="常规 10 48 3" xfId="9335"/>
    <cellStyle name="常规 10 54" xfId="9336"/>
    <cellStyle name="常规 10 49" xfId="9337"/>
    <cellStyle name="常规 10 54 2 2" xfId="9338"/>
    <cellStyle name="常规 10 49 2 2" xfId="9339"/>
    <cellStyle name="常规 13 41 2 3" xfId="9340"/>
    <cellStyle name="常规 13 36 2 3" xfId="9341"/>
    <cellStyle name="常规 10 54 3" xfId="9342"/>
    <cellStyle name="常规 10 49 3" xfId="9343"/>
    <cellStyle name="常规 10 5" xfId="9344"/>
    <cellStyle name="常规 10 5 2" xfId="9345"/>
    <cellStyle name="常规 10 5 2 2" xfId="9346"/>
    <cellStyle name="常规 10 5 3" xfId="9347"/>
    <cellStyle name="常规 10 5 3 2" xfId="9348"/>
    <cellStyle name="常规 20 2 2 6 2" xfId="9349"/>
    <cellStyle name="常规 10 5 4" xfId="9350"/>
    <cellStyle name="强调文字颜色 1 3 2 5 2" xfId="9351"/>
    <cellStyle name="常规 10 5 4 2" xfId="9352"/>
    <cellStyle name="强调文字颜色 1 3 2 5 2 2" xfId="9353"/>
    <cellStyle name="常规 10 5 5" xfId="9354"/>
    <cellStyle name="强调文字颜色 1 3 2 5 3" xfId="9355"/>
    <cellStyle name="常规 10 60" xfId="9356"/>
    <cellStyle name="常规 10 55" xfId="9357"/>
    <cellStyle name="常规 10 60 2" xfId="9358"/>
    <cellStyle name="常规 10 55 2" xfId="9359"/>
    <cellStyle name="常规 10 55 2 2" xfId="9360"/>
    <cellStyle name="常规 13 42 2 3" xfId="9361"/>
    <cellStyle name="常规 13 37 2 3" xfId="9362"/>
    <cellStyle name="常规 10 55 3" xfId="9363"/>
    <cellStyle name="常规 10 61" xfId="9364"/>
    <cellStyle name="常规 10 56" xfId="9365"/>
    <cellStyle name="常规 10 61 2" xfId="9366"/>
    <cellStyle name="常规 10 56 2" xfId="9367"/>
    <cellStyle name="常规 20 2 2 2 4" xfId="9368"/>
    <cellStyle name="常规 15 2 2 2 4" xfId="9369"/>
    <cellStyle name="注释 2 13 2 2" xfId="9370"/>
    <cellStyle name="常规 10 56 2 2" xfId="9371"/>
    <cellStyle name="常规 13 43 2 3" xfId="9372"/>
    <cellStyle name="常规 13 38 2 3" xfId="9373"/>
    <cellStyle name="常规 10 56 3" xfId="9374"/>
    <cellStyle name="常规 10 62" xfId="9375"/>
    <cellStyle name="常规 10 57" xfId="9376"/>
    <cellStyle name="常规 10 57 2" xfId="9377"/>
    <cellStyle name="常规 10 57 2 2" xfId="9378"/>
    <cellStyle name="常规 13 44 2 3" xfId="9379"/>
    <cellStyle name="常规 13 39 2 3" xfId="9380"/>
    <cellStyle name="常规 10 57 3" xfId="9381"/>
    <cellStyle name="常规 10 63" xfId="9382"/>
    <cellStyle name="常规 10 58" xfId="9383"/>
    <cellStyle name="常规 10 58 2" xfId="9384"/>
    <cellStyle name="常规 10 58 2 2" xfId="9385"/>
    <cellStyle name="常规 13 50 2 3" xfId="9386"/>
    <cellStyle name="常规 13 45 2 3" xfId="9387"/>
    <cellStyle name="常规 10 58 3" xfId="9388"/>
    <cellStyle name="强调文字颜色 4 2 3 2 2 3 2" xfId="9389"/>
    <cellStyle name="常规 10 59" xfId="9390"/>
    <cellStyle name="常规 10 59 2" xfId="9391"/>
    <cellStyle name="常规 10 6" xfId="9392"/>
    <cellStyle name="常规 10 6 2" xfId="9393"/>
    <cellStyle name="常规 10 6 2 2" xfId="9394"/>
    <cellStyle name="常规 10 6 3" xfId="9395"/>
    <cellStyle name="常规 10 6 3 2" xfId="9396"/>
    <cellStyle name="常规 10 6 4" xfId="9397"/>
    <cellStyle name="强调文字颜色 1 3 2 6 2" xfId="9398"/>
    <cellStyle name="常规 10 6 4 2" xfId="9399"/>
    <cellStyle name="强调文字颜色 1 3 2 6 2 2" xfId="9400"/>
    <cellStyle name="强调文字颜色 2 2 2 5 2 2" xfId="9401"/>
    <cellStyle name="常规 10 6 5" xfId="9402"/>
    <cellStyle name="强调文字颜色 1 3 2 6 3" xfId="9403"/>
    <cellStyle name="常规 10 7" xfId="9404"/>
    <cellStyle name="常规 10 7 2" xfId="9405"/>
    <cellStyle name="常规 7 2 2 33 2 3" xfId="9406"/>
    <cellStyle name="常规 7 2 2 28 2 3" xfId="9407"/>
    <cellStyle name="常规 10 7 2 2" xfId="9408"/>
    <cellStyle name="常规 7 2 2 33 2 3 2" xfId="9409"/>
    <cellStyle name="常规 7 2 2 28 2 3 2" xfId="9410"/>
    <cellStyle name="常规 10 7 3" xfId="9411"/>
    <cellStyle name="常规 7 2 2 33 2 4" xfId="9412"/>
    <cellStyle name="常规 7 2 2 28 2 4" xfId="9413"/>
    <cellStyle name="常规 10 8" xfId="9414"/>
    <cellStyle name="常规 10 8 2" xfId="9415"/>
    <cellStyle name="常规 3 30 3" xfId="9416"/>
    <cellStyle name="常规 3 25 3" xfId="9417"/>
    <cellStyle name="常规 7 2 4 31" xfId="9418"/>
    <cellStyle name="常规 7 2 4 26" xfId="9419"/>
    <cellStyle name="常规 10 8 2 2" xfId="9420"/>
    <cellStyle name="常规 10 9" xfId="9421"/>
    <cellStyle name="常规 7 2 4 2 10 4 2" xfId="9422"/>
    <cellStyle name="常规 10 9 2" xfId="9423"/>
    <cellStyle name="常规 7 2 4 2 10 4 2 2" xfId="9424"/>
    <cellStyle name="常规 10 9 2 2" xfId="9425"/>
    <cellStyle name="常规 3 75 3" xfId="9426"/>
    <cellStyle name="常规 4 7" xfId="9427"/>
    <cellStyle name="常规 102" xfId="9428"/>
    <cellStyle name="常规 13 5 2 2" xfId="9429"/>
    <cellStyle name="常规 7 32 2 3" xfId="9430"/>
    <cellStyle name="常规 7 27 2 3" xfId="9431"/>
    <cellStyle name="常规 113" xfId="9432"/>
    <cellStyle name="常规 108" xfId="9433"/>
    <cellStyle name="好 4 3 5 2 2" xfId="9434"/>
    <cellStyle name="常规 13 5 2 3" xfId="9435"/>
    <cellStyle name="常规 7 32 2 4" xfId="9436"/>
    <cellStyle name="常规 7 27 2 4" xfId="9437"/>
    <cellStyle name="常规 114" xfId="9438"/>
    <cellStyle name="常规 109" xfId="9439"/>
    <cellStyle name="常规 11" xfId="9440"/>
    <cellStyle name="常规 7 19 2 2 3 3 3" xfId="9441"/>
    <cellStyle name="常规 11 10" xfId="9442"/>
    <cellStyle name="适中 3 2 5" xfId="9443"/>
    <cellStyle name="常规 11 10 2" xfId="9444"/>
    <cellStyle name="适中 3 2 5 2" xfId="9445"/>
    <cellStyle name="常规 11 10 2 2" xfId="9446"/>
    <cellStyle name="常规 13 23 3 2 2" xfId="9447"/>
    <cellStyle name="常规 13 18 3 2 2" xfId="9448"/>
    <cellStyle name="常规 8 42 2 2 2" xfId="9449"/>
    <cellStyle name="常规 8 37 2 2 2" xfId="9450"/>
    <cellStyle name="常规 48 2 2 2 2" xfId="9451"/>
    <cellStyle name="常规 11 11" xfId="9452"/>
    <cellStyle name="适中 3 3 5" xfId="9453"/>
    <cellStyle name="常规 11 11 2" xfId="9454"/>
    <cellStyle name="注释 3 2 2 3" xfId="9455"/>
    <cellStyle name="适中 3 3 5 2" xfId="9456"/>
    <cellStyle name="常规 11 11 2 2" xfId="9457"/>
    <cellStyle name="适中 3 3 6" xfId="9458"/>
    <cellStyle name="常规 11 11 3" xfId="9459"/>
    <cellStyle name="常规 11 12" xfId="9460"/>
    <cellStyle name="适中 3 4 5" xfId="9461"/>
    <cellStyle name="常规 11 12 2" xfId="9462"/>
    <cellStyle name="注释 3 3 2 3" xfId="9463"/>
    <cellStyle name="常规 11 12 2 2" xfId="9464"/>
    <cellStyle name="常规 11 12 3" xfId="9465"/>
    <cellStyle name="适中 3 5 5" xfId="9466"/>
    <cellStyle name="常规 11 13 2" xfId="9467"/>
    <cellStyle name="注释 3 4 2 3" xfId="9468"/>
    <cellStyle name="常规 11 13 2 2" xfId="9469"/>
    <cellStyle name="常规 11 13 3" xfId="9470"/>
    <cellStyle name="常规 11 14" xfId="9471"/>
    <cellStyle name="适中 3 6 5" xfId="9472"/>
    <cellStyle name="常规 11 14 2" xfId="9473"/>
    <cellStyle name="常规 31 2 2 2 2 3" xfId="9474"/>
    <cellStyle name="常规 26 2 2 2 2 3" xfId="9475"/>
    <cellStyle name="注释 3 5 2 3" xfId="9476"/>
    <cellStyle name="常规 11 14 2 2" xfId="9477"/>
    <cellStyle name="常规 11 14 3" xfId="9478"/>
    <cellStyle name="链接单元格 2 3 4 2 2 2" xfId="9479"/>
    <cellStyle name="常规 11 20 2" xfId="9480"/>
    <cellStyle name="常规 11 15 2" xfId="9481"/>
    <cellStyle name="注释 3 6 2 3" xfId="9482"/>
    <cellStyle name="常规 11 20 2 2" xfId="9483"/>
    <cellStyle name="常规 11 15 2 2" xfId="9484"/>
    <cellStyle name="常规 11 20 3" xfId="9485"/>
    <cellStyle name="常规 11 15 3" xfId="9486"/>
    <cellStyle name="链接单元格 2 3 4 2 3" xfId="9487"/>
    <cellStyle name="常规 11 21" xfId="9488"/>
    <cellStyle name="常规 11 16" xfId="9489"/>
    <cellStyle name="链接单元格 2 3 4 2 3 2" xfId="9490"/>
    <cellStyle name="常规 11 21 2" xfId="9491"/>
    <cellStyle name="常规 11 16 2" xfId="9492"/>
    <cellStyle name="注释 3 7 2 3" xfId="9493"/>
    <cellStyle name="常规 11 21 2 2" xfId="9494"/>
    <cellStyle name="常规 11 16 2 2" xfId="9495"/>
    <cellStyle name="常规 11 21 3" xfId="9496"/>
    <cellStyle name="常规 11 16 3" xfId="9497"/>
    <cellStyle name="链接单元格 2 3 4 2 4" xfId="9498"/>
    <cellStyle name="常规 11 22" xfId="9499"/>
    <cellStyle name="常规 11 17" xfId="9500"/>
    <cellStyle name="常规 11 22 3" xfId="9501"/>
    <cellStyle name="常规 11 17 3" xfId="9502"/>
    <cellStyle name="汇总 2 9" xfId="9503"/>
    <cellStyle name="常规 11 23" xfId="9504"/>
    <cellStyle name="常规 11 18" xfId="9505"/>
    <cellStyle name="常规 11 23 2" xfId="9506"/>
    <cellStyle name="常规 11 18 2" xfId="9507"/>
    <cellStyle name="汇总 3 8" xfId="9508"/>
    <cellStyle name="注释 3 9 2 3" xfId="9509"/>
    <cellStyle name="常规 5 2 2 2 4" xfId="9510"/>
    <cellStyle name="常规 11 23 2 2" xfId="9511"/>
    <cellStyle name="常规 11 18 2 2" xfId="9512"/>
    <cellStyle name="汇总 3 8 2" xfId="9513"/>
    <cellStyle name="常规 14 10 2 3" xfId="9514"/>
    <cellStyle name="常规 11 23 3" xfId="9515"/>
    <cellStyle name="常规 11 18 3" xfId="9516"/>
    <cellStyle name="汇总 3 9" xfId="9517"/>
    <cellStyle name="常规 33 2 2" xfId="9518"/>
    <cellStyle name="常规 28 2 2" xfId="9519"/>
    <cellStyle name="常规 11 24" xfId="9520"/>
    <cellStyle name="常规 11 19" xfId="9521"/>
    <cellStyle name="常规 11 24 2" xfId="9522"/>
    <cellStyle name="常规 11 19 2" xfId="9523"/>
    <cellStyle name="常规 11 24 2 2" xfId="9524"/>
    <cellStyle name="常规 11 19 2 2" xfId="9525"/>
    <cellStyle name="常规 14 11 2 3" xfId="9526"/>
    <cellStyle name="常规 11 24 3" xfId="9527"/>
    <cellStyle name="常规 11 19 3" xfId="9528"/>
    <cellStyle name="常规 33 3 2" xfId="9529"/>
    <cellStyle name="常规 28 3 2" xfId="9530"/>
    <cellStyle name="常规 7 2 2 2 31 4 3" xfId="9531"/>
    <cellStyle name="常规 7 2 2 2 26 4 3" xfId="9532"/>
    <cellStyle name="常规 6 2 5 3" xfId="9533"/>
    <cellStyle name="常规 11 2" xfId="9534"/>
    <cellStyle name="常规 11 2 2" xfId="9535"/>
    <cellStyle name="常规 11 2 2 2" xfId="9536"/>
    <cellStyle name="常规 22 12 3" xfId="9537"/>
    <cellStyle name="常规 11 2 2 2 2" xfId="9538"/>
    <cellStyle name="常规 21 42 3" xfId="9539"/>
    <cellStyle name="常规 21 37 3" xfId="9540"/>
    <cellStyle name="强调文字颜色 1 3 9 2" xfId="9541"/>
    <cellStyle name="常规 11 2 2 2 2 2" xfId="9542"/>
    <cellStyle name="常规 22 2 4" xfId="9543"/>
    <cellStyle name="常规 17 2 4" xfId="9544"/>
    <cellStyle name="常规 7 19 13 2 3" xfId="9545"/>
    <cellStyle name="常规 11 2 2 2 2 2 2" xfId="9546"/>
    <cellStyle name="常规 36 32" xfId="9547"/>
    <cellStyle name="常规 36 27" xfId="9548"/>
    <cellStyle name="常规 9 44 2 2" xfId="9549"/>
    <cellStyle name="常规 9 39 2 2" xfId="9550"/>
    <cellStyle name="常规 11 2 2 2 2 3" xfId="9551"/>
    <cellStyle name="常规 14 30 3 2" xfId="9552"/>
    <cellStyle name="常规 14 25 3 2" xfId="9553"/>
    <cellStyle name="常规 21 43 3" xfId="9554"/>
    <cellStyle name="常规 21 38 3" xfId="9555"/>
    <cellStyle name="常规 3 3 5 2 4" xfId="9556"/>
    <cellStyle name="好 3 2 2 3 2 4" xfId="9557"/>
    <cellStyle name="常规 12 3 3 2 2" xfId="9558"/>
    <cellStyle name="常规 11 2 2 2 3 2" xfId="9559"/>
    <cellStyle name="常规 8 4 2 5 3 2" xfId="9560"/>
    <cellStyle name="常规 11 2 2 2 4" xfId="9561"/>
    <cellStyle name="常规 12 3 3 3" xfId="9562"/>
    <cellStyle name="常规 11 2 2 3" xfId="9563"/>
    <cellStyle name="常规 22 13 3" xfId="9564"/>
    <cellStyle name="常规 11 2 2 3 2" xfId="9565"/>
    <cellStyle name="常规 11 2 2 3 2 2" xfId="9566"/>
    <cellStyle name="常规 12 3 4 2" xfId="9567"/>
    <cellStyle name="常规 11 2 2 3 3" xfId="9568"/>
    <cellStyle name="常规 11 2 2 4" xfId="9569"/>
    <cellStyle name="常规 22 14 3" xfId="9570"/>
    <cellStyle name="常规 11 2 2 4 2" xfId="9571"/>
    <cellStyle name="常规 11 2 2 4 2 2" xfId="9572"/>
    <cellStyle name="常规 12 3 5 2" xfId="9573"/>
    <cellStyle name="常规 11 2 2 4 3" xfId="9574"/>
    <cellStyle name="常规 11 2 2 5" xfId="9575"/>
    <cellStyle name="常规 22 20 3" xfId="9576"/>
    <cellStyle name="常规 22 15 3" xfId="9577"/>
    <cellStyle name="常规 11 2 2 5 2" xfId="9578"/>
    <cellStyle name="常规 11 2 2 6" xfId="9579"/>
    <cellStyle name="常规 22 21 3" xfId="9580"/>
    <cellStyle name="常规 22 16 3" xfId="9581"/>
    <cellStyle name="常规 11 2 2 6 2" xfId="9582"/>
    <cellStyle name="常规 11 2 2 7" xfId="9583"/>
    <cellStyle name="常规 11 2 3" xfId="9584"/>
    <cellStyle name="常规 11 2 3 2" xfId="9585"/>
    <cellStyle name="常规 22 57 3" xfId="9586"/>
    <cellStyle name="常规 11 2 3 2 2" xfId="9587"/>
    <cellStyle name="强调文字颜色 5 2 2 4 3" xfId="9588"/>
    <cellStyle name="常规 31 42 3" xfId="9589"/>
    <cellStyle name="常规 31 37 3" xfId="9590"/>
    <cellStyle name="常规 26 42 3" xfId="9591"/>
    <cellStyle name="常规 26 37 3" xfId="9592"/>
    <cellStyle name="强调文字颜色 2 3 9 2" xfId="9593"/>
    <cellStyle name="常规 11 2 3 2 2 2" xfId="9594"/>
    <cellStyle name="常规 11 2 3 3" xfId="9595"/>
    <cellStyle name="常规 22 58 3" xfId="9596"/>
    <cellStyle name="常规 11 2 3 3 2" xfId="9597"/>
    <cellStyle name="常规 20 2 3 3 2" xfId="9598"/>
    <cellStyle name="常规 15 2 3 3 2" xfId="9599"/>
    <cellStyle name="常规 11 2 4" xfId="9600"/>
    <cellStyle name="强调文字颜色 1 3 3 2 2" xfId="9601"/>
    <cellStyle name="常规 11 2 4 2" xfId="9602"/>
    <cellStyle name="强调文字颜色 1 3 3 2 2 2" xfId="9603"/>
    <cellStyle name="常规 11 2 4 2 2" xfId="9604"/>
    <cellStyle name="强调文字颜色 1 3 3 2 2 2 2" xfId="9605"/>
    <cellStyle name="常规 11 2 4 3" xfId="9606"/>
    <cellStyle name="强调文字颜色 1 3 3 2 2 3" xfId="9607"/>
    <cellStyle name="常规 8 58 2 2" xfId="9608"/>
    <cellStyle name="常规 11 2 5" xfId="9609"/>
    <cellStyle name="强调文字颜色 1 3 3 2 3" xfId="9610"/>
    <cellStyle name="常规 13 44 3 2" xfId="9611"/>
    <cellStyle name="常规 13 39 3 2" xfId="9612"/>
    <cellStyle name="常规 8 58 2 2 2" xfId="9613"/>
    <cellStyle name="常规 11 2 5 2" xfId="9614"/>
    <cellStyle name="强调文字颜色 1 3 3 2 3 2" xfId="9615"/>
    <cellStyle name="常规 13 44 3 2 2" xfId="9616"/>
    <cellStyle name="常规 13 39 3 2 2" xfId="9617"/>
    <cellStyle name="常规 11 2 5 2 2" xfId="9618"/>
    <cellStyle name="常规 11 2 5 3" xfId="9619"/>
    <cellStyle name="常规 8 58 2 3" xfId="9620"/>
    <cellStyle name="常规 11 2 6" xfId="9621"/>
    <cellStyle name="强调文字颜色 1 3 3 2 4" xfId="9622"/>
    <cellStyle name="常规 13 44 3 3" xfId="9623"/>
    <cellStyle name="常规 13 39 3 3" xfId="9624"/>
    <cellStyle name="常规 8 58 2 3 2" xfId="9625"/>
    <cellStyle name="常规 11 2 6 2" xfId="9626"/>
    <cellStyle name="强调文字颜色 1 3 3 2 4 2" xfId="9627"/>
    <cellStyle name="常规 8 58 2 4" xfId="9628"/>
    <cellStyle name="常规 11 2 7" xfId="9629"/>
    <cellStyle name="强调文字颜色 1 3 3 2 5" xfId="9630"/>
    <cellStyle name="常规 11 2 7 2" xfId="9631"/>
    <cellStyle name="常规 24 44 2" xfId="9632"/>
    <cellStyle name="常规 24 39 2" xfId="9633"/>
    <cellStyle name="常规 11 2 8" xfId="9634"/>
    <cellStyle name="常规 24 44 3" xfId="9635"/>
    <cellStyle name="常规 24 39 3" xfId="9636"/>
    <cellStyle name="常规 11 2 9" xfId="9637"/>
    <cellStyle name="常规 14 2 2" xfId="9638"/>
    <cellStyle name="好 4 4 2 2" xfId="9639"/>
    <cellStyle name="常规 11 30" xfId="9640"/>
    <cellStyle name="常规 11 25" xfId="9641"/>
    <cellStyle name="常规 14 2 2 2" xfId="9642"/>
    <cellStyle name="常规 7 74 2 3" xfId="9643"/>
    <cellStyle name="常规 7 69 2 3" xfId="9644"/>
    <cellStyle name="好 4 4 2 2 2" xfId="9645"/>
    <cellStyle name="常规 7 20 31 2 4" xfId="9646"/>
    <cellStyle name="常规 7 20 26 2 4" xfId="9647"/>
    <cellStyle name="常规 11 30 2" xfId="9648"/>
    <cellStyle name="常规 11 25 2" xfId="9649"/>
    <cellStyle name="常规 14 2 2 2 2" xfId="9650"/>
    <cellStyle name="常规 7 74 2 3 2" xfId="9651"/>
    <cellStyle name="常规 7 69 2 3 2" xfId="9652"/>
    <cellStyle name="常规 11 30 2 2" xfId="9653"/>
    <cellStyle name="常规 11 25 2 2" xfId="9654"/>
    <cellStyle name="常规 14 12 2 3" xfId="9655"/>
    <cellStyle name="常规 14 2 2 3" xfId="9656"/>
    <cellStyle name="常规 7 74 2 4" xfId="9657"/>
    <cellStyle name="常规 7 69 2 4" xfId="9658"/>
    <cellStyle name="常规 11 30 3" xfId="9659"/>
    <cellStyle name="常规 11 25 3" xfId="9660"/>
    <cellStyle name="常规 33 4 2" xfId="9661"/>
    <cellStyle name="常规 28 4 2" xfId="9662"/>
    <cellStyle name="常规 14 2 3" xfId="9663"/>
    <cellStyle name="好 4 4 2 3" xfId="9664"/>
    <cellStyle name="常规 7 19 10 2 2" xfId="9665"/>
    <cellStyle name="常规 11 31" xfId="9666"/>
    <cellStyle name="常规 11 26" xfId="9667"/>
    <cellStyle name="常规 14 2 3 2" xfId="9668"/>
    <cellStyle name="好 4 4 2 3 2" xfId="9669"/>
    <cellStyle name="常规 7 19 10 2 2 2" xfId="9670"/>
    <cellStyle name="常规 11 31 2" xfId="9671"/>
    <cellStyle name="常规 11 26 2" xfId="9672"/>
    <cellStyle name="常规 14 2 3 2 2" xfId="9673"/>
    <cellStyle name="常规 11 31 2 2" xfId="9674"/>
    <cellStyle name="常规 11 26 2 2" xfId="9675"/>
    <cellStyle name="常规 14 13 2 3" xfId="9676"/>
    <cellStyle name="常规 14 2 3 3" xfId="9677"/>
    <cellStyle name="常规 11 31 3" xfId="9678"/>
    <cellStyle name="常规 11 26 3" xfId="9679"/>
    <cellStyle name="常规 33 5 2" xfId="9680"/>
    <cellStyle name="常规 28 5 2" xfId="9681"/>
    <cellStyle name="常规 14 2 4" xfId="9682"/>
    <cellStyle name="强调文字颜色 1 3 6 2 2" xfId="9683"/>
    <cellStyle name="好 4 4 2 4" xfId="9684"/>
    <cellStyle name="常规 7 19 10 2 3" xfId="9685"/>
    <cellStyle name="常规 11 32" xfId="9686"/>
    <cellStyle name="常规 11 27" xfId="9687"/>
    <cellStyle name="常规 14 2 4 2" xfId="9688"/>
    <cellStyle name="强调文字颜色 1 3 6 2 2 2" xfId="9689"/>
    <cellStyle name="常规 11 32 2" xfId="9690"/>
    <cellStyle name="常规 11 27 2" xfId="9691"/>
    <cellStyle name="常规 14 2 4 2 2" xfId="9692"/>
    <cellStyle name="常规 11 32 2 2" xfId="9693"/>
    <cellStyle name="常规 11 27 2 2" xfId="9694"/>
    <cellStyle name="常规 14 14 2 3" xfId="9695"/>
    <cellStyle name="常规 14 2 4 3" xfId="9696"/>
    <cellStyle name="常规 11 32 3" xfId="9697"/>
    <cellStyle name="常规 11 27 3" xfId="9698"/>
    <cellStyle name="常规 33 6 2" xfId="9699"/>
    <cellStyle name="常规 28 6 2" xfId="9700"/>
    <cellStyle name="强调文字颜色 1 3 6 2 3" xfId="9701"/>
    <cellStyle name="常规 13 52 3 2" xfId="9702"/>
    <cellStyle name="常规 13 47 3 2" xfId="9703"/>
    <cellStyle name="常规 14 2 5" xfId="9704"/>
    <cellStyle name="常规 7 2 2 61 2" xfId="9705"/>
    <cellStyle name="常规 7 2 2 56 2" xfId="9706"/>
    <cellStyle name="常规 11 33" xfId="9707"/>
    <cellStyle name="常规 11 28" xfId="9708"/>
    <cellStyle name="强调文字颜色 1 3 6 2 3 2" xfId="9709"/>
    <cellStyle name="常规 13 52 3 2 2" xfId="9710"/>
    <cellStyle name="常规 13 47 3 2 2" xfId="9711"/>
    <cellStyle name="常规 14 2 5 2" xfId="9712"/>
    <cellStyle name="常规 7 2 2 61 2 2" xfId="9713"/>
    <cellStyle name="常规 7 2 2 56 2 2" xfId="9714"/>
    <cellStyle name="常规 11 33 2" xfId="9715"/>
    <cellStyle name="常规 11 28 2" xfId="9716"/>
    <cellStyle name="常规 14 2 5 2 2" xfId="9717"/>
    <cellStyle name="常规 7 2 2 56 2 2 2" xfId="9718"/>
    <cellStyle name="常规 11 33 2 2" xfId="9719"/>
    <cellStyle name="常规 11 28 2 2" xfId="9720"/>
    <cellStyle name="常规 7 20 30 4" xfId="9721"/>
    <cellStyle name="常规 7 20 25 4" xfId="9722"/>
    <cellStyle name="常规 14 20 2 3" xfId="9723"/>
    <cellStyle name="常规 14 15 2 3" xfId="9724"/>
    <cellStyle name="常规 14 2 5 3" xfId="9725"/>
    <cellStyle name="常规 7 2 2 56 2 3" xfId="9726"/>
    <cellStyle name="常规 11 33 3" xfId="9727"/>
    <cellStyle name="常规 11 28 3" xfId="9728"/>
    <cellStyle name="常规 33 7 2" xfId="9729"/>
    <cellStyle name="常规 28 7 2" xfId="9730"/>
    <cellStyle name="强调文字颜色 1 3 6 2 4" xfId="9731"/>
    <cellStyle name="常规 13 52 3 3" xfId="9732"/>
    <cellStyle name="常规 13 47 3 3" xfId="9733"/>
    <cellStyle name="常规 14 2 6" xfId="9734"/>
    <cellStyle name="注释 2 22 3 2" xfId="9735"/>
    <cellStyle name="注释 2 17 3 2" xfId="9736"/>
    <cellStyle name="常规 7 2 2 61 3" xfId="9737"/>
    <cellStyle name="常规 7 2 2 56 3" xfId="9738"/>
    <cellStyle name="常规 11 34" xfId="9739"/>
    <cellStyle name="常规 11 29" xfId="9740"/>
    <cellStyle name="常规 14 2 6 2" xfId="9741"/>
    <cellStyle name="常规 7 2 2 56 3 2" xfId="9742"/>
    <cellStyle name="常规 11 34 2" xfId="9743"/>
    <cellStyle name="常规 11 29 2" xfId="9744"/>
    <cellStyle name="常规 11 34 2 2" xfId="9745"/>
    <cellStyle name="常规 11 29 2 2" xfId="9746"/>
    <cellStyle name="常规 14 21 2 3" xfId="9747"/>
    <cellStyle name="常规 14 16 2 3" xfId="9748"/>
    <cellStyle name="常规 11 34 3" xfId="9749"/>
    <cellStyle name="常规 11 29 3" xfId="9750"/>
    <cellStyle name="常规 33 8 2" xfId="9751"/>
    <cellStyle name="常规 28 8 2" xfId="9752"/>
    <cellStyle name="常规 11 3" xfId="9753"/>
    <cellStyle name="常规 23 3" xfId="9754"/>
    <cellStyle name="常规 18 3" xfId="9755"/>
    <cellStyle name="常规 13 3 3 2" xfId="9756"/>
    <cellStyle name="常规 11 3 2 2 3" xfId="9757"/>
    <cellStyle name="常规 24" xfId="9758"/>
    <cellStyle name="常规 19" xfId="9759"/>
    <cellStyle name="常规 11 3 2 3" xfId="9760"/>
    <cellStyle name="常规 7 30 4" xfId="9761"/>
    <cellStyle name="常规 7 25 4" xfId="9762"/>
    <cellStyle name="常规 30" xfId="9763"/>
    <cellStyle name="常规 25" xfId="9764"/>
    <cellStyle name="常规 11 3 2 4" xfId="9765"/>
    <cellStyle name="常规 7 30 5" xfId="9766"/>
    <cellStyle name="常规 7 25 5" xfId="9767"/>
    <cellStyle name="常规 30 2" xfId="9768"/>
    <cellStyle name="常规 25 2" xfId="9769"/>
    <cellStyle name="常规 11 3 2 4 2" xfId="9770"/>
    <cellStyle name="常规 31" xfId="9771"/>
    <cellStyle name="常规 26" xfId="9772"/>
    <cellStyle name="常规 11 3 2 5" xfId="9773"/>
    <cellStyle name="常规 73 2" xfId="9774"/>
    <cellStyle name="常规 68 2" xfId="9775"/>
    <cellStyle name="常规 11 3 3 2 2" xfId="9776"/>
    <cellStyle name="常规 7 31 3 2" xfId="9777"/>
    <cellStyle name="常规 7 26 3 2" xfId="9778"/>
    <cellStyle name="常规 74" xfId="9779"/>
    <cellStyle name="常规 69" xfId="9780"/>
    <cellStyle name="常规 11 3 3 3" xfId="9781"/>
    <cellStyle name="常规 7 31 4" xfId="9782"/>
    <cellStyle name="常规 7 26 4" xfId="9783"/>
    <cellStyle name="常规 11 3 4 2" xfId="9784"/>
    <cellStyle name="强调文字颜色 1 3 3 3 2 2" xfId="9785"/>
    <cellStyle name="常规 7 32 3" xfId="9786"/>
    <cellStyle name="常规 7 27 3" xfId="9787"/>
    <cellStyle name="常规 212" xfId="9788"/>
    <cellStyle name="常规 207" xfId="9789"/>
    <cellStyle name="常规 162" xfId="9790"/>
    <cellStyle name="常规 157" xfId="9791"/>
    <cellStyle name="常规 11 3 4 2 2" xfId="9792"/>
    <cellStyle name="强调文字颜色 1 3 3 3 2 2 2" xfId="9793"/>
    <cellStyle name="常规 7 32 3 2" xfId="9794"/>
    <cellStyle name="常规 7 27 3 2" xfId="9795"/>
    <cellStyle name="常规 11 3 4 3" xfId="9796"/>
    <cellStyle name="强调文字颜色 1 3 3 3 2 3" xfId="9797"/>
    <cellStyle name="常规 7 32 4" xfId="9798"/>
    <cellStyle name="常规 7 27 4" xfId="9799"/>
    <cellStyle name="常规 8 58 3 2" xfId="9800"/>
    <cellStyle name="常规 11 3 5" xfId="9801"/>
    <cellStyle name="强调文字颜色 1 3 3 3 3" xfId="9802"/>
    <cellStyle name="常规 11 3 5 2" xfId="9803"/>
    <cellStyle name="强调文字颜色 1 3 3 3 3 2" xfId="9804"/>
    <cellStyle name="常规 7 33 3" xfId="9805"/>
    <cellStyle name="常规 7 28 3" xfId="9806"/>
    <cellStyle name="常规 11 3 6" xfId="9807"/>
    <cellStyle name="强调文字颜色 1 3 3 3 4" xfId="9808"/>
    <cellStyle name="常规 11 3 6 2" xfId="9809"/>
    <cellStyle name="强调文字颜色 1 3 3 3 4 2" xfId="9810"/>
    <cellStyle name="常规 7 34 3" xfId="9811"/>
    <cellStyle name="常规 7 29 3" xfId="9812"/>
    <cellStyle name="常规 11 3 7" xfId="9813"/>
    <cellStyle name="强调文字颜色 1 3 3 3 5" xfId="9814"/>
    <cellStyle name="常规 14 2 7" xfId="9815"/>
    <cellStyle name="常规 7 2 2 22 2 3 2" xfId="9816"/>
    <cellStyle name="常规 7 2 2 17 2 3 2" xfId="9817"/>
    <cellStyle name="常规 7 2 2 56 4" xfId="9818"/>
    <cellStyle name="常规 11 40" xfId="9819"/>
    <cellStyle name="常规 11 35" xfId="9820"/>
    <cellStyle name="常规 14 2 7 2" xfId="9821"/>
    <cellStyle name="常规 7 2 2 56 4 2" xfId="9822"/>
    <cellStyle name="常规 11 40 2" xfId="9823"/>
    <cellStyle name="常规 11 35 2" xfId="9824"/>
    <cellStyle name="常规 11 40 2 2" xfId="9825"/>
    <cellStyle name="常规 11 35 2 2" xfId="9826"/>
    <cellStyle name="常规 14 22 2 3" xfId="9827"/>
    <cellStyle name="常规 14 17 2 3" xfId="9828"/>
    <cellStyle name="常规 11 40 3" xfId="9829"/>
    <cellStyle name="常规 11 35 3" xfId="9830"/>
    <cellStyle name="常规 33 9 2" xfId="9831"/>
    <cellStyle name="常规 2 2 3 2 2 2" xfId="9832"/>
    <cellStyle name="常规 7 2 2 2 10 3 2" xfId="9833"/>
    <cellStyle name="常规 14 2 8" xfId="9834"/>
    <cellStyle name="常规 7 2 2 56 5" xfId="9835"/>
    <cellStyle name="常规 11 41" xfId="9836"/>
    <cellStyle name="常规 11 36" xfId="9837"/>
    <cellStyle name="常规 11 41 2" xfId="9838"/>
    <cellStyle name="常规 11 36 2" xfId="9839"/>
    <cellStyle name="常规 11 41 2 2" xfId="9840"/>
    <cellStyle name="常规 11 36 2 2" xfId="9841"/>
    <cellStyle name="常规 14 23 2 3" xfId="9842"/>
    <cellStyle name="常规 14 18 2 3" xfId="9843"/>
    <cellStyle name="常规 11 41 3" xfId="9844"/>
    <cellStyle name="常规 11 36 3" xfId="9845"/>
    <cellStyle name="常规 2 2 3 2 3 2" xfId="9846"/>
    <cellStyle name="常规 14 2 9" xfId="9847"/>
    <cellStyle name="常规 7 2 4 41 2 2 2" xfId="9848"/>
    <cellStyle name="常规 7 2 4 36 2 2 2" xfId="9849"/>
    <cellStyle name="常规 11 42" xfId="9850"/>
    <cellStyle name="常规 11 37" xfId="9851"/>
    <cellStyle name="常规 11 42 2" xfId="9852"/>
    <cellStyle name="常规 11 37 2" xfId="9853"/>
    <cellStyle name="常规 11 42 2 2" xfId="9854"/>
    <cellStyle name="常规 11 37 2 2" xfId="9855"/>
    <cellStyle name="常规 14 24 2 3" xfId="9856"/>
    <cellStyle name="常规 14 19 2 3" xfId="9857"/>
    <cellStyle name="常规 11 42 3" xfId="9858"/>
    <cellStyle name="常规 11 37 3" xfId="9859"/>
    <cellStyle name="常规 11 43" xfId="9860"/>
    <cellStyle name="常规 11 38" xfId="9861"/>
    <cellStyle name="常规 11 43 2" xfId="9862"/>
    <cellStyle name="常规 11 38 2" xfId="9863"/>
    <cellStyle name="常规 3 2 5 2 3" xfId="9864"/>
    <cellStyle name="常规 11 43 2 2" xfId="9865"/>
    <cellStyle name="常规 11 38 2 2" xfId="9866"/>
    <cellStyle name="常规 3 2 5 2 3 2" xfId="9867"/>
    <cellStyle name="常规 14 30 2 3" xfId="9868"/>
    <cellStyle name="常规 14 25 2 3" xfId="9869"/>
    <cellStyle name="常规 12 2 3 2 2" xfId="9870"/>
    <cellStyle name="常规 11 43 3" xfId="9871"/>
    <cellStyle name="常规 11 38 3" xfId="9872"/>
    <cellStyle name="好 4 2 2 3 2 2" xfId="9873"/>
    <cellStyle name="常规 3 2 5 2 4" xfId="9874"/>
    <cellStyle name="常规 11 44" xfId="9875"/>
    <cellStyle name="常规 11 39" xfId="9876"/>
    <cellStyle name="常规 34 5 4 2" xfId="9877"/>
    <cellStyle name="常规 11 44 2" xfId="9878"/>
    <cellStyle name="常规 11 39 2" xfId="9879"/>
    <cellStyle name="常规 11 44 2 2" xfId="9880"/>
    <cellStyle name="常规 11 39 2 2" xfId="9881"/>
    <cellStyle name="常规 14 31 2 3" xfId="9882"/>
    <cellStyle name="常规 14 26 2 3" xfId="9883"/>
    <cellStyle name="常规 12 2 3 3 2" xfId="9884"/>
    <cellStyle name="常规 11 44 3" xfId="9885"/>
    <cellStyle name="常规 11 39 3" xfId="9886"/>
    <cellStyle name="好 4 2 2 3 3 2" xfId="9887"/>
    <cellStyle name="常规 11 4" xfId="9888"/>
    <cellStyle name="常规 11 4 2 3" xfId="9889"/>
    <cellStyle name="常规 7 75 4" xfId="9890"/>
    <cellStyle name="常规 37 13 3" xfId="9891"/>
    <cellStyle name="常规 11 4 2 3 2" xfId="9892"/>
    <cellStyle name="常规 7 75 4 2" xfId="9893"/>
    <cellStyle name="常规 11 4 2 4" xfId="9894"/>
    <cellStyle name="常规 7 75 5" xfId="9895"/>
    <cellStyle name="常规 11 4 4" xfId="9896"/>
    <cellStyle name="强调文字颜色 1 3 3 4 2" xfId="9897"/>
    <cellStyle name="常规 11 4 4 2" xfId="9898"/>
    <cellStyle name="强调文字颜色 1 3 3 4 2 2" xfId="9899"/>
    <cellStyle name="常规 7 77 3" xfId="9900"/>
    <cellStyle name="常规 8 58 4 2" xfId="9901"/>
    <cellStyle name="常规 11 4 5" xfId="9902"/>
    <cellStyle name="强调文字颜色 1 3 3 4 3" xfId="9903"/>
    <cellStyle name="常规 11 50 2" xfId="9904"/>
    <cellStyle name="常规 11 45 2" xfId="9905"/>
    <cellStyle name="常规 11 50 2 2" xfId="9906"/>
    <cellStyle name="常规 11 45 2 2" xfId="9907"/>
    <cellStyle name="常规 14 32 2 3" xfId="9908"/>
    <cellStyle name="常规 14 27 2 3" xfId="9909"/>
    <cellStyle name="常规 11 50 3" xfId="9910"/>
    <cellStyle name="常规 11 45 3" xfId="9911"/>
    <cellStyle name="好 4 2 2 3 4 2" xfId="9912"/>
    <cellStyle name="常规 11 51" xfId="9913"/>
    <cellStyle name="常规 11 46" xfId="9914"/>
    <cellStyle name="常规 11 51 2" xfId="9915"/>
    <cellStyle name="常规 11 46 2" xfId="9916"/>
    <cellStyle name="常规 14 33 2 3" xfId="9917"/>
    <cellStyle name="常规 14 28 2 3" xfId="9918"/>
    <cellStyle name="常规 4 13" xfId="9919"/>
    <cellStyle name="常规 11 51 2 2" xfId="9920"/>
    <cellStyle name="常规 11 46 2 2" xfId="9921"/>
    <cellStyle name="常规 11 51 3" xfId="9922"/>
    <cellStyle name="常规 11 46 3" xfId="9923"/>
    <cellStyle name="常规 11 52" xfId="9924"/>
    <cellStyle name="常规 11 47" xfId="9925"/>
    <cellStyle name="常规 11 52 2" xfId="9926"/>
    <cellStyle name="常规 11 47 2" xfId="9927"/>
    <cellStyle name="常规 14 34 2 3" xfId="9928"/>
    <cellStyle name="常规 14 29 2 3" xfId="9929"/>
    <cellStyle name="常规 9 13" xfId="9930"/>
    <cellStyle name="常规 11 52 2 2" xfId="9931"/>
    <cellStyle name="常规 11 47 2 2" xfId="9932"/>
    <cellStyle name="常规 11 52 3" xfId="9933"/>
    <cellStyle name="常规 11 47 3" xfId="9934"/>
    <cellStyle name="常规 11 53" xfId="9935"/>
    <cellStyle name="常规 11 48" xfId="9936"/>
    <cellStyle name="常规 11 53 2" xfId="9937"/>
    <cellStyle name="常规 11 48 2" xfId="9938"/>
    <cellStyle name="计算 2 2 8" xfId="9939"/>
    <cellStyle name="常规 11 53 2 2" xfId="9940"/>
    <cellStyle name="常规 11 48 2 2" xfId="9941"/>
    <cellStyle name="计算 2 2 8 2" xfId="9942"/>
    <cellStyle name="常规 14 40 2 3" xfId="9943"/>
    <cellStyle name="常规 14 35 2 3" xfId="9944"/>
    <cellStyle name="常规 11 53 3" xfId="9945"/>
    <cellStyle name="常规 11 48 3" xfId="9946"/>
    <cellStyle name="计算 2 2 9" xfId="9947"/>
    <cellStyle name="常规 11 54" xfId="9948"/>
    <cellStyle name="常规 11 49" xfId="9949"/>
    <cellStyle name="常规 11 54 2" xfId="9950"/>
    <cellStyle name="常规 11 49 2" xfId="9951"/>
    <cellStyle name="计算 2 3 8" xfId="9952"/>
    <cellStyle name="常规 11 54 2 2" xfId="9953"/>
    <cellStyle name="常规 11 49 2 2" xfId="9954"/>
    <cellStyle name="常规 14 41 2 3" xfId="9955"/>
    <cellStyle name="常规 14 36 2 3" xfId="9956"/>
    <cellStyle name="常规 11 5" xfId="9957"/>
    <cellStyle name="常规 11 5 2" xfId="9958"/>
    <cellStyle name="常规 11 5 2 2" xfId="9959"/>
    <cellStyle name="常规 11 5 3" xfId="9960"/>
    <cellStyle name="常规 11 5 3 2" xfId="9961"/>
    <cellStyle name="常规 11 5 4" xfId="9962"/>
    <cellStyle name="强调文字颜色 1 3 3 5 2" xfId="9963"/>
    <cellStyle name="常规 11 5 4 2" xfId="9964"/>
    <cellStyle name="强调文字颜色 1 3 3 5 2 2" xfId="9965"/>
    <cellStyle name="常规 11 5 5" xfId="9966"/>
    <cellStyle name="强调文字颜色 1 3 3 5 3" xfId="9967"/>
    <cellStyle name="常规 11 60" xfId="9968"/>
    <cellStyle name="常规 11 55" xfId="9969"/>
    <cellStyle name="常规 11 60 2" xfId="9970"/>
    <cellStyle name="常规 11 55 2" xfId="9971"/>
    <cellStyle name="常规 11 55 2 2" xfId="9972"/>
    <cellStyle name="常规 14 42 2 3" xfId="9973"/>
    <cellStyle name="常规 14 37 2 3" xfId="9974"/>
    <cellStyle name="常规 11 61" xfId="9975"/>
    <cellStyle name="常规 11 56" xfId="9976"/>
    <cellStyle name="常规 11 61 2" xfId="9977"/>
    <cellStyle name="常规 11 56 2" xfId="9978"/>
    <cellStyle name="常规 11 56 2 2" xfId="9979"/>
    <cellStyle name="常规 14 43 2 3" xfId="9980"/>
    <cellStyle name="常规 14 38 2 3" xfId="9981"/>
    <cellStyle name="常规 11 56 3" xfId="9982"/>
    <cellStyle name="常规 11 62" xfId="9983"/>
    <cellStyle name="常规 11 57" xfId="9984"/>
    <cellStyle name="常规 11 57 2" xfId="9985"/>
    <cellStyle name="常规 11 57 2 2" xfId="9986"/>
    <cellStyle name="常规 14 44 2 3" xfId="9987"/>
    <cellStyle name="常规 14 39 2 3" xfId="9988"/>
    <cellStyle name="常规 11 57 3" xfId="9989"/>
    <cellStyle name="常规 11 63" xfId="9990"/>
    <cellStyle name="常规 11 58" xfId="9991"/>
    <cellStyle name="常规 7 20 2 2 4 2" xfId="9992"/>
    <cellStyle name="常规 11 58 2" xfId="9993"/>
    <cellStyle name="常规 11 58 2 2" xfId="9994"/>
    <cellStyle name="常规 11 58 3" xfId="9995"/>
    <cellStyle name="常规 11 59" xfId="9996"/>
    <cellStyle name="常规 11 59 2" xfId="9997"/>
    <cellStyle name="常规 11 6 2" xfId="9998"/>
    <cellStyle name="常规 11 6 2 2" xfId="9999"/>
    <cellStyle name="常规 11 6 3" xfId="10000"/>
    <cellStyle name="常规 11 6 3 2" xfId="10001"/>
    <cellStyle name="常规 11 6 4" xfId="10002"/>
    <cellStyle name="强调文字颜色 1 3 3 6 2" xfId="10003"/>
    <cellStyle name="常规 11 6 4 2" xfId="10004"/>
    <cellStyle name="强调文字颜色 2 2 2 6 2 2" xfId="10005"/>
    <cellStyle name="常规 11 6 5" xfId="10006"/>
    <cellStyle name="常规 11 7" xfId="10007"/>
    <cellStyle name="常规 11 9" xfId="10008"/>
    <cellStyle name="常规 11 9 2" xfId="10009"/>
    <cellStyle name="常规 13 56 4" xfId="10010"/>
    <cellStyle name="常规 11 9 2 2" xfId="10011"/>
    <cellStyle name="常规 120" xfId="10012"/>
    <cellStyle name="常规 115" xfId="10013"/>
    <cellStyle name="常规 121" xfId="10014"/>
    <cellStyle name="常规 116" xfId="10015"/>
    <cellStyle name="常规 8 43 4 2" xfId="10016"/>
    <cellStyle name="常规 8 38 4 2" xfId="10017"/>
    <cellStyle name="常规 122" xfId="10018"/>
    <cellStyle name="常规 117" xfId="10019"/>
    <cellStyle name="常规 8 43 4 3" xfId="10020"/>
    <cellStyle name="常规 8 38 4 3" xfId="10021"/>
    <cellStyle name="常规 123" xfId="10022"/>
    <cellStyle name="常规 118" xfId="10023"/>
    <cellStyle name="好 4 2" xfId="10024"/>
    <cellStyle name="常规 3 2 2 4 2 2" xfId="10025"/>
    <cellStyle name="常规 12" xfId="10026"/>
    <cellStyle name="输入 3 3 2 2 3 2" xfId="10027"/>
    <cellStyle name="解释性文本 3 2 5 2 2 2" xfId="10028"/>
    <cellStyle name="常规 12 10" xfId="10029"/>
    <cellStyle name="注释 6 2 2" xfId="10030"/>
    <cellStyle name="常规 12 11" xfId="10031"/>
    <cellStyle name="常规 21" xfId="10032"/>
    <cellStyle name="常规 16" xfId="10033"/>
    <cellStyle name="常规 12 11 2" xfId="10034"/>
    <cellStyle name="常规 21 2" xfId="10035"/>
    <cellStyle name="常规 16 2" xfId="10036"/>
    <cellStyle name="常规 12 11 2 2" xfId="10037"/>
    <cellStyle name="常规 22" xfId="10038"/>
    <cellStyle name="常规 17" xfId="10039"/>
    <cellStyle name="常规 12 11 3" xfId="10040"/>
    <cellStyle name="常规 7 30 2" xfId="10041"/>
    <cellStyle name="常规 7 25 2" xfId="10042"/>
    <cellStyle name="常规 12 12" xfId="10043"/>
    <cellStyle name="常规 71" xfId="10044"/>
    <cellStyle name="常规 66" xfId="10045"/>
    <cellStyle name="常规 12 12 2" xfId="10046"/>
    <cellStyle name="常规 71 2" xfId="10047"/>
    <cellStyle name="常规 66 2" xfId="10048"/>
    <cellStyle name="常规 12 12 2 2" xfId="10049"/>
    <cellStyle name="常规 72" xfId="10050"/>
    <cellStyle name="常规 67" xfId="10051"/>
    <cellStyle name="常规 12 12 3" xfId="10052"/>
    <cellStyle name="常规 7 31 2" xfId="10053"/>
    <cellStyle name="常规 7 26 2" xfId="10054"/>
    <cellStyle name="常规 33 4 3 2" xfId="10055"/>
    <cellStyle name="常规 28 4 3 2" xfId="10056"/>
    <cellStyle name="常规 12 13" xfId="10057"/>
    <cellStyle name="常规 7 19 24 4 2 2" xfId="10058"/>
    <cellStyle name="常规 14 2 2 4 2" xfId="10059"/>
    <cellStyle name="常规 12 13 2" xfId="10060"/>
    <cellStyle name="常规 14 2 2 4 2 2" xfId="10061"/>
    <cellStyle name="常规 12 13 2 2" xfId="10062"/>
    <cellStyle name="常规 12 13 3" xfId="10063"/>
    <cellStyle name="常规 7 32 2" xfId="10064"/>
    <cellStyle name="常规 7 27 2" xfId="10065"/>
    <cellStyle name="常规 12 14" xfId="10066"/>
    <cellStyle name="注释 2 4 4 2 2" xfId="10067"/>
    <cellStyle name="常规 14 2 2 4 3" xfId="10068"/>
    <cellStyle name="常规 12 14 2" xfId="10069"/>
    <cellStyle name="注释 2 4 4 2 2 2" xfId="10070"/>
    <cellStyle name="输入 2 2 4 2 4" xfId="10071"/>
    <cellStyle name="常规 12 14 2 2" xfId="10072"/>
    <cellStyle name="常规 12 14 3" xfId="10073"/>
    <cellStyle name="常规 7 33 2" xfId="10074"/>
    <cellStyle name="常规 7 28 2" xfId="10075"/>
    <cellStyle name="常规 12 20" xfId="10076"/>
    <cellStyle name="常规 12 15" xfId="10077"/>
    <cellStyle name="注释 2 4 4 2 3" xfId="10078"/>
    <cellStyle name="常规 12 20 2" xfId="10079"/>
    <cellStyle name="常规 12 15 2" xfId="10080"/>
    <cellStyle name="注释 2 4 4 2 3 2" xfId="10081"/>
    <cellStyle name="常规 12 20 2 2" xfId="10082"/>
    <cellStyle name="常规 12 15 2 2" xfId="10083"/>
    <cellStyle name="常规 12 20 3" xfId="10084"/>
    <cellStyle name="常规 12 15 3" xfId="10085"/>
    <cellStyle name="常规 7 34 2" xfId="10086"/>
    <cellStyle name="常规 7 29 2" xfId="10087"/>
    <cellStyle name="常规 12 21 2" xfId="10088"/>
    <cellStyle name="常规 12 16 2" xfId="10089"/>
    <cellStyle name="常规 33 10 3" xfId="10090"/>
    <cellStyle name="常规 12 21 2 2" xfId="10091"/>
    <cellStyle name="常规 12 16 2 2" xfId="10092"/>
    <cellStyle name="常规 12 21 3" xfId="10093"/>
    <cellStyle name="常规 12 16 3" xfId="10094"/>
    <cellStyle name="常规 7 40 2" xfId="10095"/>
    <cellStyle name="常规 7 35 2" xfId="10096"/>
    <cellStyle name="常规 41 2 2 2 2 2" xfId="10097"/>
    <cellStyle name="常规 36 2 2 2 2 2" xfId="10098"/>
    <cellStyle name="常规 35 14 2" xfId="10099"/>
    <cellStyle name="常规 12 22" xfId="10100"/>
    <cellStyle name="常规 12 17" xfId="10101"/>
    <cellStyle name="常规 41 2 2 2 2 2 2" xfId="10102"/>
    <cellStyle name="常规 36 2 2 2 2 2 2" xfId="10103"/>
    <cellStyle name="常规 35 14 2 2" xfId="10104"/>
    <cellStyle name="常规 12 22 2" xfId="10105"/>
    <cellStyle name="常规 12 17 2" xfId="10106"/>
    <cellStyle name="常规 12 22 2 2" xfId="10107"/>
    <cellStyle name="常规 12 17 2 2" xfId="10108"/>
    <cellStyle name="常规 12 22 3" xfId="10109"/>
    <cellStyle name="常规 12 17 3" xfId="10110"/>
    <cellStyle name="常规 7 41 2" xfId="10111"/>
    <cellStyle name="常规 7 36 2" xfId="10112"/>
    <cellStyle name="常规 12 23 2" xfId="10113"/>
    <cellStyle name="常规 12 18 2" xfId="10114"/>
    <cellStyle name="强调文字颜色 4 2 5 2 4" xfId="10115"/>
    <cellStyle name="常规 7 19 2 2 34" xfId="10116"/>
    <cellStyle name="常规 7 19 2 2 29" xfId="10117"/>
    <cellStyle name="常规 12 23 2 2" xfId="10118"/>
    <cellStyle name="常规 12 18 2 2" xfId="10119"/>
    <cellStyle name="常规 12 23 3" xfId="10120"/>
    <cellStyle name="常规 12 18 3" xfId="10121"/>
    <cellStyle name="常规 7 42 2" xfId="10122"/>
    <cellStyle name="常规 7 37 2" xfId="10123"/>
    <cellStyle name="常规 43 2 2" xfId="10124"/>
    <cellStyle name="常规 38 2 2" xfId="10125"/>
    <cellStyle name="常规 12 24" xfId="10126"/>
    <cellStyle name="常规 12 19" xfId="10127"/>
    <cellStyle name="好 4 2 2" xfId="10128"/>
    <cellStyle name="常规 3 2 2 4 2 2 2" xfId="10129"/>
    <cellStyle name="常规 12 2" xfId="10130"/>
    <cellStyle name="常规 12 2 2" xfId="10131"/>
    <cellStyle name="常规 12 2 2 2" xfId="10132"/>
    <cellStyle name="常规 12 2 2 2 2" xfId="10133"/>
    <cellStyle name="常规 12 2 2 2 2 2" xfId="10134"/>
    <cellStyle name="常规 12 2 2 2 2 2 2" xfId="10135"/>
    <cellStyle name="常规 12 2 2 2 2 3" xfId="10136"/>
    <cellStyle name="常规 12 2 2 2 3" xfId="10137"/>
    <cellStyle name="好 4 2 2 3 2 4" xfId="10138"/>
    <cellStyle name="常规 12 2 2 2 3 2" xfId="10139"/>
    <cellStyle name="常规 12 2 2 2 4" xfId="10140"/>
    <cellStyle name="常规 8 4 2 4 2 2" xfId="10141"/>
    <cellStyle name="常规 12 2 2 3" xfId="10142"/>
    <cellStyle name="常规 8 4 2 4 2 2 2" xfId="10143"/>
    <cellStyle name="常规 12 2 2 3 2" xfId="10144"/>
    <cellStyle name="常规 12 2 2 3 2 2" xfId="10145"/>
    <cellStyle name="常规 12 2 2 3 3" xfId="10146"/>
    <cellStyle name="常规 8 4 2 4 2 3" xfId="10147"/>
    <cellStyle name="常规 12 2 2 4" xfId="10148"/>
    <cellStyle name="常规 8 4 2 4 2 3 2" xfId="10149"/>
    <cellStyle name="常规 12 2 2 4 2" xfId="10150"/>
    <cellStyle name="常规 12 2 2 4 2 2" xfId="10151"/>
    <cellStyle name="常规 12 2 2 4 3" xfId="10152"/>
    <cellStyle name="常规 8 4 2 4 2 4" xfId="10153"/>
    <cellStyle name="常规 12 2 2 5" xfId="10154"/>
    <cellStyle name="常规 12 2 2 5 2" xfId="10155"/>
    <cellStyle name="常规 12 2 2 6" xfId="10156"/>
    <cellStyle name="常规 12 2 2 6 2" xfId="10157"/>
    <cellStyle name="常规 12 2 2 7" xfId="10158"/>
    <cellStyle name="常规 12 2 3" xfId="10159"/>
    <cellStyle name="常规 12 2 3 2" xfId="10160"/>
    <cellStyle name="好 4 2 2 3 2 2 2" xfId="10161"/>
    <cellStyle name="常规 14 30 3 3" xfId="10162"/>
    <cellStyle name="常规 14 25 3 3" xfId="10163"/>
    <cellStyle name="常规 12 2 3 2 2 2" xfId="10164"/>
    <cellStyle name="常规 12 2 3 2 3" xfId="10165"/>
    <cellStyle name="常规 8 4 2 4 3 2" xfId="10166"/>
    <cellStyle name="常规 12 2 3 3" xfId="10167"/>
    <cellStyle name="常规 12 2 4" xfId="10168"/>
    <cellStyle name="强调文字颜色 1 3 4 2 2" xfId="10169"/>
    <cellStyle name="常规 12 2 4 2" xfId="10170"/>
    <cellStyle name="强调文字颜色 1 3 4 2 2 2" xfId="10171"/>
    <cellStyle name="注释 3 50 3" xfId="10172"/>
    <cellStyle name="注释 3 45 3" xfId="10173"/>
    <cellStyle name="常规 12 2 4 2 2" xfId="10174"/>
    <cellStyle name="常规 8 4 2 4 4 2" xfId="10175"/>
    <cellStyle name="常规 12 2 4 3" xfId="10176"/>
    <cellStyle name="常规 8 59 2 2" xfId="10177"/>
    <cellStyle name="常规 12 2 5" xfId="10178"/>
    <cellStyle name="强调文字颜色 1 3 4 2 3" xfId="10179"/>
    <cellStyle name="常规 13 50 3 2" xfId="10180"/>
    <cellStyle name="常规 13 45 3 2" xfId="10181"/>
    <cellStyle name="常规 8 59 2 2 2" xfId="10182"/>
    <cellStyle name="常规 12 2 5 2" xfId="10183"/>
    <cellStyle name="强调文字颜色 1 3 4 2 3 2" xfId="10184"/>
    <cellStyle name="常规 13 50 3 2 2" xfId="10185"/>
    <cellStyle name="常规 13 45 3 2 2" xfId="10186"/>
    <cellStyle name="常规 12 2 5 2 2" xfId="10187"/>
    <cellStyle name="常规 12 2 5 3" xfId="10188"/>
    <cellStyle name="常规 8 59 2 3" xfId="10189"/>
    <cellStyle name="常规 12 2 6" xfId="10190"/>
    <cellStyle name="强调文字颜色 1 3 4 2 4" xfId="10191"/>
    <cellStyle name="常规 13 50 3 3" xfId="10192"/>
    <cellStyle name="常规 13 45 3 3" xfId="10193"/>
    <cellStyle name="常规 8 59 2 3 2" xfId="10194"/>
    <cellStyle name="常规 12 2 6 2" xfId="10195"/>
    <cellStyle name="常规 8 59 2 4" xfId="10196"/>
    <cellStyle name="常规 12 2 7" xfId="10197"/>
    <cellStyle name="常规 12 2 7 2" xfId="10198"/>
    <cellStyle name="常规 12 2 8" xfId="10199"/>
    <cellStyle name="常规 12 2 9" xfId="10200"/>
    <cellStyle name="常规 14 7 2" xfId="10201"/>
    <cellStyle name="常规 7 2 2 42 2 3" xfId="10202"/>
    <cellStyle name="常规 7 2 2 37 2 3" xfId="10203"/>
    <cellStyle name="常规 13 22 2 2 2" xfId="10204"/>
    <cellStyle name="常规 13 17 2 2 2" xfId="10205"/>
    <cellStyle name="常规 12 30" xfId="10206"/>
    <cellStyle name="常规 12 25" xfId="10207"/>
    <cellStyle name="常规 14 7 3" xfId="10208"/>
    <cellStyle name="常规 7 2 2 42 2 4" xfId="10209"/>
    <cellStyle name="常规 7 2 2 37 2 4" xfId="10210"/>
    <cellStyle name="常规 12 31" xfId="10211"/>
    <cellStyle name="常规 12 26" xfId="10212"/>
    <cellStyle name="常规 14 7 3 2" xfId="10213"/>
    <cellStyle name="常规 12 31 2" xfId="10214"/>
    <cellStyle name="常规 12 26 2" xfId="10215"/>
    <cellStyle name="常规 14 7 3 3" xfId="10216"/>
    <cellStyle name="计算 3 2 4 3 2" xfId="10217"/>
    <cellStyle name="常规 12 31 3" xfId="10218"/>
    <cellStyle name="常规 12 26 3" xfId="10219"/>
    <cellStyle name="常规 7 50 2" xfId="10220"/>
    <cellStyle name="常规 7 45 2" xfId="10221"/>
    <cellStyle name="常规 38 5 2" xfId="10222"/>
    <cellStyle name="常规 14 7 4" xfId="10223"/>
    <cellStyle name="常规 12 32" xfId="10224"/>
    <cellStyle name="常规 12 27" xfId="10225"/>
    <cellStyle name="常规 7 2 4 2 2 5" xfId="10226"/>
    <cellStyle name="常规 14 7 4 2" xfId="10227"/>
    <cellStyle name="千位分隔 6 6" xfId="10228"/>
    <cellStyle name="常规 12 32 2" xfId="10229"/>
    <cellStyle name="常规 12 27 2" xfId="10230"/>
    <cellStyle name="常规 14 7 5" xfId="10231"/>
    <cellStyle name="常规 12 33" xfId="10232"/>
    <cellStyle name="常规 12 28" xfId="10233"/>
    <cellStyle name="常规 7 2 4 2 3 5" xfId="10234"/>
    <cellStyle name="常规 14 7 5 2" xfId="10235"/>
    <cellStyle name="常规 12 33 2" xfId="10236"/>
    <cellStyle name="常规 12 28 2" xfId="10237"/>
    <cellStyle name="常规 12 34 3" xfId="10238"/>
    <cellStyle name="常规 12 29 3" xfId="10239"/>
    <cellStyle name="常规 7 53 2" xfId="10240"/>
    <cellStyle name="常规 7 48 2" xfId="10241"/>
    <cellStyle name="常规 38 8 2" xfId="10242"/>
    <cellStyle name="常规 12 3" xfId="10243"/>
    <cellStyle name="常规 12 3 2 2 3" xfId="10244"/>
    <cellStyle name="常规 8 4 2 5 2 2" xfId="10245"/>
    <cellStyle name="常规 12 3 2 3" xfId="10246"/>
    <cellStyle name="常规 8 4 2 5 2 3" xfId="10247"/>
    <cellStyle name="常规 12 3 2 4" xfId="10248"/>
    <cellStyle name="常规 8 4 2 5 2 3 2" xfId="10249"/>
    <cellStyle name="常规 12 3 2 4 2" xfId="10250"/>
    <cellStyle name="常规 8 4 2 5 2 4" xfId="10251"/>
    <cellStyle name="常规 12 3 2 5" xfId="10252"/>
    <cellStyle name="好 3 2 2 4 2 4" xfId="10253"/>
    <cellStyle name="常规 12 3 4 2 2" xfId="10254"/>
    <cellStyle name="常规 8 4 2 5 4 2" xfId="10255"/>
    <cellStyle name="常规 12 3 4 3" xfId="10256"/>
    <cellStyle name="常规 8 59 3 2" xfId="10257"/>
    <cellStyle name="常规 12 3 5" xfId="10258"/>
    <cellStyle name="常规 12 3 6" xfId="10259"/>
    <cellStyle name="常规 12 3 6 2" xfId="10260"/>
    <cellStyle name="常规 12 3 7" xfId="10261"/>
    <cellStyle name="常规 12 40" xfId="10262"/>
    <cellStyle name="常规 12 35" xfId="10263"/>
    <cellStyle name="常规 2 7 2 2 3 3 2 2" xfId="10264"/>
    <cellStyle name="常规 12 40 2" xfId="10265"/>
    <cellStyle name="常规 12 35 2" xfId="10266"/>
    <cellStyle name="常规 12 40 2 2" xfId="10267"/>
    <cellStyle name="常规 12 35 2 2" xfId="10268"/>
    <cellStyle name="常规 12 40 3" xfId="10269"/>
    <cellStyle name="常规 12 35 3" xfId="10270"/>
    <cellStyle name="常规 7 54 2" xfId="10271"/>
    <cellStyle name="常规 7 49 2" xfId="10272"/>
    <cellStyle name="常规 12 41 2" xfId="10273"/>
    <cellStyle name="常规 12 36 2" xfId="10274"/>
    <cellStyle name="常规 35 10 3" xfId="10275"/>
    <cellStyle name="常规 12 41 2 2" xfId="10276"/>
    <cellStyle name="常规 12 36 2 2" xfId="10277"/>
    <cellStyle name="常规 12 41 3" xfId="10278"/>
    <cellStyle name="常规 12 36 3" xfId="10279"/>
    <cellStyle name="常规 7 60 2" xfId="10280"/>
    <cellStyle name="常规 7 55 2" xfId="10281"/>
    <cellStyle name="常规 4 3 2" xfId="10282"/>
    <cellStyle name="常规 12 42" xfId="10283"/>
    <cellStyle name="常规 12 37" xfId="10284"/>
    <cellStyle name="常规 4 3 2 2" xfId="10285"/>
    <cellStyle name="常规 12 42 2" xfId="10286"/>
    <cellStyle name="常规 12 37 2" xfId="10287"/>
    <cellStyle name="常规 4 3 2 2 2" xfId="10288"/>
    <cellStyle name="常规 12 42 2 2" xfId="10289"/>
    <cellStyle name="常规 12 37 2 2" xfId="10290"/>
    <cellStyle name="常规 4 3 2 3" xfId="10291"/>
    <cellStyle name="常规 12 42 3" xfId="10292"/>
    <cellStyle name="常规 12 37 3" xfId="10293"/>
    <cellStyle name="常规 7 61 2" xfId="10294"/>
    <cellStyle name="常规 7 56 2" xfId="10295"/>
    <cellStyle name="常规 4 3 3" xfId="10296"/>
    <cellStyle name="常规 12 43" xfId="10297"/>
    <cellStyle name="常规 12 38" xfId="10298"/>
    <cellStyle name="常规 4 3 3 2" xfId="10299"/>
    <cellStyle name="常规 12 43 2" xfId="10300"/>
    <cellStyle name="常规 12 38 2" xfId="10301"/>
    <cellStyle name="常规 4 3 3 2 2" xfId="10302"/>
    <cellStyle name="常规 12 43 2 2" xfId="10303"/>
    <cellStyle name="常规 12 38 2 2" xfId="10304"/>
    <cellStyle name="常规 4 3 3 3" xfId="10305"/>
    <cellStyle name="常规 12 43 3" xfId="10306"/>
    <cellStyle name="常规 12 38 3" xfId="10307"/>
    <cellStyle name="常规 7 62 2" xfId="10308"/>
    <cellStyle name="常规 7 57 2" xfId="10309"/>
    <cellStyle name="常规 12 4" xfId="10310"/>
    <cellStyle name="常规 8 4 2 6 2 2" xfId="10311"/>
    <cellStyle name="常规 12 4 2 3" xfId="10312"/>
    <cellStyle name="常规 8 4 2 6 2 2 2" xfId="10313"/>
    <cellStyle name="常规 12 4 2 3 2" xfId="10314"/>
    <cellStyle name="常规 8 4 2 6 2 3" xfId="10315"/>
    <cellStyle name="常规 12 4 2 4" xfId="10316"/>
    <cellStyle name="常规 12 4 4" xfId="10317"/>
    <cellStyle name="强调文字颜色 1 3 4 4 2" xfId="10318"/>
    <cellStyle name="常规 12 4 4 2" xfId="10319"/>
    <cellStyle name="常规 8 59 4 2" xfId="10320"/>
    <cellStyle name="常规 12 4 5" xfId="10321"/>
    <cellStyle name="常规 12 53 3" xfId="10322"/>
    <cellStyle name="常规 12 48 3" xfId="10323"/>
    <cellStyle name="常规 7 72 2" xfId="10324"/>
    <cellStyle name="常规 7 67 2" xfId="10325"/>
    <cellStyle name="常规 12 54 2 2" xfId="10326"/>
    <cellStyle name="常规 12 49 2 2" xfId="10327"/>
    <cellStyle name="常规 12 54 3" xfId="10328"/>
    <cellStyle name="常规 12 49 3" xfId="10329"/>
    <cellStyle name="常规 7 73 2" xfId="10330"/>
    <cellStyle name="常规 7 68 2" xfId="10331"/>
    <cellStyle name="常规 12 5" xfId="10332"/>
    <cellStyle name="强调文字颜色 6 2 2 2 4 5" xfId="10333"/>
    <cellStyle name="常规 12 5 2" xfId="10334"/>
    <cellStyle name="常规 12 5 2 2" xfId="10335"/>
    <cellStyle name="常规 12 5 3" xfId="10336"/>
    <cellStyle name="常规 12 5 3 2" xfId="10337"/>
    <cellStyle name="常规 12 5 4" xfId="10338"/>
    <cellStyle name="常规 12 5 4 2" xfId="10339"/>
    <cellStyle name="常规 12 5 5" xfId="10340"/>
    <cellStyle name="常规 12 60" xfId="10341"/>
    <cellStyle name="常规 12 55" xfId="10342"/>
    <cellStyle name="常规 12 60 2" xfId="10343"/>
    <cellStyle name="常规 12 55 2" xfId="10344"/>
    <cellStyle name="常规 12 55 2 2" xfId="10345"/>
    <cellStyle name="常规 12 55 3" xfId="10346"/>
    <cellStyle name="常规 7 74 2" xfId="10347"/>
    <cellStyle name="常规 7 69 2" xfId="10348"/>
    <cellStyle name="常规 12 61" xfId="10349"/>
    <cellStyle name="常规 12 56" xfId="10350"/>
    <cellStyle name="常规 12 61 2" xfId="10351"/>
    <cellStyle name="常规 12 56 2" xfId="10352"/>
    <cellStyle name="常规 37 10 3" xfId="10353"/>
    <cellStyle name="常规 12 56 2 2" xfId="10354"/>
    <cellStyle name="常规 12 56 3" xfId="10355"/>
    <cellStyle name="常规 7 75 2" xfId="10356"/>
    <cellStyle name="常规 12 62" xfId="10357"/>
    <cellStyle name="常规 12 57" xfId="10358"/>
    <cellStyle name="常规 12 57 2" xfId="10359"/>
    <cellStyle name="常规 12 57 3" xfId="10360"/>
    <cellStyle name="常规 7 76 2" xfId="10361"/>
    <cellStyle name="常规 12 63" xfId="10362"/>
    <cellStyle name="常规 12 58" xfId="10363"/>
    <cellStyle name="常规 14 2 2 5 2" xfId="10364"/>
    <cellStyle name="常规 12 58 2" xfId="10365"/>
    <cellStyle name="常规 12 58 3" xfId="10366"/>
    <cellStyle name="常规 7 77 2" xfId="10367"/>
    <cellStyle name="常规 12 59" xfId="10368"/>
    <cellStyle name="注释 2 4 4 3 2" xfId="10369"/>
    <cellStyle name="常规 12 59 2" xfId="10370"/>
    <cellStyle name="输入 2 2 5 2 4" xfId="10371"/>
    <cellStyle name="常规 12 6" xfId="10372"/>
    <cellStyle name="注释 3 2 2 2 2 3 3" xfId="10373"/>
    <cellStyle name="常规 12 6 2" xfId="10374"/>
    <cellStyle name="常规 12 6 2 2" xfId="10375"/>
    <cellStyle name="常规 12 6 3" xfId="10376"/>
    <cellStyle name="常规 12 6 3 2" xfId="10377"/>
    <cellStyle name="常规 12 6 4" xfId="10378"/>
    <cellStyle name="常规 12 6 4 2" xfId="10379"/>
    <cellStyle name="常规 12 6 5" xfId="10380"/>
    <cellStyle name="常规 12 7" xfId="10381"/>
    <cellStyle name="常规 12 7 2" xfId="10382"/>
    <cellStyle name="常规 7 2 2 40 2 3" xfId="10383"/>
    <cellStyle name="常规 7 2 2 35 2 3" xfId="10384"/>
    <cellStyle name="常规 12 7 2 2" xfId="10385"/>
    <cellStyle name="常规 7 2 2 40 2 3 2" xfId="10386"/>
    <cellStyle name="常规 7 2 2 35 2 3 2" xfId="10387"/>
    <cellStyle name="常规 12 7 3" xfId="10388"/>
    <cellStyle name="常规 7 2 2 40 2 4" xfId="10389"/>
    <cellStyle name="常规 7 2 2 35 2 4" xfId="10390"/>
    <cellStyle name="常规 12 8" xfId="10391"/>
    <cellStyle name="常规 12 8 2" xfId="10392"/>
    <cellStyle name="常规 12 8 2 2" xfId="10393"/>
    <cellStyle name="常规 12 9" xfId="10394"/>
    <cellStyle name="常规 12 9 2" xfId="10395"/>
    <cellStyle name="常规 7 2 2 2 2 10 4" xfId="10396"/>
    <cellStyle name="常规 12 9 2 2" xfId="10397"/>
    <cellStyle name="常规 12 9 3" xfId="10398"/>
    <cellStyle name="好 4 3" xfId="10399"/>
    <cellStyle name="常规 3 2 2 4 2 3" xfId="10400"/>
    <cellStyle name="常规 13" xfId="10401"/>
    <cellStyle name="常规 8 2 7" xfId="10402"/>
    <cellStyle name="常规 13 10 2 2" xfId="10403"/>
    <cellStyle name="常规 8 2 7 2" xfId="10404"/>
    <cellStyle name="常规 13 10 2 2 2" xfId="10405"/>
    <cellStyle name="常规 13 10 3" xfId="10406"/>
    <cellStyle name="输入 2 2 2 4 4 2" xfId="10407"/>
    <cellStyle name="常规 8 24 2" xfId="10408"/>
    <cellStyle name="常规 8 19 2" xfId="10409"/>
    <cellStyle name="常规 8 3 7" xfId="10410"/>
    <cellStyle name="常规 7 19 2 2 5" xfId="10411"/>
    <cellStyle name="常规 13 10 3 2" xfId="10412"/>
    <cellStyle name="常规 8 24 2 2" xfId="10413"/>
    <cellStyle name="常规 8 19 2 2" xfId="10414"/>
    <cellStyle name="常规 7 19 2 2 5 2" xfId="10415"/>
    <cellStyle name="常规 13 10 3 2 2" xfId="10416"/>
    <cellStyle name="常规 8 24 2 2 2" xfId="10417"/>
    <cellStyle name="常规 8 19 2 2 2" xfId="10418"/>
    <cellStyle name="常规 8 3 8" xfId="10419"/>
    <cellStyle name="常规 7 19 2 2 6" xfId="10420"/>
    <cellStyle name="常规 23 2 2 2" xfId="10421"/>
    <cellStyle name="常规 18 2 2 2" xfId="10422"/>
    <cellStyle name="常规 13 10 3 3" xfId="10423"/>
    <cellStyle name="常规 8 24 2 3" xfId="10424"/>
    <cellStyle name="常规 8 19 2 3" xfId="10425"/>
    <cellStyle name="常规 13 11" xfId="10426"/>
    <cellStyle name="常规 13 11 2" xfId="10427"/>
    <cellStyle name="常规 13 11 3" xfId="10428"/>
    <cellStyle name="常规 8 30 2" xfId="10429"/>
    <cellStyle name="常规 8 25 2" xfId="10430"/>
    <cellStyle name="常规 9 3 7" xfId="10431"/>
    <cellStyle name="常规 13 11 3 2" xfId="10432"/>
    <cellStyle name="常规 8 30 2 2" xfId="10433"/>
    <cellStyle name="常规 8 25 2 2" xfId="10434"/>
    <cellStyle name="常规 13 11 3 2 2" xfId="10435"/>
    <cellStyle name="常规 8 30 2 2 2" xfId="10436"/>
    <cellStyle name="常规 8 25 2 2 2" xfId="10437"/>
    <cellStyle name="常规 9 3 8" xfId="10438"/>
    <cellStyle name="常规 23 3 2 2" xfId="10439"/>
    <cellStyle name="常规 18 3 2 2" xfId="10440"/>
    <cellStyle name="常规 13 11 3 3" xfId="10441"/>
    <cellStyle name="常规 8 30 2 3" xfId="10442"/>
    <cellStyle name="常规 8 25 2 3" xfId="10443"/>
    <cellStyle name="常规 13 12 3" xfId="10444"/>
    <cellStyle name="常规 8 31 2" xfId="10445"/>
    <cellStyle name="常规 8 26 2" xfId="10446"/>
    <cellStyle name="常规 13 12 3 2" xfId="10447"/>
    <cellStyle name="常规 8 31 2 2" xfId="10448"/>
    <cellStyle name="常规 8 26 2 2" xfId="10449"/>
    <cellStyle name="常规 13 12 3 2 2" xfId="10450"/>
    <cellStyle name="常规 8 31 2 2 2" xfId="10451"/>
    <cellStyle name="常规 8 26 2 2 2" xfId="10452"/>
    <cellStyle name="常规 23 4 2 2" xfId="10453"/>
    <cellStyle name="常规 18 4 2 2" xfId="10454"/>
    <cellStyle name="常规 13 12 3 3" xfId="10455"/>
    <cellStyle name="常规 8 31 2 3" xfId="10456"/>
    <cellStyle name="常规 8 26 2 3" xfId="10457"/>
    <cellStyle name="常规 13 13" xfId="10458"/>
    <cellStyle name="常规 13 13 2" xfId="10459"/>
    <cellStyle name="常规 13 13 3" xfId="10460"/>
    <cellStyle name="常规 8 32 2" xfId="10461"/>
    <cellStyle name="常规 8 27 2" xfId="10462"/>
    <cellStyle name="常规 13 13 3 2" xfId="10463"/>
    <cellStyle name="常规 8 32 2 2" xfId="10464"/>
    <cellStyle name="常规 8 27 2 2" xfId="10465"/>
    <cellStyle name="常规 13 13 3 2 2" xfId="10466"/>
    <cellStyle name="常规 8 32 2 2 2" xfId="10467"/>
    <cellStyle name="常规 8 27 2 2 2" xfId="10468"/>
    <cellStyle name="常规 23 5 2 2" xfId="10469"/>
    <cellStyle name="常规 18 5 2 2" xfId="10470"/>
    <cellStyle name="常规 13 13 3 3" xfId="10471"/>
    <cellStyle name="常规 8 32 2 3" xfId="10472"/>
    <cellStyle name="常规 8 27 2 3" xfId="10473"/>
    <cellStyle name="常规 13 14" xfId="10474"/>
    <cellStyle name="常规 13 14 2" xfId="10475"/>
    <cellStyle name="常规 13 14 3" xfId="10476"/>
    <cellStyle name="常规 8 33 2" xfId="10477"/>
    <cellStyle name="常规 8 28 2" xfId="10478"/>
    <cellStyle name="常规 13 14 3 2" xfId="10479"/>
    <cellStyle name="常规 8 33 2 2" xfId="10480"/>
    <cellStyle name="常规 8 28 2 2" xfId="10481"/>
    <cellStyle name="常规 13 14 3 2 2" xfId="10482"/>
    <cellStyle name="常规 8 33 2 2 2" xfId="10483"/>
    <cellStyle name="常规 8 28 2 2 2" xfId="10484"/>
    <cellStyle name="常规 8 2 2 2 30 2" xfId="10485"/>
    <cellStyle name="常规 8 2 2 2 25 2" xfId="10486"/>
    <cellStyle name="常规 23 6 2 2" xfId="10487"/>
    <cellStyle name="常规 18 6 2 2" xfId="10488"/>
    <cellStyle name="常规 13 14 3 3" xfId="10489"/>
    <cellStyle name="常规 8 33 2 3" xfId="10490"/>
    <cellStyle name="常规 8 28 2 3" xfId="10491"/>
    <cellStyle name="常规 13 20" xfId="10492"/>
    <cellStyle name="常规 13 15" xfId="10493"/>
    <cellStyle name="常规 13 20 3" xfId="10494"/>
    <cellStyle name="常规 13 15 3" xfId="10495"/>
    <cellStyle name="常规 8 34 2" xfId="10496"/>
    <cellStyle name="常规 8 29 2" xfId="10497"/>
    <cellStyle name="常规 13 20 3 2" xfId="10498"/>
    <cellStyle name="常规 13 15 3 2" xfId="10499"/>
    <cellStyle name="常规 8 34 2 2" xfId="10500"/>
    <cellStyle name="常规 8 29 2 2" xfId="10501"/>
    <cellStyle name="常规 13 20 3 2 2" xfId="10502"/>
    <cellStyle name="常规 13 15 3 2 2" xfId="10503"/>
    <cellStyle name="常规 8 34 2 2 2" xfId="10504"/>
    <cellStyle name="常规 8 29 2 2 2" xfId="10505"/>
    <cellStyle name="常规 23 7 2 2" xfId="10506"/>
    <cellStyle name="常规 13 20 3 3" xfId="10507"/>
    <cellStyle name="常规 13 15 3 3" xfId="10508"/>
    <cellStyle name="常规 8 34 2 3" xfId="10509"/>
    <cellStyle name="常规 8 29 2 3" xfId="10510"/>
    <cellStyle name="常规 7 2 2 51 2 3 2" xfId="10511"/>
    <cellStyle name="常规 7 2 2 46 2 3 2" xfId="10512"/>
    <cellStyle name="常规 13 21" xfId="10513"/>
    <cellStyle name="常规 13 16" xfId="10514"/>
    <cellStyle name="常规 13 21 3" xfId="10515"/>
    <cellStyle name="常规 13 16 3" xfId="10516"/>
    <cellStyle name="常规 8 40 2" xfId="10517"/>
    <cellStyle name="常规 8 35 2" xfId="10518"/>
    <cellStyle name="常规 13 21 3 2" xfId="10519"/>
    <cellStyle name="常规 13 16 3 2" xfId="10520"/>
    <cellStyle name="常规 8 40 2 2" xfId="10521"/>
    <cellStyle name="常规 8 35 2 2" xfId="10522"/>
    <cellStyle name="常规 13 21 3 2 2" xfId="10523"/>
    <cellStyle name="常规 13 16 3 2 2" xfId="10524"/>
    <cellStyle name="常规 8 40 2 2 2" xfId="10525"/>
    <cellStyle name="常规 8 35 2 2 2" xfId="10526"/>
    <cellStyle name="常规 7 20 2 30" xfId="10527"/>
    <cellStyle name="常规 7 20 2 25" xfId="10528"/>
    <cellStyle name="常规 23 8 2 2" xfId="10529"/>
    <cellStyle name="常规 13 21 3 3" xfId="10530"/>
    <cellStyle name="常规 13 16 3 3" xfId="10531"/>
    <cellStyle name="常规 8 40 2 3" xfId="10532"/>
    <cellStyle name="常规 8 35 2 3" xfId="10533"/>
    <cellStyle name="常规 35 24 2" xfId="10534"/>
    <cellStyle name="常规 35 19 2" xfId="10535"/>
    <cellStyle name="常规 13 22" xfId="10536"/>
    <cellStyle name="常规 13 17" xfId="10537"/>
    <cellStyle name="常规 13 22 3" xfId="10538"/>
    <cellStyle name="常规 13 17 3" xfId="10539"/>
    <cellStyle name="常规 8 41 2" xfId="10540"/>
    <cellStyle name="常规 8 36 2" xfId="10541"/>
    <cellStyle name="常规 6 3 2 2 2" xfId="10542"/>
    <cellStyle name="常规 20 7" xfId="10543"/>
    <cellStyle name="常规 15 7" xfId="10544"/>
    <cellStyle name="常规 13 22 3 2" xfId="10545"/>
    <cellStyle name="常规 13 17 3 2" xfId="10546"/>
    <cellStyle name="常规 8 41 2 2" xfId="10547"/>
    <cellStyle name="常规 8 36 2 2" xfId="10548"/>
    <cellStyle name="常规 6 3 2 2 2 2" xfId="10549"/>
    <cellStyle name="常规 20 7 2" xfId="10550"/>
    <cellStyle name="常规 15 7 2" xfId="10551"/>
    <cellStyle name="常规 7 2 2 43 2 3" xfId="10552"/>
    <cellStyle name="常规 7 2 2 38 2 3" xfId="10553"/>
    <cellStyle name="常规 22 30" xfId="10554"/>
    <cellStyle name="常规 22 25" xfId="10555"/>
    <cellStyle name="常规 13 22 3 2 2" xfId="10556"/>
    <cellStyle name="常规 13 17 3 2 2" xfId="10557"/>
    <cellStyle name="常规 8 41 2 2 2" xfId="10558"/>
    <cellStyle name="常规 8 36 2 2 2" xfId="10559"/>
    <cellStyle name="常规 20 8" xfId="10560"/>
    <cellStyle name="常规 15 8" xfId="10561"/>
    <cellStyle name="常规 23 9 2 2" xfId="10562"/>
    <cellStyle name="常规 13 22 3 3" xfId="10563"/>
    <cellStyle name="常规 13 17 3 3" xfId="10564"/>
    <cellStyle name="常规 8 41 2 3" xfId="10565"/>
    <cellStyle name="常规 8 36 2 3" xfId="10566"/>
    <cellStyle name="常规 13 22 4" xfId="10567"/>
    <cellStyle name="常规 13 17 4" xfId="10568"/>
    <cellStyle name="常规 8 41 3" xfId="10569"/>
    <cellStyle name="常规 8 36 3" xfId="10570"/>
    <cellStyle name="常规 6 3 2 2 3" xfId="10571"/>
    <cellStyle name="常规 35 24 3" xfId="10572"/>
    <cellStyle name="常规 35 19 3" xfId="10573"/>
    <cellStyle name="常规 13 23" xfId="10574"/>
    <cellStyle name="常规 13 18" xfId="10575"/>
    <cellStyle name="常规 13 6 3 2 2" xfId="10576"/>
    <cellStyle name="常规 13 23 2" xfId="10577"/>
    <cellStyle name="常规 13 18 2" xfId="10578"/>
    <cellStyle name="常规 13 23 2 2" xfId="10579"/>
    <cellStyle name="常规 13 18 2 2" xfId="10580"/>
    <cellStyle name="常规 13 23 2 2 2" xfId="10581"/>
    <cellStyle name="常规 13 18 2 2 2" xfId="10582"/>
    <cellStyle name="常规 13 23 3" xfId="10583"/>
    <cellStyle name="常规 13 18 3" xfId="10584"/>
    <cellStyle name="常规 8 42 2" xfId="10585"/>
    <cellStyle name="常规 8 37 2" xfId="10586"/>
    <cellStyle name="常规 53 2 2" xfId="10587"/>
    <cellStyle name="常规 48 2 2" xfId="10588"/>
    <cellStyle name="常规 6 3 2 3 2" xfId="10589"/>
    <cellStyle name="常规 13 23 3 2" xfId="10590"/>
    <cellStyle name="常规 13 18 3 2" xfId="10591"/>
    <cellStyle name="常规 8 42 2 2" xfId="10592"/>
    <cellStyle name="常规 8 37 2 2" xfId="10593"/>
    <cellStyle name="常规 48 2 2 2" xfId="10594"/>
    <cellStyle name="常规 13 23 3 3" xfId="10595"/>
    <cellStyle name="常规 13 18 3 3" xfId="10596"/>
    <cellStyle name="常规 8 42 2 3" xfId="10597"/>
    <cellStyle name="常规 8 37 2 3" xfId="10598"/>
    <cellStyle name="常规 48 2 2 3" xfId="10599"/>
    <cellStyle name="常规 8 4 2 32 2" xfId="10600"/>
    <cellStyle name="常规 8 4 2 27 2" xfId="10601"/>
    <cellStyle name="常规 7 19 44 2 2" xfId="10602"/>
    <cellStyle name="常规 7 19 39 2 2" xfId="10603"/>
    <cellStyle name="常规 14 6 4 2 2 2" xfId="10604"/>
    <cellStyle name="常规 13 23 4" xfId="10605"/>
    <cellStyle name="常规 13 18 4" xfId="10606"/>
    <cellStyle name="常规 8 42 3" xfId="10607"/>
    <cellStyle name="常规 8 37 3" xfId="10608"/>
    <cellStyle name="常规 48 2 3" xfId="10609"/>
    <cellStyle name="常规 13 24" xfId="10610"/>
    <cellStyle name="常规 13 19" xfId="10611"/>
    <cellStyle name="常规 13 24 2" xfId="10612"/>
    <cellStyle name="常规 13 19 2" xfId="10613"/>
    <cellStyle name="常规 13 24 2 2" xfId="10614"/>
    <cellStyle name="常规 13 19 2 2" xfId="10615"/>
    <cellStyle name="常规 13 24 2 2 2" xfId="10616"/>
    <cellStyle name="常规 13 19 2 2 2" xfId="10617"/>
    <cellStyle name="常规 13 24 3" xfId="10618"/>
    <cellStyle name="常规 13 19 3" xfId="10619"/>
    <cellStyle name="常规 8 43 2" xfId="10620"/>
    <cellStyle name="常规 8 38 2" xfId="10621"/>
    <cellStyle name="常规 48 3 2" xfId="10622"/>
    <cellStyle name="常规 13 24 3 2" xfId="10623"/>
    <cellStyle name="常规 13 19 3 2" xfId="10624"/>
    <cellStyle name="常规 8 43 2 2" xfId="10625"/>
    <cellStyle name="常规 8 38 2 2" xfId="10626"/>
    <cellStyle name="常规 48 3 2 2" xfId="10627"/>
    <cellStyle name="常规 13 24 3 2 2" xfId="10628"/>
    <cellStyle name="常规 13 19 3 2 2" xfId="10629"/>
    <cellStyle name="常规 8 43 2 2 2" xfId="10630"/>
    <cellStyle name="常规 8 38 2 2 2" xfId="10631"/>
    <cellStyle name="常规 13 24 3 3" xfId="10632"/>
    <cellStyle name="常规 13 19 3 3" xfId="10633"/>
    <cellStyle name="常规 8 43 2 3" xfId="10634"/>
    <cellStyle name="常规 8 38 2 3" xfId="10635"/>
    <cellStyle name="常规 13 24 4" xfId="10636"/>
    <cellStyle name="常规 13 19 4" xfId="10637"/>
    <cellStyle name="常规 8 43 3" xfId="10638"/>
    <cellStyle name="常规 8 38 3" xfId="10639"/>
    <cellStyle name="常规 48 3 3" xfId="10640"/>
    <cellStyle name="好 4 3 2" xfId="10641"/>
    <cellStyle name="常规 3 2 2 4 2 3 2" xfId="10642"/>
    <cellStyle name="常规 13 2" xfId="10643"/>
    <cellStyle name="常规 13 2 2" xfId="10644"/>
    <cellStyle name="常规 13 2 2 2" xfId="10645"/>
    <cellStyle name="常规 7 24 2 3" xfId="10646"/>
    <cellStyle name="常规 7 19 2 3" xfId="10647"/>
    <cellStyle name="常规 13 2 2 2 2" xfId="10648"/>
    <cellStyle name="常规 8 4 4" xfId="10649"/>
    <cellStyle name="常规 7 24 2 3 2" xfId="10650"/>
    <cellStyle name="常规 7 19 2 3 2" xfId="10651"/>
    <cellStyle name="常规 13 2 2 2 2 2" xfId="10652"/>
    <cellStyle name="常规 8 4 4 2" xfId="10653"/>
    <cellStyle name="常规 7 19 2 3 2 2" xfId="10654"/>
    <cellStyle name="常规 31 4" xfId="10655"/>
    <cellStyle name="常规 26 4" xfId="10656"/>
    <cellStyle name="常规 13 2 2 2 2 2 2" xfId="10657"/>
    <cellStyle name="常规 8 4 4 2 2" xfId="10658"/>
    <cellStyle name="常规 7 19 2 3 2 2 2" xfId="10659"/>
    <cellStyle name="输出 2 3 4 3 2" xfId="10660"/>
    <cellStyle name="常规 2 2 2 3 2" xfId="10661"/>
    <cellStyle name="常规 13 2 2 2 2 3" xfId="10662"/>
    <cellStyle name="常规 8 4 4 3" xfId="10663"/>
    <cellStyle name="常规 7 19 2 3 2 3" xfId="10664"/>
    <cellStyle name="常规 13 2 2 2 3" xfId="10665"/>
    <cellStyle name="常规 8 4 5" xfId="10666"/>
    <cellStyle name="常规 7 19 2 3 3" xfId="10667"/>
    <cellStyle name="常规 13 2 2 2 3 2" xfId="10668"/>
    <cellStyle name="常规 8 4 5 2" xfId="10669"/>
    <cellStyle name="常规 7 19 2 3 3 2" xfId="10670"/>
    <cellStyle name="常规 14 24 3 2 2" xfId="10671"/>
    <cellStyle name="常规 14 19 3 2 2" xfId="10672"/>
    <cellStyle name="输入 2 3 2 3" xfId="10673"/>
    <cellStyle name="常规 4 2 4 2 6" xfId="10674"/>
    <cellStyle name="常规 13 2 2 2 4" xfId="10675"/>
    <cellStyle name="常规 8 4 6" xfId="10676"/>
    <cellStyle name="常规 7 19 2 3 4" xfId="10677"/>
    <cellStyle name="常规 13 2 2 2 4 2" xfId="10678"/>
    <cellStyle name="常规 8 4 6 2" xfId="10679"/>
    <cellStyle name="常规 13 2 2 3" xfId="10680"/>
    <cellStyle name="常规 7 24 2 4" xfId="10681"/>
    <cellStyle name="常规 7 19 2 4" xfId="10682"/>
    <cellStyle name="常规 2 2 2 2 3 2 2" xfId="10683"/>
    <cellStyle name="常规 13 2 2 3 2" xfId="10684"/>
    <cellStyle name="常规 8 5 4" xfId="10685"/>
    <cellStyle name="常规 2 2 2 2 3 2 2 2" xfId="10686"/>
    <cellStyle name="常规 7 19 2 4 2" xfId="10687"/>
    <cellStyle name="常规 34 8" xfId="10688"/>
    <cellStyle name="常规 29 8" xfId="10689"/>
    <cellStyle name="常规 13 2 2 3 2 2" xfId="10690"/>
    <cellStyle name="常规 8 5 4 2" xfId="10691"/>
    <cellStyle name="常规 7 19 2 4 2 2" xfId="10692"/>
    <cellStyle name="常规 13 2 2 3 3" xfId="10693"/>
    <cellStyle name="常规 8 5 5" xfId="10694"/>
    <cellStyle name="常规 7 19 2 4 3" xfId="10695"/>
    <cellStyle name="常规 13 2 2 4" xfId="10696"/>
    <cellStyle name="常规 7 19 2 5" xfId="10697"/>
    <cellStyle name="常规 2 2 2 2 3 2 3" xfId="10698"/>
    <cellStyle name="常规 13 2 2 4 2" xfId="10699"/>
    <cellStyle name="常规 8 6 4" xfId="10700"/>
    <cellStyle name="常规 7 19 2 5 2" xfId="10701"/>
    <cellStyle name="常规 13 2 2 4 2 2" xfId="10702"/>
    <cellStyle name="常规 8 6 4 2" xfId="10703"/>
    <cellStyle name="常规 7 19 2 5 2 2" xfId="10704"/>
    <cellStyle name="常规 13 2 2 4 3" xfId="10705"/>
    <cellStyle name="常规 8 6 5" xfId="10706"/>
    <cellStyle name="常规 7 19 2 5 3" xfId="10707"/>
    <cellStyle name="常规 13 2 2 5" xfId="10708"/>
    <cellStyle name="常规 7 19 2 6" xfId="10709"/>
    <cellStyle name="常规 13 2 2 5 2" xfId="10710"/>
    <cellStyle name="常规 8 7 4" xfId="10711"/>
    <cellStyle name="常规 7 19 2 6 2" xfId="10712"/>
    <cellStyle name="常规 8 4 2 30 3 2" xfId="10713"/>
    <cellStyle name="常规 8 4 2 25 3 2" xfId="10714"/>
    <cellStyle name="常规 13 2 2 6" xfId="10715"/>
    <cellStyle name="常规 7 19 2 7" xfId="10716"/>
    <cellStyle name="常规 13 2 2 6 2" xfId="10717"/>
    <cellStyle name="常规 8 8 4" xfId="10718"/>
    <cellStyle name="常规 7 19 2 7 2" xfId="10719"/>
    <cellStyle name="常规 13 2 2 7" xfId="10720"/>
    <cellStyle name="常规 7 19 2 8" xfId="10721"/>
    <cellStyle name="常规 13 2 3" xfId="10722"/>
    <cellStyle name="常规 13 2 3 2" xfId="10723"/>
    <cellStyle name="常规 7 19 3 3" xfId="10724"/>
    <cellStyle name="常规 13 2 3 2 2" xfId="10725"/>
    <cellStyle name="常规 9 4 4" xfId="10726"/>
    <cellStyle name="常规 7 19 3 3 2" xfId="10727"/>
    <cellStyle name="常规 9 4 4 2" xfId="10728"/>
    <cellStyle name="常规 3 30 2 3" xfId="10729"/>
    <cellStyle name="常规 3 25 2 3" xfId="10730"/>
    <cellStyle name="常规 7 2 4 30 3" xfId="10731"/>
    <cellStyle name="常规 7 2 4 25 3" xfId="10732"/>
    <cellStyle name="常规 13 2 3 2 2 2" xfId="10733"/>
    <cellStyle name="常规 13 2 3 2 3" xfId="10734"/>
    <cellStyle name="常规 9 4 5" xfId="10735"/>
    <cellStyle name="常规 7 2 4 31 3" xfId="10736"/>
    <cellStyle name="常规 7 2 4 26 3" xfId="10737"/>
    <cellStyle name="常规 13 2 3 2 3 2" xfId="10738"/>
    <cellStyle name="常规 13 2 3 2 4" xfId="10739"/>
    <cellStyle name="常规 13 2 3 3" xfId="10740"/>
    <cellStyle name="常规 7 19 3 4" xfId="10741"/>
    <cellStyle name="常规 2 2 2 2 3 3 2" xfId="10742"/>
    <cellStyle name="常规 13 2 3 3 2" xfId="10743"/>
    <cellStyle name="常规 9 5 4" xfId="10744"/>
    <cellStyle name="常规 7 19 3 4 2" xfId="10745"/>
    <cellStyle name="常规 13 2 3 4" xfId="10746"/>
    <cellStyle name="常规 7 19 3 5" xfId="10747"/>
    <cellStyle name="常规 13 2 3 4 2" xfId="10748"/>
    <cellStyle name="常规 9 6 4" xfId="10749"/>
    <cellStyle name="常规 13 2 3 5" xfId="10750"/>
    <cellStyle name="常规 13 2 4" xfId="10751"/>
    <cellStyle name="强调文字颜色 1 3 5 2 2" xfId="10752"/>
    <cellStyle name="常规 13 2 4 2" xfId="10753"/>
    <cellStyle name="强调文字颜色 1 3 5 2 2 2" xfId="10754"/>
    <cellStyle name="常规 7 19 4 3" xfId="10755"/>
    <cellStyle name="常规 13 2 4 2 2" xfId="10756"/>
    <cellStyle name="常规 7 19 4 3 2" xfId="10757"/>
    <cellStyle name="常规 13 2 4 3" xfId="10758"/>
    <cellStyle name="常规 7 19 4 4" xfId="10759"/>
    <cellStyle name="常规 13 2 5" xfId="10760"/>
    <cellStyle name="强调文字颜色 1 3 5 2 3" xfId="10761"/>
    <cellStyle name="常规 13 51 3 2" xfId="10762"/>
    <cellStyle name="常规 13 46 3 2" xfId="10763"/>
    <cellStyle name="常规 13 2 5 2" xfId="10764"/>
    <cellStyle name="强调文字颜色 1 3 5 2 3 2" xfId="10765"/>
    <cellStyle name="常规 7 19 5 3" xfId="10766"/>
    <cellStyle name="常规 13 51 3 2 2" xfId="10767"/>
    <cellStyle name="常规 13 46 3 2 2" xfId="10768"/>
    <cellStyle name="常规 13 2 5 2 2" xfId="10769"/>
    <cellStyle name="常规 7 19 5 3 2" xfId="10770"/>
    <cellStyle name="常规 13 2 5 3" xfId="10771"/>
    <cellStyle name="常规 7 19 5 4" xfId="10772"/>
    <cellStyle name="常规 13 2 6" xfId="10773"/>
    <cellStyle name="强调文字颜色 1 3 5 2 4" xfId="10774"/>
    <cellStyle name="常规 13 51 3 3" xfId="10775"/>
    <cellStyle name="常规 13 46 3 3" xfId="10776"/>
    <cellStyle name="常规 13 2 6 2" xfId="10777"/>
    <cellStyle name="常规 7 19 6 3" xfId="10778"/>
    <cellStyle name="常规 13 2 7" xfId="10779"/>
    <cellStyle name="常规 13 2 7 2" xfId="10780"/>
    <cellStyle name="常规 7 19 7 3" xfId="10781"/>
    <cellStyle name="常规 13 2 8" xfId="10782"/>
    <cellStyle name="常规 13 30" xfId="10783"/>
    <cellStyle name="常规 13 25" xfId="10784"/>
    <cellStyle name="常规 13 30 2" xfId="10785"/>
    <cellStyle name="常规 13 25 2" xfId="10786"/>
    <cellStyle name="常规 13 30 2 2" xfId="10787"/>
    <cellStyle name="常规 13 25 2 2" xfId="10788"/>
    <cellStyle name="常规 13 30 3" xfId="10789"/>
    <cellStyle name="常规 13 25 3" xfId="10790"/>
    <cellStyle name="常规 8 44 2" xfId="10791"/>
    <cellStyle name="常规 8 39 2" xfId="10792"/>
    <cellStyle name="常规 48 4 2" xfId="10793"/>
    <cellStyle name="常规 13 30 3 2" xfId="10794"/>
    <cellStyle name="常规 13 25 3 2" xfId="10795"/>
    <cellStyle name="常规 8 44 2 2" xfId="10796"/>
    <cellStyle name="常规 8 39 2 2" xfId="10797"/>
    <cellStyle name="常规 48 4 2 2" xfId="10798"/>
    <cellStyle name="常规 13 30 3 3" xfId="10799"/>
    <cellStyle name="常规 13 25 3 3" xfId="10800"/>
    <cellStyle name="常规 8 44 2 3" xfId="10801"/>
    <cellStyle name="常规 8 39 2 3" xfId="10802"/>
    <cellStyle name="常规 13 30 4" xfId="10803"/>
    <cellStyle name="常规 13 25 4" xfId="10804"/>
    <cellStyle name="常规 8 44 3" xfId="10805"/>
    <cellStyle name="常规 8 39 3" xfId="10806"/>
    <cellStyle name="常规 48 4 3" xfId="10807"/>
    <cellStyle name="常规 13 31" xfId="10808"/>
    <cellStyle name="常规 13 26" xfId="10809"/>
    <cellStyle name="常规 36 4 2 3 2" xfId="10810"/>
    <cellStyle name="常规 13 31 2" xfId="10811"/>
    <cellStyle name="常规 13 26 2" xfId="10812"/>
    <cellStyle name="常规 13 31 2 2" xfId="10813"/>
    <cellStyle name="常规 13 26 2 2" xfId="10814"/>
    <cellStyle name="常规 13 31 3" xfId="10815"/>
    <cellStyle name="常规 13 26 3" xfId="10816"/>
    <cellStyle name="常规 8 50 2" xfId="10817"/>
    <cellStyle name="常规 8 45 2" xfId="10818"/>
    <cellStyle name="常规 48 5 2" xfId="10819"/>
    <cellStyle name="常规 13 31 3 2" xfId="10820"/>
    <cellStyle name="常规 13 26 3 2" xfId="10821"/>
    <cellStyle name="常规 8 50 2 2" xfId="10822"/>
    <cellStyle name="常规 8 45 2 2" xfId="10823"/>
    <cellStyle name="常规 13 31 3 3" xfId="10824"/>
    <cellStyle name="常规 13 26 3 3" xfId="10825"/>
    <cellStyle name="常规 8 50 2 3" xfId="10826"/>
    <cellStyle name="常规 8 45 2 3" xfId="10827"/>
    <cellStyle name="常规 13 31 4" xfId="10828"/>
    <cellStyle name="常规 13 26 4" xfId="10829"/>
    <cellStyle name="常规 8 50 3" xfId="10830"/>
    <cellStyle name="常规 8 45 3" xfId="10831"/>
    <cellStyle name="常规 32 3 3 2" xfId="10832"/>
    <cellStyle name="常规 27 3 3 2" xfId="10833"/>
    <cellStyle name="常规 13 32" xfId="10834"/>
    <cellStyle name="常规 13 27" xfId="10835"/>
    <cellStyle name="常规 32 3 3 2 2" xfId="10836"/>
    <cellStyle name="常规 27 3 3 2 2" xfId="10837"/>
    <cellStyle name="常规 13 32 2" xfId="10838"/>
    <cellStyle name="常规 13 27 2" xfId="10839"/>
    <cellStyle name="常规 13 32 2 2" xfId="10840"/>
    <cellStyle name="常规 13 27 2 2" xfId="10841"/>
    <cellStyle name="常规 13 32 2 2 2" xfId="10842"/>
    <cellStyle name="常规 13 27 2 2 2" xfId="10843"/>
    <cellStyle name="常规 13 32 3" xfId="10844"/>
    <cellStyle name="常规 13 27 3" xfId="10845"/>
    <cellStyle name="常规 8 51 2" xfId="10846"/>
    <cellStyle name="常规 8 46 2" xfId="10847"/>
    <cellStyle name="常规 48 6 2" xfId="10848"/>
    <cellStyle name="常规 13 32 3 2" xfId="10849"/>
    <cellStyle name="常规 13 27 3 2" xfId="10850"/>
    <cellStyle name="常规 8 51 2 2" xfId="10851"/>
    <cellStyle name="常规 8 46 2 2" xfId="10852"/>
    <cellStyle name="常规 13 32 3 3" xfId="10853"/>
    <cellStyle name="常规 13 27 3 3" xfId="10854"/>
    <cellStyle name="常规 8 51 2 3" xfId="10855"/>
    <cellStyle name="常规 8 46 2 3" xfId="10856"/>
    <cellStyle name="常规 13 32 4" xfId="10857"/>
    <cellStyle name="常规 13 27 4" xfId="10858"/>
    <cellStyle name="常规 8 51 3" xfId="10859"/>
    <cellStyle name="常规 8 46 3" xfId="10860"/>
    <cellStyle name="常规 32 3 3 3" xfId="10861"/>
    <cellStyle name="常规 27 3 3 3" xfId="10862"/>
    <cellStyle name="常规 13 33" xfId="10863"/>
    <cellStyle name="常规 13 28" xfId="10864"/>
    <cellStyle name="常规 3 11 3 2" xfId="10865"/>
    <cellStyle name="常规 13 33 3 2 2" xfId="10866"/>
    <cellStyle name="常规 13 28 3 2 2" xfId="10867"/>
    <cellStyle name="常规 8 52 2 2 2" xfId="10868"/>
    <cellStyle name="常规 8 47 2 2 2" xfId="10869"/>
    <cellStyle name="常规 13 33 3 3" xfId="10870"/>
    <cellStyle name="常规 13 28 3 3" xfId="10871"/>
    <cellStyle name="常规 8 52 2 3" xfId="10872"/>
    <cellStyle name="常规 8 47 2 3" xfId="10873"/>
    <cellStyle name="常规 13 34" xfId="10874"/>
    <cellStyle name="常规 13 29" xfId="10875"/>
    <cellStyle name="常规 13 34 2 2 2" xfId="10876"/>
    <cellStyle name="常规 13 29 2 2 2" xfId="10877"/>
    <cellStyle name="常规 13 34 3 2" xfId="10878"/>
    <cellStyle name="常规 13 29 3 2" xfId="10879"/>
    <cellStyle name="常规 8 53 2 2" xfId="10880"/>
    <cellStyle name="常规 8 48 2 2" xfId="10881"/>
    <cellStyle name="常规 13 34 3 2 2" xfId="10882"/>
    <cellStyle name="常规 13 29 3 2 2" xfId="10883"/>
    <cellStyle name="常规 8 53 2 2 2" xfId="10884"/>
    <cellStyle name="常规 8 48 2 2 2" xfId="10885"/>
    <cellStyle name="常规 13 34 3 3" xfId="10886"/>
    <cellStyle name="常规 13 29 3 3" xfId="10887"/>
    <cellStyle name="常规 8 53 2 3" xfId="10888"/>
    <cellStyle name="常规 8 48 2 3" xfId="10889"/>
    <cellStyle name="常规 13 34 4" xfId="10890"/>
    <cellStyle name="常规 13 29 4" xfId="10891"/>
    <cellStyle name="常规 8 53 3" xfId="10892"/>
    <cellStyle name="常规 8 48 3" xfId="10893"/>
    <cellStyle name="注释 3 3 4 2 3 2" xfId="10894"/>
    <cellStyle name="常规 13 3" xfId="10895"/>
    <cellStyle name="常规 13 3 2" xfId="10896"/>
    <cellStyle name="常规 22 3" xfId="10897"/>
    <cellStyle name="常规 17 3" xfId="10898"/>
    <cellStyle name="常规 13 3 2 2" xfId="10899"/>
    <cellStyle name="常规 7 30 2 3" xfId="10900"/>
    <cellStyle name="常规 7 25 2 3" xfId="10901"/>
    <cellStyle name="常规 22 3 2" xfId="10902"/>
    <cellStyle name="常规 17 3 2" xfId="10903"/>
    <cellStyle name="常规 13 3 2 2 2" xfId="10904"/>
    <cellStyle name="常规 7 30 2 3 2" xfId="10905"/>
    <cellStyle name="常规 7 25 2 3 2" xfId="10906"/>
    <cellStyle name="常规 22 3 2 2" xfId="10907"/>
    <cellStyle name="常规 17 3 2 2" xfId="10908"/>
    <cellStyle name="常规 13 3 2 2 2 2" xfId="10909"/>
    <cellStyle name="常规 22 3 3" xfId="10910"/>
    <cellStyle name="常规 17 3 3" xfId="10911"/>
    <cellStyle name="常规 13 3 2 2 3" xfId="10912"/>
    <cellStyle name="常规 14 30 3 2 2" xfId="10913"/>
    <cellStyle name="常规 14 25 3 2 2" xfId="10914"/>
    <cellStyle name="输入 3 3 2 3" xfId="10915"/>
    <cellStyle name="常规 7 19 13 3 3" xfId="10916"/>
    <cellStyle name="常规 22 3 4" xfId="10917"/>
    <cellStyle name="常规 17 3 4" xfId="10918"/>
    <cellStyle name="常规 13 3 2 2 4" xfId="10919"/>
    <cellStyle name="常规 22 4" xfId="10920"/>
    <cellStyle name="常规 17 4" xfId="10921"/>
    <cellStyle name="常规 13 3 2 3" xfId="10922"/>
    <cellStyle name="常规 7 30 2 4" xfId="10923"/>
    <cellStyle name="常规 7 25 2 4" xfId="10924"/>
    <cellStyle name="常规 2 2 2 2 4 2 2" xfId="10925"/>
    <cellStyle name="常规 22 4 2" xfId="10926"/>
    <cellStyle name="常规 17 4 2" xfId="10927"/>
    <cellStyle name="常规 13 3 2 3 2" xfId="10928"/>
    <cellStyle name="常规 22 5" xfId="10929"/>
    <cellStyle name="常规 17 5" xfId="10930"/>
    <cellStyle name="常规 13 3 2 4" xfId="10931"/>
    <cellStyle name="常规 22 5 2" xfId="10932"/>
    <cellStyle name="常规 17 5 2" xfId="10933"/>
    <cellStyle name="常规 13 3 2 4 2" xfId="10934"/>
    <cellStyle name="常规 22 6" xfId="10935"/>
    <cellStyle name="常规 17 6" xfId="10936"/>
    <cellStyle name="常规 13 3 2 5" xfId="10937"/>
    <cellStyle name="常规 13 3 3" xfId="10938"/>
    <cellStyle name="常规 23 4" xfId="10939"/>
    <cellStyle name="常规 18 4" xfId="10940"/>
    <cellStyle name="常规 13 3 3 3" xfId="10941"/>
    <cellStyle name="常规 23 6" xfId="10942"/>
    <cellStyle name="常规 18 6" xfId="10943"/>
    <cellStyle name="常规 13 3 3 5" xfId="10944"/>
    <cellStyle name="常规 7 2 57 2 2 2" xfId="10945"/>
    <cellStyle name="常规 13 3 4" xfId="10946"/>
    <cellStyle name="强调文字颜色 1 3 5 3 2" xfId="10947"/>
    <cellStyle name="常规 24 3" xfId="10948"/>
    <cellStyle name="常规 19 3" xfId="10949"/>
    <cellStyle name="常规 13 3 4 2" xfId="10950"/>
    <cellStyle name="常规 24 3 2" xfId="10951"/>
    <cellStyle name="常规 19 3 2" xfId="10952"/>
    <cellStyle name="常规 13 3 4 2 2" xfId="10953"/>
    <cellStyle name="常规 24 4" xfId="10954"/>
    <cellStyle name="常规 19 4" xfId="10955"/>
    <cellStyle name="常规 13 3 4 3" xfId="10956"/>
    <cellStyle name="常规 13 3 5" xfId="10957"/>
    <cellStyle name="常规 30 3" xfId="10958"/>
    <cellStyle name="常规 25 3" xfId="10959"/>
    <cellStyle name="常规 13 3 5 2" xfId="10960"/>
    <cellStyle name="常规 13 3 6" xfId="10961"/>
    <cellStyle name="常规 31 3" xfId="10962"/>
    <cellStyle name="常规 26 3" xfId="10963"/>
    <cellStyle name="常规 13 3 6 2" xfId="10964"/>
    <cellStyle name="常规 13 3 7" xfId="10965"/>
    <cellStyle name="常规 13 3 8" xfId="10966"/>
    <cellStyle name="常规 13 40" xfId="10967"/>
    <cellStyle name="常规 13 35" xfId="10968"/>
    <cellStyle name="常规 13 40 2 2 2" xfId="10969"/>
    <cellStyle name="常规 13 35 2 2 2" xfId="10970"/>
    <cellStyle name="常规 13 40 3 2" xfId="10971"/>
    <cellStyle name="常规 13 35 3 2" xfId="10972"/>
    <cellStyle name="常规 8 54 2 2" xfId="10973"/>
    <cellStyle name="常规 8 49 2 2" xfId="10974"/>
    <cellStyle name="常规 13 40 3 2 2" xfId="10975"/>
    <cellStyle name="常规 13 35 3 2 2" xfId="10976"/>
    <cellStyle name="常规 8 54 2 2 2" xfId="10977"/>
    <cellStyle name="常规 8 49 2 2 2" xfId="10978"/>
    <cellStyle name="常规 13 40 3 3" xfId="10979"/>
    <cellStyle name="常规 13 35 3 3" xfId="10980"/>
    <cellStyle name="常规 8 54 2 3" xfId="10981"/>
    <cellStyle name="常规 8 49 2 3" xfId="10982"/>
    <cellStyle name="常规 13 40 4" xfId="10983"/>
    <cellStyle name="常规 13 35 4" xfId="10984"/>
    <cellStyle name="常规 8 54 3" xfId="10985"/>
    <cellStyle name="常规 8 49 3" xfId="10986"/>
    <cellStyle name="常规 13 41" xfId="10987"/>
    <cellStyle name="常规 13 36" xfId="10988"/>
    <cellStyle name="常规 13 41 2" xfId="10989"/>
    <cellStyle name="常规 13 36 2" xfId="10990"/>
    <cellStyle name="常规 13 41 2 2" xfId="10991"/>
    <cellStyle name="常规 13 36 2 2" xfId="10992"/>
    <cellStyle name="常规 13 41 2 2 2" xfId="10993"/>
    <cellStyle name="常规 13 36 2 2 2" xfId="10994"/>
    <cellStyle name="常规 7 2 4 2 11 2 3 2" xfId="10995"/>
    <cellStyle name="常规 13 41 3" xfId="10996"/>
    <cellStyle name="常规 13 36 3" xfId="10997"/>
    <cellStyle name="常规 8 60 2" xfId="10998"/>
    <cellStyle name="常规 8 55 2" xfId="10999"/>
    <cellStyle name="常规 13 41 3 2" xfId="11000"/>
    <cellStyle name="常规 13 36 3 2" xfId="11001"/>
    <cellStyle name="常规 8 55 2 2" xfId="11002"/>
    <cellStyle name="常规 13 41 3 2 2" xfId="11003"/>
    <cellStyle name="常规 13 36 3 2 2" xfId="11004"/>
    <cellStyle name="常规 8 55 2 2 2" xfId="11005"/>
    <cellStyle name="常规 13 41 3 3" xfId="11006"/>
    <cellStyle name="常规 13 36 3 3" xfId="11007"/>
    <cellStyle name="常规 8 55 2 3" xfId="11008"/>
    <cellStyle name="常规 13 41 4" xfId="11009"/>
    <cellStyle name="常规 13 36 4" xfId="11010"/>
    <cellStyle name="常规 8 55 3" xfId="11011"/>
    <cellStyle name="常规 4 8 2 2 2" xfId="11012"/>
    <cellStyle name="常规 13 42 2 2" xfId="11013"/>
    <cellStyle name="常规 13 37 2 2" xfId="11014"/>
    <cellStyle name="常规 13 42 2 2 2" xfId="11015"/>
    <cellStyle name="常规 13 37 2 2 2" xfId="11016"/>
    <cellStyle name="常规 4 8 2 3" xfId="11017"/>
    <cellStyle name="常规 13 42 3" xfId="11018"/>
    <cellStyle name="常规 13 37 3" xfId="11019"/>
    <cellStyle name="常规 8 61 2" xfId="11020"/>
    <cellStyle name="常规 8 56 2" xfId="11021"/>
    <cellStyle name="常规 13 42 3 2" xfId="11022"/>
    <cellStyle name="常规 13 37 3 2" xfId="11023"/>
    <cellStyle name="常规 8 56 2 2" xfId="11024"/>
    <cellStyle name="常规 13 42 3 2 2" xfId="11025"/>
    <cellStyle name="常规 13 37 3 2 2" xfId="11026"/>
    <cellStyle name="常规 8 56 2 2 2" xfId="11027"/>
    <cellStyle name="常规 13 42 3 3" xfId="11028"/>
    <cellStyle name="常规 13 37 3 3" xfId="11029"/>
    <cellStyle name="常规 8 56 2 3" xfId="11030"/>
    <cellStyle name="常规 13 42 4" xfId="11031"/>
    <cellStyle name="常规 13 37 4" xfId="11032"/>
    <cellStyle name="常规 8 56 3" xfId="11033"/>
    <cellStyle name="常规 4 8 3 2" xfId="11034"/>
    <cellStyle name="常规 13 43 2" xfId="11035"/>
    <cellStyle name="常规 13 38 2" xfId="11036"/>
    <cellStyle name="常规 20 2 2 2 3" xfId="11037"/>
    <cellStyle name="常规 15 2 2 2 3" xfId="11038"/>
    <cellStyle name="常规 13 43 2 2" xfId="11039"/>
    <cellStyle name="常规 13 38 2 2" xfId="11040"/>
    <cellStyle name="常规 7 2 62" xfId="11041"/>
    <cellStyle name="常规 7 2 57" xfId="11042"/>
    <cellStyle name="常规 20 2 2 2 3 2" xfId="11043"/>
    <cellStyle name="常规 15 2 2 2 3 2" xfId="11044"/>
    <cellStyle name="常规 13 43 2 2 2" xfId="11045"/>
    <cellStyle name="常规 13 38 2 2 2" xfId="11046"/>
    <cellStyle name="常规 13 43 3" xfId="11047"/>
    <cellStyle name="常规 13 38 3" xfId="11048"/>
    <cellStyle name="常规 8 62 2" xfId="11049"/>
    <cellStyle name="常规 8 57 2" xfId="11050"/>
    <cellStyle name="常规 13 43 4" xfId="11051"/>
    <cellStyle name="常规 13 38 4" xfId="11052"/>
    <cellStyle name="常规 8 57 3" xfId="11053"/>
    <cellStyle name="常规 20 2 3 2 3" xfId="11054"/>
    <cellStyle name="常规 15 2 3 2 3" xfId="11055"/>
    <cellStyle name="常规 13 44 2 2" xfId="11056"/>
    <cellStyle name="常规 13 39 2 2" xfId="11057"/>
    <cellStyle name="常规 13 44 2 2 2" xfId="11058"/>
    <cellStyle name="常规 13 39 2 2 2" xfId="11059"/>
    <cellStyle name="常规 13 44 3" xfId="11060"/>
    <cellStyle name="常规 13 39 3" xfId="11061"/>
    <cellStyle name="常规 8 58 2" xfId="11062"/>
    <cellStyle name="常规 13 44 4" xfId="11063"/>
    <cellStyle name="常规 13 39 4" xfId="11064"/>
    <cellStyle name="常规 8 58 3" xfId="11065"/>
    <cellStyle name="常规 13 4" xfId="11066"/>
    <cellStyle name="常规 13 4 2" xfId="11067"/>
    <cellStyle name="常规 72 3" xfId="11068"/>
    <cellStyle name="常规 67 3" xfId="11069"/>
    <cellStyle name="常规 13 4 2 2" xfId="11070"/>
    <cellStyle name="常规 7 31 2 3" xfId="11071"/>
    <cellStyle name="常规 7 26 2 3" xfId="11072"/>
    <cellStyle name="常规 13 4 2 2 2" xfId="11073"/>
    <cellStyle name="常规 7 31 2 3 2" xfId="11074"/>
    <cellStyle name="常规 7 26 2 3 2" xfId="11075"/>
    <cellStyle name="常规 72 4" xfId="11076"/>
    <cellStyle name="常规 67 4" xfId="11077"/>
    <cellStyle name="常规 13 4 2 3" xfId="11078"/>
    <cellStyle name="常规 7 31 2 4" xfId="11079"/>
    <cellStyle name="常规 7 26 2 4" xfId="11080"/>
    <cellStyle name="常规 2 2 2 2 5 2 2" xfId="11081"/>
    <cellStyle name="常规 13 4 2 3 2" xfId="11082"/>
    <cellStyle name="常规 13 4 2 4" xfId="11083"/>
    <cellStyle name="常规 13 4 2 4 2" xfId="11084"/>
    <cellStyle name="常规 13 4 2 5" xfId="11085"/>
    <cellStyle name="常规 13 4 3" xfId="11086"/>
    <cellStyle name="常规 73 3" xfId="11087"/>
    <cellStyle name="常规 68 3" xfId="11088"/>
    <cellStyle name="常规 13 4 3 2" xfId="11089"/>
    <cellStyle name="常规 13 4 3 2 2" xfId="11090"/>
    <cellStyle name="常规 20 24 3" xfId="11091"/>
    <cellStyle name="常规 20 19 3" xfId="11092"/>
    <cellStyle name="常规 73 4" xfId="11093"/>
    <cellStyle name="常规 68 4" xfId="11094"/>
    <cellStyle name="常规 13 4 3 3" xfId="11095"/>
    <cellStyle name="常规 13 4 4" xfId="11096"/>
    <cellStyle name="强调文字颜色 1 3 5 4 2" xfId="11097"/>
    <cellStyle name="常规 74 3" xfId="11098"/>
    <cellStyle name="常规 69 3" xfId="11099"/>
    <cellStyle name="常规 13 4 4 2" xfId="11100"/>
    <cellStyle name="常规 13 4 5" xfId="11101"/>
    <cellStyle name="常规 13 4 5 2" xfId="11102"/>
    <cellStyle name="常规 13 4 6" xfId="11103"/>
    <cellStyle name="常规 13 4 7" xfId="11104"/>
    <cellStyle name="常规 4 8 5" xfId="11105"/>
    <cellStyle name="常规 13 50" xfId="11106"/>
    <cellStyle name="常规 13 45" xfId="11107"/>
    <cellStyle name="常规 13 50 2" xfId="11108"/>
    <cellStyle name="常规 13 45 2" xfId="11109"/>
    <cellStyle name="常规 13 50 2 2" xfId="11110"/>
    <cellStyle name="常规 13 45 2 2" xfId="11111"/>
    <cellStyle name="强调文字颜色 1 5" xfId="11112"/>
    <cellStyle name="常规 13 50 2 2 2" xfId="11113"/>
    <cellStyle name="常规 13 45 2 2 2" xfId="11114"/>
    <cellStyle name="常规 13 50 3" xfId="11115"/>
    <cellStyle name="常规 13 45 3" xfId="11116"/>
    <cellStyle name="常规 8 59 2" xfId="11117"/>
    <cellStyle name="常规 13 50 4" xfId="11118"/>
    <cellStyle name="常规 13 45 4" xfId="11119"/>
    <cellStyle name="常规 8 59 3" xfId="11120"/>
    <cellStyle name="常规 13 51 2" xfId="11121"/>
    <cellStyle name="常规 13 46 2" xfId="11122"/>
    <cellStyle name="检查单元格 3 2 4 2 4" xfId="11123"/>
    <cellStyle name="常规 13 51 2 2" xfId="11124"/>
    <cellStyle name="常规 13 46 2 2" xfId="11125"/>
    <cellStyle name="常规 13 51 2 2 2" xfId="11126"/>
    <cellStyle name="常规 13 46 2 2 2" xfId="11127"/>
    <cellStyle name="常规 13 51 2 3" xfId="11128"/>
    <cellStyle name="常规 13 46 2 3" xfId="11129"/>
    <cellStyle name="常规 13 51 4" xfId="11130"/>
    <cellStyle name="常规 13 46 4" xfId="11131"/>
    <cellStyle name="常规 13 52" xfId="11132"/>
    <cellStyle name="常规 13 47" xfId="11133"/>
    <cellStyle name="常规 13 52 2" xfId="11134"/>
    <cellStyle name="常规 13 47 2" xfId="11135"/>
    <cellStyle name="常规 13 52 2 2" xfId="11136"/>
    <cellStyle name="常规 13 47 2 2" xfId="11137"/>
    <cellStyle name="常规 13 52 2 2 2" xfId="11138"/>
    <cellStyle name="常规 13 47 2 2 2" xfId="11139"/>
    <cellStyle name="常规 13 52 2 3" xfId="11140"/>
    <cellStyle name="常规 13 47 2 3" xfId="11141"/>
    <cellStyle name="常规 13 52 3" xfId="11142"/>
    <cellStyle name="常规 13 47 3" xfId="11143"/>
    <cellStyle name="常规 13 52 4" xfId="11144"/>
    <cellStyle name="常规 13 47 4" xfId="11145"/>
    <cellStyle name="常规 13 53" xfId="11146"/>
    <cellStyle name="常规 13 48" xfId="11147"/>
    <cellStyle name="常规 13 53 2" xfId="11148"/>
    <cellStyle name="常规 13 48 2" xfId="11149"/>
    <cellStyle name="常规 13 53 2 2" xfId="11150"/>
    <cellStyle name="常规 13 48 2 2" xfId="11151"/>
    <cellStyle name="常规 13 53 2 2 2" xfId="11152"/>
    <cellStyle name="常规 13 48 2 2 2" xfId="11153"/>
    <cellStyle name="常规 13 53 2 3" xfId="11154"/>
    <cellStyle name="常规 13 48 2 3" xfId="11155"/>
    <cellStyle name="常规 13 53 3" xfId="11156"/>
    <cellStyle name="常规 13 48 3" xfId="11157"/>
    <cellStyle name="输入 2 2 2 5 2 2" xfId="11158"/>
    <cellStyle name="常规 21 33" xfId="11159"/>
    <cellStyle name="常规 21 28" xfId="11160"/>
    <cellStyle name="常规 13 53 3 2" xfId="11161"/>
    <cellStyle name="常规 13 48 3 2" xfId="11162"/>
    <cellStyle name="常规 20 2 5" xfId="11163"/>
    <cellStyle name="常规 15 2 5" xfId="11164"/>
    <cellStyle name="常规 21 33 2" xfId="11165"/>
    <cellStyle name="常规 21 28 2" xfId="11166"/>
    <cellStyle name="常规 13 53 3 2 2" xfId="11167"/>
    <cellStyle name="常规 13 48 3 2 2" xfId="11168"/>
    <cellStyle name="常规 20 2 5 2" xfId="11169"/>
    <cellStyle name="常规 15 2 5 2" xfId="11170"/>
    <cellStyle name="注释 2 23 3 2" xfId="11171"/>
    <cellStyle name="注释 2 18 3 2" xfId="11172"/>
    <cellStyle name="常规 21 34" xfId="11173"/>
    <cellStyle name="常规 21 29" xfId="11174"/>
    <cellStyle name="常规 13 53 3 3" xfId="11175"/>
    <cellStyle name="常规 13 48 3 3" xfId="11176"/>
    <cellStyle name="常规 20 2 6" xfId="11177"/>
    <cellStyle name="常规 15 2 6" xfId="11178"/>
    <cellStyle name="常规 13 53 4" xfId="11179"/>
    <cellStyle name="常规 13 48 4" xfId="11180"/>
    <cellStyle name="常规 2 7 2 2 2 2 2 2" xfId="11181"/>
    <cellStyle name="常规 13 54" xfId="11182"/>
    <cellStyle name="常规 13 49" xfId="11183"/>
    <cellStyle name="常规 2 7 2 2 2 2 2 2 2" xfId="11184"/>
    <cellStyle name="常规 13 54 2" xfId="11185"/>
    <cellStyle name="常规 13 49 2" xfId="11186"/>
    <cellStyle name="常规 2 7 2 2 2 2 2 2 3" xfId="11187"/>
    <cellStyle name="常规 13 54 3" xfId="11188"/>
    <cellStyle name="常规 13 49 3" xfId="11189"/>
    <cellStyle name="输入 2 2 2 5 3 2" xfId="11190"/>
    <cellStyle name="常规 31 33" xfId="11191"/>
    <cellStyle name="常规 31 28" xfId="11192"/>
    <cellStyle name="常规 26 33" xfId="11193"/>
    <cellStyle name="常规 26 28" xfId="11194"/>
    <cellStyle name="常规 13 54 3 2" xfId="11195"/>
    <cellStyle name="常规 13 49 3 2" xfId="11196"/>
    <cellStyle name="常规 21 2 5" xfId="11197"/>
    <cellStyle name="常规 16 2 5" xfId="11198"/>
    <cellStyle name="常规 31 33 2" xfId="11199"/>
    <cellStyle name="常规 31 28 2" xfId="11200"/>
    <cellStyle name="常规 26 33 2" xfId="11201"/>
    <cellStyle name="常规 26 28 2" xfId="11202"/>
    <cellStyle name="常规 13 54 3 2 2" xfId="11203"/>
    <cellStyle name="常规 13 49 3 2 2" xfId="11204"/>
    <cellStyle name="常规 21 2 5 2" xfId="11205"/>
    <cellStyle name="常规 16 2 5 2" xfId="11206"/>
    <cellStyle name="常规 13 54 4" xfId="11207"/>
    <cellStyle name="常规 13 49 4" xfId="11208"/>
    <cellStyle name="常规 13 5" xfId="11209"/>
    <cellStyle name="常规 13 5 2" xfId="11210"/>
    <cellStyle name="常规 14 42" xfId="11211"/>
    <cellStyle name="常规 14 37" xfId="11212"/>
    <cellStyle name="常规 13 5 2 2 2" xfId="11213"/>
    <cellStyle name="常规 7 32 2 3 2" xfId="11214"/>
    <cellStyle name="常规 7 27 2 3 2" xfId="11215"/>
    <cellStyle name="强调文字颜色 6 3 2 5 3" xfId="11216"/>
    <cellStyle name="常规 24 42" xfId="11217"/>
    <cellStyle name="常规 24 37" xfId="11218"/>
    <cellStyle name="常规 13 5 3 2 2" xfId="11219"/>
    <cellStyle name="常规 30 24 3" xfId="11220"/>
    <cellStyle name="常规 30 19 3" xfId="11221"/>
    <cellStyle name="常规 25 24 3" xfId="11222"/>
    <cellStyle name="常规 25 19 3" xfId="11223"/>
    <cellStyle name="常规 214" xfId="11224"/>
    <cellStyle name="常规 209" xfId="11225"/>
    <cellStyle name="常规 164" xfId="11226"/>
    <cellStyle name="常规 159" xfId="11227"/>
    <cellStyle name="常规 13 5 3 3" xfId="11228"/>
    <cellStyle name="常规 13 5 4" xfId="11229"/>
    <cellStyle name="常规 313" xfId="11230"/>
    <cellStyle name="常规 308" xfId="11231"/>
    <cellStyle name="常规 263" xfId="11232"/>
    <cellStyle name="常规 258" xfId="11233"/>
    <cellStyle name="常规 13 5 4 2" xfId="11234"/>
    <cellStyle name="常规 13 5 5" xfId="11235"/>
    <cellStyle name="常规 7 19 2 2 40 2 2 2" xfId="11236"/>
    <cellStyle name="常规 7 19 2 2 35 2 2 2" xfId="11237"/>
    <cellStyle name="常规 13 5 6" xfId="11238"/>
    <cellStyle name="常规 13 5 7" xfId="11239"/>
    <cellStyle name="常规 2 7 2 2 2 2 2 3 2" xfId="11240"/>
    <cellStyle name="常规 13 60 2" xfId="11241"/>
    <cellStyle name="常规 13 55 2" xfId="11242"/>
    <cellStyle name="注释 2 2 2 4 4 2 2" xfId="11243"/>
    <cellStyle name="常规 13 55 2 2" xfId="11244"/>
    <cellStyle name="常规 13 55 2 2 2" xfId="11245"/>
    <cellStyle name="常规 13 55 2 3" xfId="11246"/>
    <cellStyle name="常规 13 55 3" xfId="11247"/>
    <cellStyle name="常规 13 55 3 2" xfId="11248"/>
    <cellStyle name="常规 22 2 5" xfId="11249"/>
    <cellStyle name="常规 17 2 5" xfId="11250"/>
    <cellStyle name="常规 24 2 2 2" xfId="11251"/>
    <cellStyle name="常规 19 2 2 2" xfId="11252"/>
    <cellStyle name="常规 13 55 3 3" xfId="11253"/>
    <cellStyle name="常规 22 2 6" xfId="11254"/>
    <cellStyle name="常规 17 2 6" xfId="11255"/>
    <cellStyle name="常规 13 55 4" xfId="11256"/>
    <cellStyle name="常规 2 7 2 2 2 2 2 4" xfId="11257"/>
    <cellStyle name="常规 13 61" xfId="11258"/>
    <cellStyle name="常规 13 56" xfId="11259"/>
    <cellStyle name="注释 2 2 2 4 4 3" xfId="11260"/>
    <cellStyle name="常规 13 61 2" xfId="11261"/>
    <cellStyle name="常规 13 56 2" xfId="11262"/>
    <cellStyle name="常规 13 61 2 2" xfId="11263"/>
    <cellStyle name="常规 13 56 2 2" xfId="11264"/>
    <cellStyle name="常规 13 56 2 3" xfId="11265"/>
    <cellStyle name="常规 13 61 3" xfId="11266"/>
    <cellStyle name="常规 13 56 3" xfId="11267"/>
    <cellStyle name="常规 13 56 3 2" xfId="11268"/>
    <cellStyle name="常规 23 2 5" xfId="11269"/>
    <cellStyle name="常规 18 2 5" xfId="11270"/>
    <cellStyle name="常规 24 3 2 2" xfId="11271"/>
    <cellStyle name="常规 19 3 2 2" xfId="11272"/>
    <cellStyle name="常规 13 56 3 3" xfId="11273"/>
    <cellStyle name="常规 23 2 6" xfId="11274"/>
    <cellStyle name="常规 18 2 6" xfId="11275"/>
    <cellStyle name="常规 13 62 2" xfId="11276"/>
    <cellStyle name="常规 13 57 2" xfId="11277"/>
    <cellStyle name="常规 13 57 2 2" xfId="11278"/>
    <cellStyle name="常规 13 57 2 2 2" xfId="11279"/>
    <cellStyle name="常规 13 57 3" xfId="11280"/>
    <cellStyle name="常规 13 57 3 2" xfId="11281"/>
    <cellStyle name="常规 24 2 5" xfId="11282"/>
    <cellStyle name="常规 19 2 5" xfId="11283"/>
    <cellStyle name="常规 13 57 3 2 2" xfId="11284"/>
    <cellStyle name="常规 24 2 5 2" xfId="11285"/>
    <cellStyle name="常规 19 2 5 2" xfId="11286"/>
    <cellStyle name="常规 13 57 4" xfId="11287"/>
    <cellStyle name="常规 13 63" xfId="11288"/>
    <cellStyle name="常规 13 58" xfId="11289"/>
    <cellStyle name="好 2 2 2 2" xfId="11290"/>
    <cellStyle name="常规 13 63 2" xfId="11291"/>
    <cellStyle name="常规 13 58 2" xfId="11292"/>
    <cellStyle name="好 2 2 2 2 2" xfId="11293"/>
    <cellStyle name="常规 13 58 2 2" xfId="11294"/>
    <cellStyle name="好 2 2 2 2 2 2" xfId="11295"/>
    <cellStyle name="常规 13 58 2 2 2" xfId="11296"/>
    <cellStyle name="好 2 2 2 2 2 2 2" xfId="11297"/>
    <cellStyle name="常规 13 58 3" xfId="11298"/>
    <cellStyle name="好 2 2 2 2 3" xfId="11299"/>
    <cellStyle name="常规 13 58 3 2" xfId="11300"/>
    <cellStyle name="好 2 2 2 2 3 2" xfId="11301"/>
    <cellStyle name="常规 30 2 5" xfId="11302"/>
    <cellStyle name="常规 25 2 5" xfId="11303"/>
    <cellStyle name="常规 13 58 3 2 2" xfId="11304"/>
    <cellStyle name="常规 30 2 5 2" xfId="11305"/>
    <cellStyle name="常规 25 2 5 2" xfId="11306"/>
    <cellStyle name="常规 13 58 4" xfId="11307"/>
    <cellStyle name="好 2 2 2 2 4" xfId="11308"/>
    <cellStyle name="常规 13 64" xfId="11309"/>
    <cellStyle name="常规 13 59" xfId="11310"/>
    <cellStyle name="好 2 2 2 3" xfId="11311"/>
    <cellStyle name="常规 13 59 2" xfId="11312"/>
    <cellStyle name="好 2 2 2 3 2" xfId="11313"/>
    <cellStyle name="常规 13 59 2 2" xfId="11314"/>
    <cellStyle name="好 2 2 2 3 2 2" xfId="11315"/>
    <cellStyle name="常规 13 59 3" xfId="11316"/>
    <cellStyle name="好 2 2 2 3 3" xfId="11317"/>
    <cellStyle name="常规 13 6 2" xfId="11318"/>
    <cellStyle name="常规 13 6 2 2" xfId="11319"/>
    <cellStyle name="常规 7 33 2 3" xfId="11320"/>
    <cellStyle name="常规 7 28 2 3" xfId="11321"/>
    <cellStyle name="常规 13 6 2 2 2" xfId="11322"/>
    <cellStyle name="常规 7 33 2 3 2" xfId="11323"/>
    <cellStyle name="常规 7 28 2 3 2" xfId="11324"/>
    <cellStyle name="常规 13 6 2 3" xfId="11325"/>
    <cellStyle name="常规 7 33 2 4" xfId="11326"/>
    <cellStyle name="常规 7 28 2 4" xfId="11327"/>
    <cellStyle name="常规 13 6 3 2" xfId="11328"/>
    <cellStyle name="常规 13 6 3 3" xfId="11329"/>
    <cellStyle name="常规 13 6 4 2" xfId="11330"/>
    <cellStyle name="常规 13 6 5" xfId="11331"/>
    <cellStyle name="常规 13 6 5 2" xfId="11332"/>
    <cellStyle name="常规 13 6 7" xfId="11333"/>
    <cellStyle name="常规 13 65" xfId="11334"/>
    <cellStyle name="好 2 2 2 4" xfId="11335"/>
    <cellStyle name="常规 13 7 2 2" xfId="11336"/>
    <cellStyle name="常规 7 34 2 3" xfId="11337"/>
    <cellStyle name="常规 7 29 2 3" xfId="11338"/>
    <cellStyle name="常规 7 2 2 41 2 3 2" xfId="11339"/>
    <cellStyle name="常规 7 2 2 36 2 3 2" xfId="11340"/>
    <cellStyle name="常规 2 2 9" xfId="11341"/>
    <cellStyle name="常规 13 7 2 2 2" xfId="11342"/>
    <cellStyle name="常规 7 34 2 3 2" xfId="11343"/>
    <cellStyle name="常规 7 29 2 3 2" xfId="11344"/>
    <cellStyle name="常规 13 7 2 3" xfId="11345"/>
    <cellStyle name="常规 7 34 2 4" xfId="11346"/>
    <cellStyle name="常规 7 29 2 4" xfId="11347"/>
    <cellStyle name="常规 13 7 3 2" xfId="11348"/>
    <cellStyle name="常规 13 7 3 2 2" xfId="11349"/>
    <cellStyle name="常规 13 7 3 3" xfId="11350"/>
    <cellStyle name="常规 13 7 4" xfId="11351"/>
    <cellStyle name="常规 13 8 2" xfId="11352"/>
    <cellStyle name="常规 13 8 2 2" xfId="11353"/>
    <cellStyle name="常规 7 40 2 3" xfId="11354"/>
    <cellStyle name="常规 7 35 2 3" xfId="11355"/>
    <cellStyle name="注释 2 14 2 3" xfId="11356"/>
    <cellStyle name="常规 13 8 2 2 2" xfId="11357"/>
    <cellStyle name="常规 7 40 2 3 2" xfId="11358"/>
    <cellStyle name="常规 7 35 2 3 2" xfId="11359"/>
    <cellStyle name="常规 13 8 2 3" xfId="11360"/>
    <cellStyle name="常规 7 40 2 4" xfId="11361"/>
    <cellStyle name="常规 7 35 2 4" xfId="11362"/>
    <cellStyle name="常规 13 8 3" xfId="11363"/>
    <cellStyle name="常规 13 8 3 2" xfId="11364"/>
    <cellStyle name="注释 2 20 2 3" xfId="11365"/>
    <cellStyle name="注释 2 15 2 3" xfId="11366"/>
    <cellStyle name="常规 13 8 3 2 2" xfId="11367"/>
    <cellStyle name="常规 13 8 3 3" xfId="11368"/>
    <cellStyle name="常规 13 8 4" xfId="11369"/>
    <cellStyle name="常规 13 9" xfId="11370"/>
    <cellStyle name="常规 13 9 2" xfId="11371"/>
    <cellStyle name="常规 13 9 2 2" xfId="11372"/>
    <cellStyle name="常规 7 41 2 3" xfId="11373"/>
    <cellStyle name="常规 7 36 2 3" xfId="11374"/>
    <cellStyle name="注释 2 64 2 3" xfId="11375"/>
    <cellStyle name="注释 2 59 2 3" xfId="11376"/>
    <cellStyle name="常规 13 9 2 2 2" xfId="11377"/>
    <cellStyle name="常规 7 41 2 3 2" xfId="11378"/>
    <cellStyle name="常规 7 36 2 3 2" xfId="11379"/>
    <cellStyle name="常规 13 9 2 3" xfId="11380"/>
    <cellStyle name="常规 7 41 2 4" xfId="11381"/>
    <cellStyle name="常规 7 36 2 4" xfId="11382"/>
    <cellStyle name="常规 13 9 3" xfId="11383"/>
    <cellStyle name="常规 13 9 3 2" xfId="11384"/>
    <cellStyle name="注释 2 70 2 3" xfId="11385"/>
    <cellStyle name="注释 2 65 2 3" xfId="11386"/>
    <cellStyle name="常规 13 9 3 2 2" xfId="11387"/>
    <cellStyle name="常规 13 9 3 3" xfId="11388"/>
    <cellStyle name="常规 13 9 4" xfId="11389"/>
    <cellStyle name="常规 5 3" xfId="11390"/>
    <cellStyle name="常规 143" xfId="11391"/>
    <cellStyle name="常规 138" xfId="11392"/>
    <cellStyle name="好 4 4" xfId="11393"/>
    <cellStyle name="常规 3 2 2 4 2 4" xfId="11394"/>
    <cellStyle name="常规 7 6 2 2" xfId="11395"/>
    <cellStyle name="常规 14" xfId="11396"/>
    <cellStyle name="常规 4 2 3 4 2 2" xfId="11397"/>
    <cellStyle name="常规 31 2 2 6" xfId="11398"/>
    <cellStyle name="常规 26 2 2 6" xfId="11399"/>
    <cellStyle name="常规 14 10" xfId="11400"/>
    <cellStyle name="常规 31 2 2 6 2" xfId="11401"/>
    <cellStyle name="常规 26 2 2 6 2" xfId="11402"/>
    <cellStyle name="常规 14 10 2" xfId="11403"/>
    <cellStyle name="常规 14 41 4" xfId="11404"/>
    <cellStyle name="常规 14 36 4" xfId="11405"/>
    <cellStyle name="常规 9 55 3" xfId="11406"/>
    <cellStyle name="常规 14 10 2 2" xfId="11407"/>
    <cellStyle name="注释 3 9 2 2" xfId="11408"/>
    <cellStyle name="常规 5 2 2 2 3" xfId="11409"/>
    <cellStyle name="常规 14 10 2 2 2" xfId="11410"/>
    <cellStyle name="注释 3 9 2 2 2" xfId="11411"/>
    <cellStyle name="常规 5 2 2 2 3 2" xfId="11412"/>
    <cellStyle name="常规 14 5 3 2 2" xfId="11413"/>
    <cellStyle name="常规 14 10 3" xfId="11414"/>
    <cellStyle name="常规 9 24 2" xfId="11415"/>
    <cellStyle name="常规 9 19 2" xfId="11416"/>
    <cellStyle name="注释 3 9 3" xfId="11417"/>
    <cellStyle name="常规 14 42 4" xfId="11418"/>
    <cellStyle name="常规 14 37 4" xfId="11419"/>
    <cellStyle name="常规 9 56 3" xfId="11420"/>
    <cellStyle name="常规 14 10 3 2" xfId="11421"/>
    <cellStyle name="常规 9 24 2 2" xfId="11422"/>
    <cellStyle name="常规 9 19 2 2" xfId="11423"/>
    <cellStyle name="注释 3 9 3 2" xfId="11424"/>
    <cellStyle name="常规 5 2 2 3 3" xfId="11425"/>
    <cellStyle name="常规 14 10 3 2 2" xfId="11426"/>
    <cellStyle name="汇总 3 9 2" xfId="11427"/>
    <cellStyle name="常规 33 2 2 2" xfId="11428"/>
    <cellStyle name="常规 28 2 2 2" xfId="11429"/>
    <cellStyle name="常规 14 10 3 3" xfId="11430"/>
    <cellStyle name="常规 14 10 4" xfId="11431"/>
    <cellStyle name="常规 9 24 3" xfId="11432"/>
    <cellStyle name="常规 9 19 3" xfId="11433"/>
    <cellStyle name="注释 3 9 4" xfId="11434"/>
    <cellStyle name="常规 31 2 2 7" xfId="11435"/>
    <cellStyle name="常规 26 2 2 7" xfId="11436"/>
    <cellStyle name="常规 14 11" xfId="11437"/>
    <cellStyle name="常规 14 11 2" xfId="11438"/>
    <cellStyle name="常规 14 11 2 2" xfId="11439"/>
    <cellStyle name="常规 5 2 3 2 3" xfId="11440"/>
    <cellStyle name="常规 14 11 2 2 2" xfId="11441"/>
    <cellStyle name="常规 7 2 2 2 33 2 4" xfId="11442"/>
    <cellStyle name="常规 7 2 2 2 28 2 4" xfId="11443"/>
    <cellStyle name="常规 14 11 3" xfId="11444"/>
    <cellStyle name="常规 9 30 2" xfId="11445"/>
    <cellStyle name="常规 9 25 2" xfId="11446"/>
    <cellStyle name="常规 41 5 2 2" xfId="11447"/>
    <cellStyle name="常规 36 5 2 2" xfId="11448"/>
    <cellStyle name="常规 14 11 3 2" xfId="11449"/>
    <cellStyle name="常规 9 30 2 2" xfId="11450"/>
    <cellStyle name="常规 9 25 2 2" xfId="11451"/>
    <cellStyle name="常规 14 11 3 2 2" xfId="11452"/>
    <cellStyle name="常规 7 2 2 2 34 2 4" xfId="11453"/>
    <cellStyle name="常规 7 2 2 2 29 2 4" xfId="11454"/>
    <cellStyle name="常规 33 3 2 2" xfId="11455"/>
    <cellStyle name="常规 28 3 2 2" xfId="11456"/>
    <cellStyle name="常规 14 11 3 3" xfId="11457"/>
    <cellStyle name="常规 14 11 4" xfId="11458"/>
    <cellStyle name="常规 9 30 3" xfId="11459"/>
    <cellStyle name="常规 9 25 3" xfId="11460"/>
    <cellStyle name="输出 2 2 4 2 3" xfId="11461"/>
    <cellStyle name="常规 14 12 2 2 2" xfId="11462"/>
    <cellStyle name="常规 14 12 3" xfId="11463"/>
    <cellStyle name="常规 9 31 2" xfId="11464"/>
    <cellStyle name="常规 9 26 2" xfId="11465"/>
    <cellStyle name="常规 36 5 3 2" xfId="11466"/>
    <cellStyle name="常规 14 12 3 2" xfId="11467"/>
    <cellStyle name="常规 9 31 2 2" xfId="11468"/>
    <cellStyle name="常规 9 26 2 2" xfId="11469"/>
    <cellStyle name="输出 2 2 5 2 3" xfId="11470"/>
    <cellStyle name="常规 14 12 3 2 2" xfId="11471"/>
    <cellStyle name="常规 14 2 2 3 2" xfId="11472"/>
    <cellStyle name="常规 33 4 2 2" xfId="11473"/>
    <cellStyle name="常规 28 4 2 2" xfId="11474"/>
    <cellStyle name="常规 14 12 3 3" xfId="11475"/>
    <cellStyle name="常规 14 12 4" xfId="11476"/>
    <cellStyle name="常规 9 31 3" xfId="11477"/>
    <cellStyle name="常规 9 26 3" xfId="11478"/>
    <cellStyle name="常规 14 13 2 2" xfId="11479"/>
    <cellStyle name="输出 2 3 4 2 3" xfId="11480"/>
    <cellStyle name="常规 2 2 2 2 3" xfId="11481"/>
    <cellStyle name="常规 14 13 2 2 2" xfId="11482"/>
    <cellStyle name="常规 14 13 3" xfId="11483"/>
    <cellStyle name="常规 9 32 2" xfId="11484"/>
    <cellStyle name="常规 9 27 2" xfId="11485"/>
    <cellStyle name="常规 36 5 4 2" xfId="11486"/>
    <cellStyle name="常规 14 13 3 2" xfId="11487"/>
    <cellStyle name="常规 9 32 2 2" xfId="11488"/>
    <cellStyle name="常规 9 27 2 2" xfId="11489"/>
    <cellStyle name="常规 2 2 3 2 3" xfId="11490"/>
    <cellStyle name="常规 14 13 3 2 2" xfId="11491"/>
    <cellStyle name="常规 14 2 3 3 2" xfId="11492"/>
    <cellStyle name="常规 33 5 2 2" xfId="11493"/>
    <cellStyle name="常规 28 5 2 2" xfId="11494"/>
    <cellStyle name="常规 14 13 3 3" xfId="11495"/>
    <cellStyle name="常规 14 13 4" xfId="11496"/>
    <cellStyle name="常规 9 32 3" xfId="11497"/>
    <cellStyle name="常规 9 27 3" xfId="11498"/>
    <cellStyle name="常规 14 14" xfId="11499"/>
    <cellStyle name="好 2 2 6 3" xfId="11500"/>
    <cellStyle name="常规 14 14 2" xfId="11501"/>
    <cellStyle name="好 2 2 6 3 2" xfId="11502"/>
    <cellStyle name="常规 14 14 2 2" xfId="11503"/>
    <cellStyle name="常规 7 2 4 24 5" xfId="11504"/>
    <cellStyle name="常规 7 2 4 19 5" xfId="11505"/>
    <cellStyle name="常规 2 3 2 2 3" xfId="11506"/>
    <cellStyle name="常规 14 14 2 2 2" xfId="11507"/>
    <cellStyle name="常规 14 14 3" xfId="11508"/>
    <cellStyle name="常规 9 33 2" xfId="11509"/>
    <cellStyle name="常规 9 28 2" xfId="11510"/>
    <cellStyle name="常规 14 14 3 2" xfId="11511"/>
    <cellStyle name="常规 9 33 2 2" xfId="11512"/>
    <cellStyle name="常规 9 28 2 2" xfId="11513"/>
    <cellStyle name="常规 2 3 3 2 3" xfId="11514"/>
    <cellStyle name="常规 14 14 3 2 2" xfId="11515"/>
    <cellStyle name="常规 33 6 2 2" xfId="11516"/>
    <cellStyle name="常规 28 6 2 2" xfId="11517"/>
    <cellStyle name="常规 14 14 3 3" xfId="11518"/>
    <cellStyle name="常规 14 14 4" xfId="11519"/>
    <cellStyle name="常规 9 33 3" xfId="11520"/>
    <cellStyle name="常规 9 28 3" xfId="11521"/>
    <cellStyle name="常规 14 20" xfId="11522"/>
    <cellStyle name="常规 14 15" xfId="11523"/>
    <cellStyle name="好 2 2 6 4" xfId="11524"/>
    <cellStyle name="常规 14 20 2" xfId="11525"/>
    <cellStyle name="常规 14 15 2" xfId="11526"/>
    <cellStyle name="常规 7 20 30 3" xfId="11527"/>
    <cellStyle name="常规 7 20 25 3" xfId="11528"/>
    <cellStyle name="常规 14 20 2 2" xfId="11529"/>
    <cellStyle name="常规 14 15 2 2" xfId="11530"/>
    <cellStyle name="常规 7 20 30 3 2" xfId="11531"/>
    <cellStyle name="常规 7 20 25 3 2" xfId="11532"/>
    <cellStyle name="常规 14 20 2 2 2" xfId="11533"/>
    <cellStyle name="常规 14 15 2 2 2" xfId="11534"/>
    <cellStyle name="常规 2 4 2 2 3" xfId="11535"/>
    <cellStyle name="常规 14 20 3" xfId="11536"/>
    <cellStyle name="常规 14 15 3" xfId="11537"/>
    <cellStyle name="常规 9 34 2" xfId="11538"/>
    <cellStyle name="常规 9 29 2" xfId="11539"/>
    <cellStyle name="常规 7 20 31 3" xfId="11540"/>
    <cellStyle name="常规 7 20 26 3" xfId="11541"/>
    <cellStyle name="常规 14 20 3 2" xfId="11542"/>
    <cellStyle name="常规 14 15 3 2" xfId="11543"/>
    <cellStyle name="常规 9 34 2 2" xfId="11544"/>
    <cellStyle name="常规 9 29 2 2" xfId="11545"/>
    <cellStyle name="常规 7 20 31 3 2" xfId="11546"/>
    <cellStyle name="常规 7 20 26 3 2" xfId="11547"/>
    <cellStyle name="常规 14 20 3 2 2" xfId="11548"/>
    <cellStyle name="常规 14 15 3 2 2" xfId="11549"/>
    <cellStyle name="常规 2 4 3 2 3" xfId="11550"/>
    <cellStyle name="常规 7 20 31 4" xfId="11551"/>
    <cellStyle name="常规 7 20 26 4" xfId="11552"/>
    <cellStyle name="常规 14 20 3 3" xfId="11553"/>
    <cellStyle name="常规 14 15 3 3" xfId="11554"/>
    <cellStyle name="常规 33 7 2 2" xfId="11555"/>
    <cellStyle name="常规 7 2 2 56 2 3 2" xfId="11556"/>
    <cellStyle name="常规 14 20 4" xfId="11557"/>
    <cellStyle name="常规 14 15 4" xfId="11558"/>
    <cellStyle name="常规 9 34 3" xfId="11559"/>
    <cellStyle name="常规 9 29 3" xfId="11560"/>
    <cellStyle name="常规 14 21" xfId="11561"/>
    <cellStyle name="常规 14 16" xfId="11562"/>
    <cellStyle name="强调文字颜色 2 3 2 2 3 2 3" xfId="11563"/>
    <cellStyle name="常规 14 21 2" xfId="11564"/>
    <cellStyle name="常规 14 16 2" xfId="11565"/>
    <cellStyle name="强调文字颜色 2 3 2 2 3 2 3 2" xfId="11566"/>
    <cellStyle name="常规 14 21 2 2" xfId="11567"/>
    <cellStyle name="常规 14 16 2 2" xfId="11568"/>
    <cellStyle name="常规 2 5 2 2 3" xfId="11569"/>
    <cellStyle name="常规 14 21 2 2 2" xfId="11570"/>
    <cellStyle name="常规 14 16 2 2 2" xfId="11571"/>
    <cellStyle name="强调文字颜色 2 3 2 2 3 2 4" xfId="11572"/>
    <cellStyle name="常规 14 21 3" xfId="11573"/>
    <cellStyle name="常规 14 16 3" xfId="11574"/>
    <cellStyle name="常规 9 40 2" xfId="11575"/>
    <cellStyle name="常规 9 35 2" xfId="11576"/>
    <cellStyle name="常规 14 21 3 2" xfId="11577"/>
    <cellStyle name="常规 14 16 3 2" xfId="11578"/>
    <cellStyle name="常规 9 40 2 2" xfId="11579"/>
    <cellStyle name="常规 9 35 2 2" xfId="11580"/>
    <cellStyle name="常规 8 2 2 2 12" xfId="11581"/>
    <cellStyle name="常规 14 21 3 2 2" xfId="11582"/>
    <cellStyle name="常规 14 16 3 2 2" xfId="11583"/>
    <cellStyle name="常规 8 2 2 2 12 2" xfId="11584"/>
    <cellStyle name="常规 33 8 2 2" xfId="11585"/>
    <cellStyle name="常规 14 21 3 3" xfId="11586"/>
    <cellStyle name="常规 14 16 3 3" xfId="11587"/>
    <cellStyle name="常规 8 2 2 2 13" xfId="11588"/>
    <cellStyle name="常规 14 21 4" xfId="11589"/>
    <cellStyle name="常规 14 16 4" xfId="11590"/>
    <cellStyle name="常规 9 40 3" xfId="11591"/>
    <cellStyle name="常规 9 35 3" xfId="11592"/>
    <cellStyle name="常规 35 34 2" xfId="11593"/>
    <cellStyle name="常规 35 29 2" xfId="11594"/>
    <cellStyle name="常规 14 22" xfId="11595"/>
    <cellStyle name="常规 14 17" xfId="11596"/>
    <cellStyle name="常规 35 34 2 2" xfId="11597"/>
    <cellStyle name="常规 35 29 2 2" xfId="11598"/>
    <cellStyle name="常规 14 22 2" xfId="11599"/>
    <cellStyle name="常规 14 17 2" xfId="11600"/>
    <cellStyle name="常规 14 22 2 2" xfId="11601"/>
    <cellStyle name="常规 14 17 2 2" xfId="11602"/>
    <cellStyle name="常规 2 6 2 2 3" xfId="11603"/>
    <cellStyle name="常规 14 22 2 2 2" xfId="11604"/>
    <cellStyle name="常规 14 17 2 2 2" xfId="11605"/>
    <cellStyle name="常规 14 22 3" xfId="11606"/>
    <cellStyle name="常规 14 17 3" xfId="11607"/>
    <cellStyle name="常规 9 41 2" xfId="11608"/>
    <cellStyle name="常规 9 36 2" xfId="11609"/>
    <cellStyle name="常规 14 22 3 2" xfId="11610"/>
    <cellStyle name="常规 14 17 3 2" xfId="11611"/>
    <cellStyle name="常规 9 41 2 2" xfId="11612"/>
    <cellStyle name="常规 9 36 2 2" xfId="11613"/>
    <cellStyle name="常规 14 22 3 2 2" xfId="11614"/>
    <cellStyle name="常规 14 17 3 2 2" xfId="11615"/>
    <cellStyle name="常规 33 9 2 2" xfId="11616"/>
    <cellStyle name="常规 2 2 3 2 2 2 2" xfId="11617"/>
    <cellStyle name="常规 14 22 3 3" xfId="11618"/>
    <cellStyle name="常规 14 17 3 3" xfId="11619"/>
    <cellStyle name="常规 14 22 4" xfId="11620"/>
    <cellStyle name="常规 14 17 4" xfId="11621"/>
    <cellStyle name="常规 9 41 3" xfId="11622"/>
    <cellStyle name="常规 9 36 3" xfId="11623"/>
    <cellStyle name="常规 14 23 2 2" xfId="11624"/>
    <cellStyle name="常规 14 18 2 2" xfId="11625"/>
    <cellStyle name="常规 2 7 2 2 3" xfId="11626"/>
    <cellStyle name="常规 14 23 2 2 2" xfId="11627"/>
    <cellStyle name="常规 14 18 2 2 2" xfId="11628"/>
    <cellStyle name="警告文本 3 3 7" xfId="11629"/>
    <cellStyle name="常规 14 23 3" xfId="11630"/>
    <cellStyle name="常规 14 18 3" xfId="11631"/>
    <cellStyle name="常规 9 42 2" xfId="11632"/>
    <cellStyle name="常规 9 37 2" xfId="11633"/>
    <cellStyle name="常规 63 2 2" xfId="11634"/>
    <cellStyle name="常规 58 2 2" xfId="11635"/>
    <cellStyle name="常规 14 23 3 2" xfId="11636"/>
    <cellStyle name="常规 14 18 3 2" xfId="11637"/>
    <cellStyle name="常规 9 42 2 2" xfId="11638"/>
    <cellStyle name="常规 9 37 2 2" xfId="11639"/>
    <cellStyle name="常规 14 23 3 2 2" xfId="11640"/>
    <cellStyle name="常规 14 18 3 2 2" xfId="11641"/>
    <cellStyle name="常规 14 23 3 3" xfId="11642"/>
    <cellStyle name="常规 14 18 3 3" xfId="11643"/>
    <cellStyle name="常规 14 23 4" xfId="11644"/>
    <cellStyle name="常规 14 18 4" xfId="11645"/>
    <cellStyle name="常规 9 42 3" xfId="11646"/>
    <cellStyle name="常规 9 37 3" xfId="11647"/>
    <cellStyle name="常规 14 24 2" xfId="11648"/>
    <cellStyle name="常规 14 19 2" xfId="11649"/>
    <cellStyle name="强调文字颜色 6 2 3 3 2 4" xfId="11650"/>
    <cellStyle name="常规 14 24 2 2" xfId="11651"/>
    <cellStyle name="常规 14 19 2 2" xfId="11652"/>
    <cellStyle name="常规 2 8 2 2 3" xfId="11653"/>
    <cellStyle name="常规 14 24 2 2 2" xfId="11654"/>
    <cellStyle name="常规 14 19 2 2 2" xfId="11655"/>
    <cellStyle name="输入 2 2 2 3" xfId="11656"/>
    <cellStyle name="常规 4 2 3 2 6" xfId="11657"/>
    <cellStyle name="常规 14 24 3" xfId="11658"/>
    <cellStyle name="常规 14 19 3" xfId="11659"/>
    <cellStyle name="常规 9 43 2" xfId="11660"/>
    <cellStyle name="常规 9 38 2" xfId="11661"/>
    <cellStyle name="常规 14 24 3 2" xfId="11662"/>
    <cellStyle name="常规 14 19 3 2" xfId="11663"/>
    <cellStyle name="常规 9 43 2 2" xfId="11664"/>
    <cellStyle name="常规 9 38 2 2" xfId="11665"/>
    <cellStyle name="常规 14 24 3 3" xfId="11666"/>
    <cellStyle name="常规 14 19 3 3" xfId="11667"/>
    <cellStyle name="常规 14 24 4" xfId="11668"/>
    <cellStyle name="常规 14 19 4" xfId="11669"/>
    <cellStyle name="常规 9 43 3" xfId="11670"/>
    <cellStyle name="常规 9 38 3" xfId="11671"/>
    <cellStyle name="常规 14 2" xfId="11672"/>
    <cellStyle name="常规 14 2 2 2 2 2" xfId="11673"/>
    <cellStyle name="常规 14 2 2 2 2 2 2" xfId="11674"/>
    <cellStyle name="常规 14 2 2 2 2 3" xfId="11675"/>
    <cellStyle name="常规 14 2 2 2 3" xfId="11676"/>
    <cellStyle name="输入 2 2 2 2 4" xfId="11677"/>
    <cellStyle name="常规 14 2 2 2 3 2" xfId="11678"/>
    <cellStyle name="常规 14 2 2 2 4" xfId="11679"/>
    <cellStyle name="输入 2 2 2 3 4" xfId="11680"/>
    <cellStyle name="常规 14 2 2 2 4 2" xfId="11681"/>
    <cellStyle name="常规 14 2 2 2 5" xfId="11682"/>
    <cellStyle name="常规 33 4 2 2 2" xfId="11683"/>
    <cellStyle name="常规 28 4 2 2 2" xfId="11684"/>
    <cellStyle name="常规 14 2 2 3 2 2" xfId="11685"/>
    <cellStyle name="常规 3 62 2 2" xfId="11686"/>
    <cellStyle name="常规 3 57 2 2" xfId="11687"/>
    <cellStyle name="常规 33 4 2 3" xfId="11688"/>
    <cellStyle name="常规 28 4 2 3" xfId="11689"/>
    <cellStyle name="常规 14 2 2 3 3" xfId="11690"/>
    <cellStyle name="常规 33 4 3" xfId="11691"/>
    <cellStyle name="常规 28 4 3" xfId="11692"/>
    <cellStyle name="常规 7 19 24 4 2" xfId="11693"/>
    <cellStyle name="常规 14 2 2 4" xfId="11694"/>
    <cellStyle name="常规 33 4 4" xfId="11695"/>
    <cellStyle name="常规 28 4 4" xfId="11696"/>
    <cellStyle name="汇总 3 2 6 3 2" xfId="11697"/>
    <cellStyle name="常规 7 19 24 4 3" xfId="11698"/>
    <cellStyle name="常规 14 2 2 5" xfId="11699"/>
    <cellStyle name="常规 7 2 4 13 2" xfId="11700"/>
    <cellStyle name="常规 14 2 2 6" xfId="11701"/>
    <cellStyle name="常规 7 2 4 13 2 2" xfId="11702"/>
    <cellStyle name="常规 14 2 2 6 2" xfId="11703"/>
    <cellStyle name="常规 2 2 2 3 3" xfId="11704"/>
    <cellStyle name="常规 14 2 3 2 2 2" xfId="11705"/>
    <cellStyle name="常规 14 2 3 2 3" xfId="11706"/>
    <cellStyle name="常规 2 2 2 4 3" xfId="11707"/>
    <cellStyle name="输入 2 3 2 2 4" xfId="11708"/>
    <cellStyle name="强调文字颜色 1 3" xfId="11709"/>
    <cellStyle name="解释性文本 2 2 5 2 3" xfId="11710"/>
    <cellStyle name="常规 14 2 3 2 3 2" xfId="11711"/>
    <cellStyle name="常规 14 2 3 2 4" xfId="11712"/>
    <cellStyle name="常规 33 5 3" xfId="11713"/>
    <cellStyle name="常规 28 5 3" xfId="11714"/>
    <cellStyle name="常规 14 2 3 4" xfId="11715"/>
    <cellStyle name="常规 14 2 3 4 2" xfId="11716"/>
    <cellStyle name="常规 22 13" xfId="11717"/>
    <cellStyle name="常规 14 2 3 5" xfId="11718"/>
    <cellStyle name="常规 14 30" xfId="11719"/>
    <cellStyle name="常规 14 25" xfId="11720"/>
    <cellStyle name="常规 14 30 2" xfId="11721"/>
    <cellStyle name="常规 14 25 2" xfId="11722"/>
    <cellStyle name="常规 14 30 2 2" xfId="11723"/>
    <cellStyle name="常规 14 25 2 2" xfId="11724"/>
    <cellStyle name="常规 21 3 4" xfId="11725"/>
    <cellStyle name="常规 16 3 4" xfId="11726"/>
    <cellStyle name="常规 14 30 2 2 2" xfId="11727"/>
    <cellStyle name="常规 14 25 2 2 2" xfId="11728"/>
    <cellStyle name="输入 3 2 2 3" xfId="11729"/>
    <cellStyle name="常规 7 19 12 3 3" xfId="11730"/>
    <cellStyle name="常规 14 30 3" xfId="11731"/>
    <cellStyle name="常规 14 25 3" xfId="11732"/>
    <cellStyle name="常规 9 44 2" xfId="11733"/>
    <cellStyle name="常规 9 39 2" xfId="11734"/>
    <cellStyle name="常规 14 30 4" xfId="11735"/>
    <cellStyle name="常规 14 25 4" xfId="11736"/>
    <cellStyle name="常规 9 44 3" xfId="11737"/>
    <cellStyle name="常规 9 39 3" xfId="11738"/>
    <cellStyle name="警告文本 2 6" xfId="11739"/>
    <cellStyle name="常规 20 63" xfId="11740"/>
    <cellStyle name="常规 20 58" xfId="11741"/>
    <cellStyle name="常规 14 31 2 2 2" xfId="11742"/>
    <cellStyle name="常规 14 26 2 2 2" xfId="11743"/>
    <cellStyle name="常规 14 31 3" xfId="11744"/>
    <cellStyle name="常规 14 26 3" xfId="11745"/>
    <cellStyle name="常规 9 50 2" xfId="11746"/>
    <cellStyle name="常规 9 45 2" xfId="11747"/>
    <cellStyle name="常规 14 31 3 2" xfId="11748"/>
    <cellStyle name="常规 14 26 3 2" xfId="11749"/>
    <cellStyle name="常规 9 50 2 2" xfId="11750"/>
    <cellStyle name="常规 9 45 2 2" xfId="11751"/>
    <cellStyle name="常规 14 31 3 2 2" xfId="11752"/>
    <cellStyle name="常规 14 26 3 2 2" xfId="11753"/>
    <cellStyle name="常规 14 31 3 3" xfId="11754"/>
    <cellStyle name="常规 14 26 3 3" xfId="11755"/>
    <cellStyle name="常规 14 32 2 2" xfId="11756"/>
    <cellStyle name="常规 14 27 2 2" xfId="11757"/>
    <cellStyle name="常规 14 32 2 2 2" xfId="11758"/>
    <cellStyle name="常规 14 27 2 2 2" xfId="11759"/>
    <cellStyle name="常规 14 32 3" xfId="11760"/>
    <cellStyle name="常规 14 27 3" xfId="11761"/>
    <cellStyle name="常规 9 51 2" xfId="11762"/>
    <cellStyle name="常规 9 46 2" xfId="11763"/>
    <cellStyle name="常规 14 32 3 2" xfId="11764"/>
    <cellStyle name="常规 14 27 3 2" xfId="11765"/>
    <cellStyle name="常规 9 51 2 2" xfId="11766"/>
    <cellStyle name="常规 9 46 2 2" xfId="11767"/>
    <cellStyle name="常规 14 44" xfId="11768"/>
    <cellStyle name="常规 14 39" xfId="11769"/>
    <cellStyle name="常规 14 32 3 2 2" xfId="11770"/>
    <cellStyle name="常规 14 27 3 2 2" xfId="11771"/>
    <cellStyle name="常规 14 32 3 3" xfId="11772"/>
    <cellStyle name="常规 14 27 3 3" xfId="11773"/>
    <cellStyle name="常规 14 32 4" xfId="11774"/>
    <cellStyle name="常规 14 27 4" xfId="11775"/>
    <cellStyle name="常规 9 51 3" xfId="11776"/>
    <cellStyle name="常规 9 46 3" xfId="11777"/>
    <cellStyle name="常规 14 33 2 2" xfId="11778"/>
    <cellStyle name="常规 14 28 2 2" xfId="11779"/>
    <cellStyle name="常规 4 12" xfId="11780"/>
    <cellStyle name="常规 14 33 2 2 2" xfId="11781"/>
    <cellStyle name="常规 14 28 2 2 2" xfId="11782"/>
    <cellStyle name="常规 4 12 2" xfId="11783"/>
    <cellStyle name="常规 14 33 3" xfId="11784"/>
    <cellStyle name="常规 14 28 3" xfId="11785"/>
    <cellStyle name="常规 9 52 2" xfId="11786"/>
    <cellStyle name="常规 9 47 2" xfId="11787"/>
    <cellStyle name="常规 14 33 3 2" xfId="11788"/>
    <cellStyle name="常规 14 28 3 2" xfId="11789"/>
    <cellStyle name="常规 9 52 2 2" xfId="11790"/>
    <cellStyle name="常规 9 47 2 2" xfId="11791"/>
    <cellStyle name="常规 14 33 3 2 2" xfId="11792"/>
    <cellStyle name="常规 14 28 3 2 2" xfId="11793"/>
    <cellStyle name="常规 14 33 3 3" xfId="11794"/>
    <cellStyle name="常规 14 28 3 3" xfId="11795"/>
    <cellStyle name="常规 14 34 2" xfId="11796"/>
    <cellStyle name="常规 14 29 2" xfId="11797"/>
    <cellStyle name="常规 14 34 2 2" xfId="11798"/>
    <cellStyle name="常规 14 29 2 2" xfId="11799"/>
    <cellStyle name="常规 9 12" xfId="11800"/>
    <cellStyle name="常规 14 34 2 2 2" xfId="11801"/>
    <cellStyle name="常规 14 29 2 2 2" xfId="11802"/>
    <cellStyle name="注释 3 2 3" xfId="11803"/>
    <cellStyle name="常规 9 12 2" xfId="11804"/>
    <cellStyle name="常规 14 34 3" xfId="11805"/>
    <cellStyle name="常规 14 29 3" xfId="11806"/>
    <cellStyle name="常规 9 53 2" xfId="11807"/>
    <cellStyle name="常规 9 48 2" xfId="11808"/>
    <cellStyle name="常规 14 34 3 2" xfId="11809"/>
    <cellStyle name="常规 14 29 3 2" xfId="11810"/>
    <cellStyle name="常规 9 62" xfId="11811"/>
    <cellStyle name="常规 9 57" xfId="11812"/>
    <cellStyle name="常规 9 53 2 2" xfId="11813"/>
    <cellStyle name="常规 9 48 2 2" xfId="11814"/>
    <cellStyle name="常规 14 43 3" xfId="11815"/>
    <cellStyle name="常规 14 38 3" xfId="11816"/>
    <cellStyle name="常规 14 34 3 2 2" xfId="11817"/>
    <cellStyle name="常规 14 29 3 2 2" xfId="11818"/>
    <cellStyle name="常规 9 57 2" xfId="11819"/>
    <cellStyle name="常规 14 34 3 3" xfId="11820"/>
    <cellStyle name="常规 14 29 3 3" xfId="11821"/>
    <cellStyle name="常规 9 63" xfId="11822"/>
    <cellStyle name="常规 9 58" xfId="11823"/>
    <cellStyle name="常规 14 34 4" xfId="11824"/>
    <cellStyle name="常规 14 29 4" xfId="11825"/>
    <cellStyle name="常规 9 53 3" xfId="11826"/>
    <cellStyle name="常规 9 48 3" xfId="11827"/>
    <cellStyle name="强调文字颜色 6 2 2 3 2 2 2" xfId="11828"/>
    <cellStyle name="常规 14 3" xfId="11829"/>
    <cellStyle name="常规 14 3 2" xfId="11830"/>
    <cellStyle name="常规 14 3 2 2" xfId="11831"/>
    <cellStyle name="常规 7 75 2 3" xfId="11832"/>
    <cellStyle name="注释 3 27 2" xfId="11833"/>
    <cellStyle name="注释 3 32 2" xfId="11834"/>
    <cellStyle name="常规 14 3 2 2 2" xfId="11835"/>
    <cellStyle name="常规 7 75 2 3 2" xfId="11836"/>
    <cellStyle name="注释 3 27 2 2" xfId="11837"/>
    <cellStyle name="注释 3 32 2 2" xfId="11838"/>
    <cellStyle name="常规 21 3 2 4" xfId="11839"/>
    <cellStyle name="常规 16 3 2 4" xfId="11840"/>
    <cellStyle name="常规 14 3 2 2 2 2" xfId="11841"/>
    <cellStyle name="常规 14 3 2 2 3" xfId="11842"/>
    <cellStyle name="输入 3 2 2 2 4" xfId="11843"/>
    <cellStyle name="常规 14 3 2 2 3 2" xfId="11844"/>
    <cellStyle name="强调文字颜色 5 2 2 4 4 2" xfId="11845"/>
    <cellStyle name="常规 14 3 2 2 4" xfId="11846"/>
    <cellStyle name="常规 34 4 2" xfId="11847"/>
    <cellStyle name="常规 29 4 2" xfId="11848"/>
    <cellStyle name="常规 14 3 2 3" xfId="11849"/>
    <cellStyle name="常规 7 75 2 4" xfId="11850"/>
    <cellStyle name="注释 3 27 3" xfId="11851"/>
    <cellStyle name="注释 3 32 3" xfId="11852"/>
    <cellStyle name="常规 34 4 2 2" xfId="11853"/>
    <cellStyle name="常规 29 4 2 2" xfId="11854"/>
    <cellStyle name="常规 14 3 2 3 2" xfId="11855"/>
    <cellStyle name="常规 34 4 3" xfId="11856"/>
    <cellStyle name="常规 29 4 3" xfId="11857"/>
    <cellStyle name="注释 3 25 2 2 2" xfId="11858"/>
    <cellStyle name="注释 3 30 2 2 2" xfId="11859"/>
    <cellStyle name="常规 7 2 9 4 2 2" xfId="11860"/>
    <cellStyle name="常规 7 19 30 4 2" xfId="11861"/>
    <cellStyle name="常规 7 19 25 4 2" xfId="11862"/>
    <cellStyle name="常规 14 3 2 4" xfId="11863"/>
    <cellStyle name="常规 7 19 30 4 2 2" xfId="11864"/>
    <cellStyle name="常规 7 19 25 4 2 2" xfId="11865"/>
    <cellStyle name="常规 14 3 2 4 2" xfId="11866"/>
    <cellStyle name="常规 7 19 30 4 3" xfId="11867"/>
    <cellStyle name="常规 7 19 25 4 3" xfId="11868"/>
    <cellStyle name="常规 14 3 2 5" xfId="11869"/>
    <cellStyle name="常规 14 3 3" xfId="11870"/>
    <cellStyle name="常规 14 3 3 2" xfId="11871"/>
    <cellStyle name="常规 14 3 3 2 2" xfId="11872"/>
    <cellStyle name="常规 34 5 2" xfId="11873"/>
    <cellStyle name="常规 29 5 2" xfId="11874"/>
    <cellStyle name="常规 14 3 3 3" xfId="11875"/>
    <cellStyle name="常规 34 5 2 2" xfId="11876"/>
    <cellStyle name="常规 29 5 2 2" xfId="11877"/>
    <cellStyle name="常规 14 3 3 3 2" xfId="11878"/>
    <cellStyle name="常规 14 3 3 4 2" xfId="11879"/>
    <cellStyle name="常规 14 3 3 5" xfId="11880"/>
    <cellStyle name="注释 3 33 5" xfId="11881"/>
    <cellStyle name="注释 3 28 5" xfId="11882"/>
    <cellStyle name="常规 7 2 58 2 2 2" xfId="11883"/>
    <cellStyle name="常规 14 3 4" xfId="11884"/>
    <cellStyle name="注释 3 34" xfId="11885"/>
    <cellStyle name="注释 3 29" xfId="11886"/>
    <cellStyle name="强调文字颜色 1 3 6 3 2" xfId="11887"/>
    <cellStyle name="常规 14 3 4 2" xfId="11888"/>
    <cellStyle name="常规 14 3 4 2 2" xfId="11889"/>
    <cellStyle name="常规 34 6 2" xfId="11890"/>
    <cellStyle name="常规 29 6 2" xfId="11891"/>
    <cellStyle name="常规 14 3 4 3" xfId="11892"/>
    <cellStyle name="常规 14 3 5" xfId="11893"/>
    <cellStyle name="常规 14 3 5 2" xfId="11894"/>
    <cellStyle name="常规 14 3 6" xfId="11895"/>
    <cellStyle name="常规 14 3 6 2" xfId="11896"/>
    <cellStyle name="常规 14 3 7" xfId="11897"/>
    <cellStyle name="常规 14 40 2" xfId="11898"/>
    <cellStyle name="常规 14 35 2" xfId="11899"/>
    <cellStyle name="常规 14 40 2 2" xfId="11900"/>
    <cellStyle name="常规 14 35 2 2" xfId="11901"/>
    <cellStyle name="常规 14 40 2 2 2" xfId="11902"/>
    <cellStyle name="常规 14 35 2 2 2" xfId="11903"/>
    <cellStyle name="常规 14 40 3" xfId="11904"/>
    <cellStyle name="常规 14 35 3" xfId="11905"/>
    <cellStyle name="常规 9 54 2" xfId="11906"/>
    <cellStyle name="常规 9 49 2" xfId="11907"/>
    <cellStyle name="常规 14 40 3 2" xfId="11908"/>
    <cellStyle name="常规 14 35 3 2" xfId="11909"/>
    <cellStyle name="常规 9 54 2 2" xfId="11910"/>
    <cellStyle name="常规 9 49 2 2" xfId="11911"/>
    <cellStyle name="常规 24 43 3" xfId="11912"/>
    <cellStyle name="常规 24 38 3" xfId="11913"/>
    <cellStyle name="常规 14 40 3 2 2" xfId="11914"/>
    <cellStyle name="常规 14 35 3 2 2" xfId="11915"/>
    <cellStyle name="常规 14 40 3 3" xfId="11916"/>
    <cellStyle name="常规 14 35 3 3" xfId="11917"/>
    <cellStyle name="常规 14 40 4" xfId="11918"/>
    <cellStyle name="常规 14 35 4" xfId="11919"/>
    <cellStyle name="常规 9 54 3" xfId="11920"/>
    <cellStyle name="常规 9 49 3" xfId="11921"/>
    <cellStyle name="常规 14 41" xfId="11922"/>
    <cellStyle name="常规 14 36" xfId="11923"/>
    <cellStyle name="常规 14 41 2" xfId="11924"/>
    <cellStyle name="常规 14 36 2" xfId="11925"/>
    <cellStyle name="常规 14 41 2 2" xfId="11926"/>
    <cellStyle name="常规 14 36 2 2" xfId="11927"/>
    <cellStyle name="常规 14 41 2 2 2" xfId="11928"/>
    <cellStyle name="常规 14 36 2 2 2" xfId="11929"/>
    <cellStyle name="常规 14 41 3" xfId="11930"/>
    <cellStyle name="常规 14 36 3" xfId="11931"/>
    <cellStyle name="常规 9 60 2" xfId="11932"/>
    <cellStyle name="常规 9 55 2" xfId="11933"/>
    <cellStyle name="常规 14 41 3 2" xfId="11934"/>
    <cellStyle name="常规 14 36 3 2" xfId="11935"/>
    <cellStyle name="常规 9 55 2 2" xfId="11936"/>
    <cellStyle name="常规 34 43 3" xfId="11937"/>
    <cellStyle name="常规 34 38 3" xfId="11938"/>
    <cellStyle name="常规 29 43 3" xfId="11939"/>
    <cellStyle name="常规 29 38 3" xfId="11940"/>
    <cellStyle name="常规 14 41 3 2 2" xfId="11941"/>
    <cellStyle name="常规 14 36 3 2 2" xfId="11942"/>
    <cellStyle name="常规 14 42 2" xfId="11943"/>
    <cellStyle name="常规 14 37 2" xfId="11944"/>
    <cellStyle name="常规 14 42 2 2" xfId="11945"/>
    <cellStyle name="常规 14 37 2 2" xfId="11946"/>
    <cellStyle name="常规 14 42 2 2 2" xfId="11947"/>
    <cellStyle name="常规 14 37 2 2 2" xfId="11948"/>
    <cellStyle name="常规 14 42 3" xfId="11949"/>
    <cellStyle name="常规 14 37 3" xfId="11950"/>
    <cellStyle name="常规 9 61 2" xfId="11951"/>
    <cellStyle name="常规 9 56 2" xfId="11952"/>
    <cellStyle name="常规 14 42 3 2" xfId="11953"/>
    <cellStyle name="常规 14 37 3 2" xfId="11954"/>
    <cellStyle name="强调文字颜色 3 2 2 2 6" xfId="11955"/>
    <cellStyle name="常规 9 56 2 2" xfId="11956"/>
    <cellStyle name="常规 14 42 3 2 2" xfId="11957"/>
    <cellStyle name="常规 14 37 3 2 2" xfId="11958"/>
    <cellStyle name="强调文字颜色 3 2 2 2 6 2" xfId="11959"/>
    <cellStyle name="常规 14 42 3 3" xfId="11960"/>
    <cellStyle name="常规 14 37 3 3" xfId="11961"/>
    <cellStyle name="强调文字颜色 3 2 2 2 7" xfId="11962"/>
    <cellStyle name="常规 14 43" xfId="11963"/>
    <cellStyle name="常规 14 38" xfId="11964"/>
    <cellStyle name="常规 14 43 2" xfId="11965"/>
    <cellStyle name="常规 14 38 2" xfId="11966"/>
    <cellStyle name="常规 14 43 2 2" xfId="11967"/>
    <cellStyle name="常规 14 38 2 2" xfId="11968"/>
    <cellStyle name="注释 2 2 2 6" xfId="11969"/>
    <cellStyle name="常规 14 43 2 2 2" xfId="11970"/>
    <cellStyle name="常规 14 38 2 2 2" xfId="11971"/>
    <cellStyle name="常规 14 43 3 2" xfId="11972"/>
    <cellStyle name="常规 14 38 3 2" xfId="11973"/>
    <cellStyle name="常规 9 57 2 2" xfId="11974"/>
    <cellStyle name="注释 2 3 2 6" xfId="11975"/>
    <cellStyle name="常规 14 43 3 2 2" xfId="11976"/>
    <cellStyle name="常规 14 38 3 2 2" xfId="11977"/>
    <cellStyle name="常规 14 43 3 3" xfId="11978"/>
    <cellStyle name="常规 14 38 3 3" xfId="11979"/>
    <cellStyle name="常规 14 43 4" xfId="11980"/>
    <cellStyle name="常规 14 38 4" xfId="11981"/>
    <cellStyle name="常规 9 57 3" xfId="11982"/>
    <cellStyle name="常规 14 44 2" xfId="11983"/>
    <cellStyle name="常规 14 39 2" xfId="11984"/>
    <cellStyle name="常规 14 44 2 2" xfId="11985"/>
    <cellStyle name="常规 14 39 2 2" xfId="11986"/>
    <cellStyle name="注释 3 2 2 6" xfId="11987"/>
    <cellStyle name="常规 14 44 2 2 2" xfId="11988"/>
    <cellStyle name="常规 14 39 2 2 2" xfId="11989"/>
    <cellStyle name="常规 14 44 3" xfId="11990"/>
    <cellStyle name="常规 14 39 3" xfId="11991"/>
    <cellStyle name="常规 9 58 2" xfId="11992"/>
    <cellStyle name="常规 14 44 3 2" xfId="11993"/>
    <cellStyle name="常规 14 39 3 2" xfId="11994"/>
    <cellStyle name="常规 9 58 2 2" xfId="11995"/>
    <cellStyle name="常规 14 44 3 2 2" xfId="11996"/>
    <cellStyle name="常规 14 39 3 2 2" xfId="11997"/>
    <cellStyle name="常规 14 44 3 3" xfId="11998"/>
    <cellStyle name="常规 14 39 3 3" xfId="11999"/>
    <cellStyle name="常规 14 44 4" xfId="12000"/>
    <cellStyle name="常规 14 39 4" xfId="12001"/>
    <cellStyle name="常规 9 58 3" xfId="12002"/>
    <cellStyle name="常规 14 4" xfId="12003"/>
    <cellStyle name="常规 14 4 2" xfId="12004"/>
    <cellStyle name="常规 7 19 31 4 3" xfId="12005"/>
    <cellStyle name="常规 7 19 26 4 3" xfId="12006"/>
    <cellStyle name="常规 34 2 2 2 3" xfId="12007"/>
    <cellStyle name="常规 14 4 2 5" xfId="12008"/>
    <cellStyle name="常规 14 4 3" xfId="12009"/>
    <cellStyle name="常规 14 4 3 2" xfId="12010"/>
    <cellStyle name="常规 7 2 2 2 34" xfId="12011"/>
    <cellStyle name="常规 7 2 2 2 29" xfId="12012"/>
    <cellStyle name="常规 14 4 3 2 2" xfId="12013"/>
    <cellStyle name="常规 14 4 3 3" xfId="12014"/>
    <cellStyle name="常规 14 4 4" xfId="12015"/>
    <cellStyle name="注释 3 79" xfId="12016"/>
    <cellStyle name="强调文字颜色 1 3 6 4 2" xfId="12017"/>
    <cellStyle name="常规 14 4 4 2" xfId="12018"/>
    <cellStyle name="常规 14 4 5" xfId="12019"/>
    <cellStyle name="常规 14 4 5 2" xfId="12020"/>
    <cellStyle name="常规 14 4 6" xfId="12021"/>
    <cellStyle name="常规 14 45 2" xfId="12022"/>
    <cellStyle name="常规 31 2 3 2" xfId="12023"/>
    <cellStyle name="常规 26 2 3 2" xfId="12024"/>
    <cellStyle name="常规 7 19 22 2 2 2" xfId="12025"/>
    <cellStyle name="常规 7 19 17 2 2 2" xfId="12026"/>
    <cellStyle name="常规 14 46" xfId="12027"/>
    <cellStyle name="常规 31 2 3 2 2" xfId="12028"/>
    <cellStyle name="常规 26 2 3 2 2" xfId="12029"/>
    <cellStyle name="常规 14 46 2" xfId="12030"/>
    <cellStyle name="常规 31 2 3 3" xfId="12031"/>
    <cellStyle name="常规 26 2 3 3" xfId="12032"/>
    <cellStyle name="注释 2 2 2 2 2" xfId="12033"/>
    <cellStyle name="常规 14 47" xfId="12034"/>
    <cellStyle name="常规 7 19 2 10 2 2" xfId="12035"/>
    <cellStyle name="常规 31 2 3 3 2" xfId="12036"/>
    <cellStyle name="常规 26 2 3 3 2" xfId="12037"/>
    <cellStyle name="注释 2 2 2 2 2 2" xfId="12038"/>
    <cellStyle name="常规 14 47 2" xfId="12039"/>
    <cellStyle name="常规 7 19 2 10 2 2 2" xfId="12040"/>
    <cellStyle name="常规 31 2 3 4" xfId="12041"/>
    <cellStyle name="常规 26 2 3 4" xfId="12042"/>
    <cellStyle name="注释 2 2 2 2 3" xfId="12043"/>
    <cellStyle name="常规 14 48" xfId="12044"/>
    <cellStyle name="常规 7 19 2 10 2 3" xfId="12045"/>
    <cellStyle name="注释 2 2 2 2 4" xfId="12046"/>
    <cellStyle name="常规 14 49" xfId="12047"/>
    <cellStyle name="常规 14 5" xfId="12048"/>
    <cellStyle name="常规 14 5 2" xfId="12049"/>
    <cellStyle name="常规 14 5 3 3" xfId="12050"/>
    <cellStyle name="计算 3 2 2 3 2" xfId="12051"/>
    <cellStyle name="常规 14 5 4" xfId="12052"/>
    <cellStyle name="常规 14 5 4 2" xfId="12053"/>
    <cellStyle name="常规 14 5 5" xfId="12054"/>
    <cellStyle name="常规 14 5 5 2" xfId="12055"/>
    <cellStyle name="常规 7 19 2 2 40 3 2 2" xfId="12056"/>
    <cellStyle name="常规 7 19 2 2 35 3 2 2" xfId="12057"/>
    <cellStyle name="常规 14 5 6" xfId="12058"/>
    <cellStyle name="常规 14 6" xfId="12059"/>
    <cellStyle name="常规 14 6 10" xfId="12060"/>
    <cellStyle name="常规 14 6 2" xfId="12061"/>
    <cellStyle name="常规 14 6 2 2 2 2 2" xfId="12062"/>
    <cellStyle name="常规 14 6 2 2 2 2 2 2" xfId="12063"/>
    <cellStyle name="常规 14 6 2 2 2 2 2 3" xfId="12064"/>
    <cellStyle name="常规 14 6 2 2 2 2 3" xfId="12065"/>
    <cellStyle name="常规 14 6 2 2 2 3" xfId="12066"/>
    <cellStyle name="常规 14 6 2 2 2 3 2" xfId="12067"/>
    <cellStyle name="常规 14 6 2 2 2 4" xfId="12068"/>
    <cellStyle name="常规 14 6 2 2 5" xfId="12069"/>
    <cellStyle name="常规 14 6 2 2 3 2" xfId="12070"/>
    <cellStyle name="常规 14 6 2 2 5 2" xfId="12071"/>
    <cellStyle name="常规 14 6 2 2 3 2 2" xfId="12072"/>
    <cellStyle name="常规 14 6 2 2 6" xfId="12073"/>
    <cellStyle name="常规 14 6 2 2 3 3" xfId="12074"/>
    <cellStyle name="常规 14 6 2 2 4" xfId="12075"/>
    <cellStyle name="常规 14 6 2 2 4 2" xfId="12076"/>
    <cellStyle name="常规 14 6 2 2 4 2 2" xfId="12077"/>
    <cellStyle name="常规 14 6 2 2 4 3" xfId="12078"/>
    <cellStyle name="常规 14 6 2 2 6 2" xfId="12079"/>
    <cellStyle name="常规 8 10 3 2" xfId="12080"/>
    <cellStyle name="常规 14 6 2 2 7" xfId="12081"/>
    <cellStyle name="常规 14 6 2 3 2 2" xfId="12082"/>
    <cellStyle name="常规 14 6 2 3 2 2 2" xfId="12083"/>
    <cellStyle name="常规 14 6 2 3 2 3" xfId="12084"/>
    <cellStyle name="常规 14 6 2 3 3" xfId="12085"/>
    <cellStyle name="常规 37 4 2 3 2" xfId="12086"/>
    <cellStyle name="常规 14 6 3 2 5" xfId="12087"/>
    <cellStyle name="常规 14 6 2 3 3 2" xfId="12088"/>
    <cellStyle name="常规 14 6 2 3 4" xfId="12089"/>
    <cellStyle name="常规 7 19 33 4 2 2" xfId="12090"/>
    <cellStyle name="常规 7 19 28 4 2 2" xfId="12091"/>
    <cellStyle name="常规 14 6 2 4 2" xfId="12092"/>
    <cellStyle name="计算 3 2 3 2 3 2" xfId="12093"/>
    <cellStyle name="常规 14 6 2 4 2 2" xfId="12094"/>
    <cellStyle name="常规 14 6 2 4 3" xfId="12095"/>
    <cellStyle name="常规 7 19 33 4 3" xfId="12096"/>
    <cellStyle name="常规 7 19 28 4 3" xfId="12097"/>
    <cellStyle name="常规 2 2 2 2 2 5 3 2 2" xfId="12098"/>
    <cellStyle name="常规 14 6 2 5" xfId="12099"/>
    <cellStyle name="计算 3 2 3 2 4" xfId="12100"/>
    <cellStyle name="常规 14 6 2 5 2" xfId="12101"/>
    <cellStyle name="常规 2 3 5" xfId="12102"/>
    <cellStyle name="常规 14 6 2 5 2 2" xfId="12103"/>
    <cellStyle name="常规 14 6 2 5 3" xfId="12104"/>
    <cellStyle name="常规 14 6 2 6" xfId="12105"/>
    <cellStyle name="常规 14 6 2 6 2" xfId="12106"/>
    <cellStyle name="常规 14 6 2 7" xfId="12107"/>
    <cellStyle name="常规 14 6 2 7 2" xfId="12108"/>
    <cellStyle name="检查单元格 2 2 2 2 5" xfId="12109"/>
    <cellStyle name="常规 14 6 2 8" xfId="12110"/>
    <cellStyle name="常规 14 6 3 2" xfId="12111"/>
    <cellStyle name="常规 24 10 3" xfId="12112"/>
    <cellStyle name="常规 14 6 3 2 2" xfId="12113"/>
    <cellStyle name="常规 14 6 3 2 2 2" xfId="12114"/>
    <cellStyle name="常规 14 6 3 2 2 2 2" xfId="12115"/>
    <cellStyle name="常规 7 2 4 2 40 3" xfId="12116"/>
    <cellStyle name="常规 7 2 4 2 35 3" xfId="12117"/>
    <cellStyle name="常规 14 6 3 2 2 3" xfId="12118"/>
    <cellStyle name="常规 14 6 3 2 3" xfId="12119"/>
    <cellStyle name="常规 14 6 3 2 4" xfId="12120"/>
    <cellStyle name="常规 14 6 3 3" xfId="12121"/>
    <cellStyle name="计算 3 2 3 3 2" xfId="12122"/>
    <cellStyle name="计算 2 2 2 3 2 4" xfId="12123"/>
    <cellStyle name="常规 24 11 3" xfId="12124"/>
    <cellStyle name="常规 37 5 2 2" xfId="12125"/>
    <cellStyle name="常规 14 6 3 3 2" xfId="12126"/>
    <cellStyle name="常规 14 6 3 3 2 2" xfId="12127"/>
    <cellStyle name="常规 14 6 3 3 3" xfId="12128"/>
    <cellStyle name="常规 14 6 3 4" xfId="12129"/>
    <cellStyle name="常规 24 12 3" xfId="12130"/>
    <cellStyle name="常规 37 5 3 2" xfId="12131"/>
    <cellStyle name="常规 14 6 3 4 2" xfId="12132"/>
    <cellStyle name="常规 14 6 3 4 3" xfId="12133"/>
    <cellStyle name="常规 14 6 3 5" xfId="12134"/>
    <cellStyle name="常规 7 2 2 8 2 4" xfId="12135"/>
    <cellStyle name="常规 24 13 3" xfId="12136"/>
    <cellStyle name="常规 37 5 4 2" xfId="12137"/>
    <cellStyle name="常规 14 6 3 5 2" xfId="12138"/>
    <cellStyle name="常规 14 6 3 6" xfId="12139"/>
    <cellStyle name="常规 24 14 3" xfId="12140"/>
    <cellStyle name="常规 14 6 3 6 2" xfId="12141"/>
    <cellStyle name="常规 14 6 3 7" xfId="12142"/>
    <cellStyle name="常规 14 6 4" xfId="12143"/>
    <cellStyle name="常规 7 19 44" xfId="12144"/>
    <cellStyle name="常规 7 19 39" xfId="12145"/>
    <cellStyle name="常规 14 6 4 2" xfId="12146"/>
    <cellStyle name="常规 8 4 2 32" xfId="12147"/>
    <cellStyle name="常规 8 4 2 27" xfId="12148"/>
    <cellStyle name="常规 7 19 44 2" xfId="12149"/>
    <cellStyle name="常规 7 19 39 2" xfId="12150"/>
    <cellStyle name="常规 14 6 4 2 2" xfId="12151"/>
    <cellStyle name="常规 8 4 2 33" xfId="12152"/>
    <cellStyle name="常规 8 4 2 28" xfId="12153"/>
    <cellStyle name="常规 7 19 44 3" xfId="12154"/>
    <cellStyle name="常规 7 19 39 3" xfId="12155"/>
    <cellStyle name="常规 14 6 4 2 3" xfId="12156"/>
    <cellStyle name="常规 7 19 50" xfId="12157"/>
    <cellStyle name="常规 7 19 45" xfId="12158"/>
    <cellStyle name="常规 14 6 4 3" xfId="12159"/>
    <cellStyle name="计算 3 2 3 4 2" xfId="12160"/>
    <cellStyle name="常规 7 19 50 2" xfId="12161"/>
    <cellStyle name="常规 7 19 45 2" xfId="12162"/>
    <cellStyle name="常规 14 6 4 3 2" xfId="12163"/>
    <cellStyle name="常规 7 19 51" xfId="12164"/>
    <cellStyle name="常规 7 19 46" xfId="12165"/>
    <cellStyle name="常规 14 6 4 4" xfId="12166"/>
    <cellStyle name="常规 14 6 5" xfId="12167"/>
    <cellStyle name="常规 14 6 5 2" xfId="12168"/>
    <cellStyle name="常规 2 4" xfId="12169"/>
    <cellStyle name="常规 14 6 5 2 2" xfId="12170"/>
    <cellStyle name="输出 2 5 4" xfId="12171"/>
    <cellStyle name="常规 2 4 2" xfId="12172"/>
    <cellStyle name="常规 14 6 6 2 2" xfId="12173"/>
    <cellStyle name="输出 3 5 4" xfId="12174"/>
    <cellStyle name="常规 3 4 2" xfId="12175"/>
    <cellStyle name="常规 14 6 7" xfId="12176"/>
    <cellStyle name="常规 7 2 2 2 2 9 2 2 2" xfId="12177"/>
    <cellStyle name="常规 14 6 7 2" xfId="12178"/>
    <cellStyle name="常规 4 4" xfId="12179"/>
    <cellStyle name="常规 14 6 7 2 2" xfId="12180"/>
    <cellStyle name="常规 4 4 2" xfId="12181"/>
    <cellStyle name="常规 14 6 9" xfId="12182"/>
    <cellStyle name="常规 14 6 9 2" xfId="12183"/>
    <cellStyle name="常规 6 4" xfId="12184"/>
    <cellStyle name="常规 244" xfId="12185"/>
    <cellStyle name="常规 239" xfId="12186"/>
    <cellStyle name="常规 194" xfId="12187"/>
    <cellStyle name="常规 189" xfId="12188"/>
    <cellStyle name="常规 14 8 2" xfId="12189"/>
    <cellStyle name="常规 14 8 2 3" xfId="12190"/>
    <cellStyle name="计算 3 2 5 2 2" xfId="12191"/>
    <cellStyle name="常规 14 8 3" xfId="12192"/>
    <cellStyle name="常规 14 8 3 2" xfId="12193"/>
    <cellStyle name="常规 14 8 3 2 2" xfId="12194"/>
    <cellStyle name="常规 14 8 3 3" xfId="12195"/>
    <cellStyle name="计算 3 2 5 3 2" xfId="12196"/>
    <cellStyle name="常规 14 8 4" xfId="12197"/>
    <cellStyle name="常规 14 9" xfId="12198"/>
    <cellStyle name="常规 14 9 2" xfId="12199"/>
    <cellStyle name="常规 14 9 2 3" xfId="12200"/>
    <cellStyle name="警告文本 2 2 3 5" xfId="12201"/>
    <cellStyle name="计算 3 2 6 2 2" xfId="12202"/>
    <cellStyle name="常规 14 9 3" xfId="12203"/>
    <cellStyle name="常规 14 9 3 2" xfId="12204"/>
    <cellStyle name="警告文本 2 2 4 4" xfId="12205"/>
    <cellStyle name="常规 14 9 3 2 2" xfId="12206"/>
    <cellStyle name="警告文本 2 2 4 4 2" xfId="12207"/>
    <cellStyle name="常规 14 9 3 3" xfId="12208"/>
    <cellStyle name="警告文本 2 2 4 5" xfId="12209"/>
    <cellStyle name="计算 3 2 6 3 2" xfId="12210"/>
    <cellStyle name="常规 14 9 4" xfId="12211"/>
    <cellStyle name="常规 5 6" xfId="12212"/>
    <cellStyle name="常规 201" xfId="12213"/>
    <cellStyle name="常规 151" xfId="12214"/>
    <cellStyle name="常规 146" xfId="12215"/>
    <cellStyle name="常规 5 7" xfId="12216"/>
    <cellStyle name="常规 202" xfId="12217"/>
    <cellStyle name="常规 152" xfId="12218"/>
    <cellStyle name="常规 147" xfId="12219"/>
    <cellStyle name="常规 20" xfId="12220"/>
    <cellStyle name="常规 15" xfId="12221"/>
    <cellStyle name="常规 20 10" xfId="12222"/>
    <cellStyle name="常规 15 10" xfId="12223"/>
    <cellStyle name="好 4 5 2 2" xfId="12224"/>
    <cellStyle name="常规 21 30" xfId="12225"/>
    <cellStyle name="常规 21 25" xfId="12226"/>
    <cellStyle name="常规 20 2 2" xfId="12227"/>
    <cellStyle name="常规 15 2 2" xfId="12228"/>
    <cellStyle name="好 4 5 2 2 2" xfId="12229"/>
    <cellStyle name="常规 21 30 2" xfId="12230"/>
    <cellStyle name="常规 21 25 2" xfId="12231"/>
    <cellStyle name="常规 20 2 2 2" xfId="12232"/>
    <cellStyle name="常规 15 2 2 2" xfId="12233"/>
    <cellStyle name="常规 21 30 2 2" xfId="12234"/>
    <cellStyle name="常规 21 25 2 2" xfId="12235"/>
    <cellStyle name="常规 20 2 2 2 2" xfId="12236"/>
    <cellStyle name="常规 15 2 2 2 2" xfId="12237"/>
    <cellStyle name="常规 7 2 12" xfId="12238"/>
    <cellStyle name="常规 20 2 2 2 2 2" xfId="12239"/>
    <cellStyle name="常规 15 2 2 2 2 2" xfId="12240"/>
    <cellStyle name="常规 7 2 12 2" xfId="12241"/>
    <cellStyle name="常规 20 2 2 2 2 2 2" xfId="12242"/>
    <cellStyle name="常规 15 2 2 2 2 2 2" xfId="12243"/>
    <cellStyle name="常规 7 2 13" xfId="12244"/>
    <cellStyle name="常规 20 2 2 2 2 3" xfId="12245"/>
    <cellStyle name="常规 15 2 2 2 2 3" xfId="12246"/>
    <cellStyle name="常规 21 30 3" xfId="12247"/>
    <cellStyle name="常规 21 25 3" xfId="12248"/>
    <cellStyle name="强调文字颜色 1 3 2 2" xfId="12249"/>
    <cellStyle name="常规 20 2 2 3" xfId="12250"/>
    <cellStyle name="常规 15 2 2 3" xfId="12251"/>
    <cellStyle name="常规 20 2 2 4" xfId="12252"/>
    <cellStyle name="常规 15 2 2 4" xfId="12253"/>
    <cellStyle name="常规 20 2 2 5" xfId="12254"/>
    <cellStyle name="常规 15 2 2 5" xfId="12255"/>
    <cellStyle name="常规 20 2 2 6" xfId="12256"/>
    <cellStyle name="常规 15 2 2 6" xfId="12257"/>
    <cellStyle name="好 4 5 2 3" xfId="12258"/>
    <cellStyle name="常规 7 19 11 2 2" xfId="12259"/>
    <cellStyle name="常规 21 31" xfId="12260"/>
    <cellStyle name="常规 21 26" xfId="12261"/>
    <cellStyle name="常规 20 2 3" xfId="12262"/>
    <cellStyle name="常规 15 2 3" xfId="12263"/>
    <cellStyle name="好 4 5 2 3 2" xfId="12264"/>
    <cellStyle name="常规 7 19 11 2 2 2" xfId="12265"/>
    <cellStyle name="常规 21 31 2" xfId="12266"/>
    <cellStyle name="常规 21 26 2" xfId="12267"/>
    <cellStyle name="常规 20 2 3 2" xfId="12268"/>
    <cellStyle name="常规 15 2 3 2" xfId="12269"/>
    <cellStyle name="常规 21 31 2 2" xfId="12270"/>
    <cellStyle name="常规 21 26 2 2" xfId="12271"/>
    <cellStyle name="常规 20 2 3 2 2" xfId="12272"/>
    <cellStyle name="常规 15 2 3 2 2" xfId="12273"/>
    <cellStyle name="常规 20 2 3 2 2 2" xfId="12274"/>
    <cellStyle name="常规 15 2 3 2 2 2" xfId="12275"/>
    <cellStyle name="常规 21 31 3" xfId="12276"/>
    <cellStyle name="常规 21 26 3" xfId="12277"/>
    <cellStyle name="强调文字颜色 1 3 3 2" xfId="12278"/>
    <cellStyle name="常规 20 2 3 3" xfId="12279"/>
    <cellStyle name="常规 15 2 3 3" xfId="12280"/>
    <cellStyle name="常规 20 2 3 4" xfId="12281"/>
    <cellStyle name="常规 15 2 3 4" xfId="12282"/>
    <cellStyle name="好 4 5 2 4" xfId="12283"/>
    <cellStyle name="常规 7 19 11 2 3" xfId="12284"/>
    <cellStyle name="常规 21 32" xfId="12285"/>
    <cellStyle name="常规 21 27" xfId="12286"/>
    <cellStyle name="常规 20 2 4" xfId="12287"/>
    <cellStyle name="常规 15 2 4" xfId="12288"/>
    <cellStyle name="强调文字颜色 1 3 7 2 2" xfId="12289"/>
    <cellStyle name="常规 21 32 2" xfId="12290"/>
    <cellStyle name="常规 21 27 2" xfId="12291"/>
    <cellStyle name="常规 20 2 4 2" xfId="12292"/>
    <cellStyle name="常规 15 2 4 2" xfId="12293"/>
    <cellStyle name="常规 21 32 2 2" xfId="12294"/>
    <cellStyle name="常规 21 27 2 2" xfId="12295"/>
    <cellStyle name="常规 20 2 4 2 2" xfId="12296"/>
    <cellStyle name="常规 15 2 4 2 2" xfId="12297"/>
    <cellStyle name="常规 21 32 3" xfId="12298"/>
    <cellStyle name="常规 21 27 3" xfId="12299"/>
    <cellStyle name="强调文字颜色 1 3 4 2" xfId="12300"/>
    <cellStyle name="常规 20 2 4 3" xfId="12301"/>
    <cellStyle name="常规 15 2 4 3" xfId="12302"/>
    <cellStyle name="常规 21 33 2 2" xfId="12303"/>
    <cellStyle name="常规 21 28 2 2" xfId="12304"/>
    <cellStyle name="常规 20 2 5 2 2" xfId="12305"/>
    <cellStyle name="常规 15 2 5 2 2" xfId="12306"/>
    <cellStyle name="常规 21 33 3" xfId="12307"/>
    <cellStyle name="常规 21 28 3" xfId="12308"/>
    <cellStyle name="强调文字颜色 1 3 5 2" xfId="12309"/>
    <cellStyle name="常规 20 2 5 3" xfId="12310"/>
    <cellStyle name="常规 15 2 5 3" xfId="12311"/>
    <cellStyle name="常规 21 34 2" xfId="12312"/>
    <cellStyle name="常规 21 29 2" xfId="12313"/>
    <cellStyle name="常规 20 2 6 2" xfId="12314"/>
    <cellStyle name="常规 15 2 6 2" xfId="12315"/>
    <cellStyle name="常规 21 41" xfId="12316"/>
    <cellStyle name="常规 21 36" xfId="12317"/>
    <cellStyle name="常规 7 2 2 2 11 3 2" xfId="12318"/>
    <cellStyle name="常规 20 2 8" xfId="12319"/>
    <cellStyle name="常规 15 2 8" xfId="12320"/>
    <cellStyle name="常规 20 3 2" xfId="12321"/>
    <cellStyle name="常规 15 3 2" xfId="12322"/>
    <cellStyle name="常规 20 3 2 2" xfId="12323"/>
    <cellStyle name="常规 15 3 2 2" xfId="12324"/>
    <cellStyle name="常规 20 3 2 2 2" xfId="12325"/>
    <cellStyle name="常规 15 3 2 2 2" xfId="12326"/>
    <cellStyle name="常规 20 3 2 2 2 2" xfId="12327"/>
    <cellStyle name="常规 15 3 2 2 2 2" xfId="12328"/>
    <cellStyle name="常规 20 3 2 2 3" xfId="12329"/>
    <cellStyle name="常规 15 3 2 2 3" xfId="12330"/>
    <cellStyle name="常规 20 3 2 3" xfId="12331"/>
    <cellStyle name="常规 15 3 2 3" xfId="12332"/>
    <cellStyle name="常规 20 3 2 3 2" xfId="12333"/>
    <cellStyle name="常规 15 3 2 3 2" xfId="12334"/>
    <cellStyle name="常规 7 19 51 2 3" xfId="12335"/>
    <cellStyle name="常规 7 19 46 2 3" xfId="12336"/>
    <cellStyle name="常规 20 3 2 4" xfId="12337"/>
    <cellStyle name="常规 15 3 2 4" xfId="12338"/>
    <cellStyle name="常规 20 3 3" xfId="12339"/>
    <cellStyle name="常规 15 3 3" xfId="12340"/>
    <cellStyle name="常规 20 3 3 2" xfId="12341"/>
    <cellStyle name="常规 15 3 3 2" xfId="12342"/>
    <cellStyle name="常规 20 3 3 2 2" xfId="12343"/>
    <cellStyle name="常规 15 3 3 2 2" xfId="12344"/>
    <cellStyle name="常规 20 3 3 3" xfId="12345"/>
    <cellStyle name="常规 15 3 3 3" xfId="12346"/>
    <cellStyle name="常规 20 3 4" xfId="12347"/>
    <cellStyle name="常规 15 3 4" xfId="12348"/>
    <cellStyle name="强调文字颜色 1 3 7 3 2" xfId="12349"/>
    <cellStyle name="常规 20 3 4 2" xfId="12350"/>
    <cellStyle name="常规 15 3 4 2" xfId="12351"/>
    <cellStyle name="常规 20 3 4 2 2" xfId="12352"/>
    <cellStyle name="常规 15 3 4 2 2" xfId="12353"/>
    <cellStyle name="常规 20 3 4 3" xfId="12354"/>
    <cellStyle name="常规 15 3 4 3" xfId="12355"/>
    <cellStyle name="常规 20 3 5" xfId="12356"/>
    <cellStyle name="常规 15 3 5" xfId="12357"/>
    <cellStyle name="常规 20 3 5 2" xfId="12358"/>
    <cellStyle name="常规 15 3 5 2" xfId="12359"/>
    <cellStyle name="常规 20 3 6" xfId="12360"/>
    <cellStyle name="常规 15 3 6" xfId="12361"/>
    <cellStyle name="常规 20 4" xfId="12362"/>
    <cellStyle name="常规 15 4" xfId="12363"/>
    <cellStyle name="常规 20 4 2" xfId="12364"/>
    <cellStyle name="常规 15 4 2" xfId="12365"/>
    <cellStyle name="常规 7 19 2 2 9 4" xfId="12366"/>
    <cellStyle name="常规 20 4 2 2" xfId="12367"/>
    <cellStyle name="常规 15 4 2 2" xfId="12368"/>
    <cellStyle name="常规 20 4 2 2 2" xfId="12369"/>
    <cellStyle name="常规 15 4 2 2 2" xfId="12370"/>
    <cellStyle name="常规 20 4 2 3" xfId="12371"/>
    <cellStyle name="常规 15 4 2 3" xfId="12372"/>
    <cellStyle name="常规 20 4 3" xfId="12373"/>
    <cellStyle name="常规 15 4 3" xfId="12374"/>
    <cellStyle name="常规 20 4 3 2" xfId="12375"/>
    <cellStyle name="常规 15 4 3 2" xfId="12376"/>
    <cellStyle name="常规 20 4 4" xfId="12377"/>
    <cellStyle name="常规 15 4 4" xfId="12378"/>
    <cellStyle name="常规 20 5" xfId="12379"/>
    <cellStyle name="常规 15 5" xfId="12380"/>
    <cellStyle name="常规 20 5 2" xfId="12381"/>
    <cellStyle name="常规 15 5 2" xfId="12382"/>
    <cellStyle name="常规 20 5 2 2" xfId="12383"/>
    <cellStyle name="常规 15 5 2 2" xfId="12384"/>
    <cellStyle name="常规 20 6" xfId="12385"/>
    <cellStyle name="常规 15 6" xfId="12386"/>
    <cellStyle name="常规 20 6 2" xfId="12387"/>
    <cellStyle name="常规 15 6 2" xfId="12388"/>
    <cellStyle name="常规 20 6 2 2" xfId="12389"/>
    <cellStyle name="常规 15 6 2 2" xfId="12390"/>
    <cellStyle name="常规 20 8 2" xfId="12391"/>
    <cellStyle name="常规 15 8 2" xfId="12392"/>
    <cellStyle name="常规 20 9" xfId="12393"/>
    <cellStyle name="常规 15 9" xfId="12394"/>
    <cellStyle name="常规 210" xfId="12395"/>
    <cellStyle name="常规 205" xfId="12396"/>
    <cellStyle name="常规 160" xfId="12397"/>
    <cellStyle name="常规 155" xfId="12398"/>
    <cellStyle name="强调文字颜色 1 2 3 2 2 2 2" xfId="12399"/>
    <cellStyle name="好 4 6 2 2 2" xfId="12400"/>
    <cellStyle name="常规 31 30 2" xfId="12401"/>
    <cellStyle name="常规 31 25 2" xfId="12402"/>
    <cellStyle name="常规 26 30 2" xfId="12403"/>
    <cellStyle name="常规 26 25 2" xfId="12404"/>
    <cellStyle name="常规 21 2 2 2" xfId="12405"/>
    <cellStyle name="常规 16 2 2 2" xfId="12406"/>
    <cellStyle name="常规 7 2 4 2 4" xfId="12407"/>
    <cellStyle name="常规 31 30 2 2" xfId="12408"/>
    <cellStyle name="常规 31 25 2 2" xfId="12409"/>
    <cellStyle name="常规 26 30 2 2" xfId="12410"/>
    <cellStyle name="常规 26 25 2 2" xfId="12411"/>
    <cellStyle name="常规 21 2 2 2 2" xfId="12412"/>
    <cellStyle name="常规 16 2 2 2 2" xfId="12413"/>
    <cellStyle name="常规 8 2 32" xfId="12414"/>
    <cellStyle name="常规 8 2 27" xfId="12415"/>
    <cellStyle name="常规 21 2 2 2 2 2" xfId="12416"/>
    <cellStyle name="常规 16 2 2 2 2 2" xfId="12417"/>
    <cellStyle name="常规 8 2 32 2" xfId="12418"/>
    <cellStyle name="常规 8 2 27 2" xfId="12419"/>
    <cellStyle name="常规 21 2 2 2 2 2 2" xfId="12420"/>
    <cellStyle name="常规 16 2 2 2 2 2 2" xfId="12421"/>
    <cellStyle name="常规 8 2 32 2 2" xfId="12422"/>
    <cellStyle name="常规 8 2 27 2 2" xfId="12423"/>
    <cellStyle name="常规 21 2 2 2 2 3" xfId="12424"/>
    <cellStyle name="常规 16 2 2 2 2 3" xfId="12425"/>
    <cellStyle name="常规 8 2 32 3" xfId="12426"/>
    <cellStyle name="常规 8 2 27 3" xfId="12427"/>
    <cellStyle name="常规 23 43 2 2" xfId="12428"/>
    <cellStyle name="常规 23 38 2 2" xfId="12429"/>
    <cellStyle name="常规 7 2 4 2 5" xfId="12430"/>
    <cellStyle name="常规 21 2 2 2 3" xfId="12431"/>
    <cellStyle name="常规 16 2 2 2 3" xfId="12432"/>
    <cellStyle name="常规 8 2 33" xfId="12433"/>
    <cellStyle name="常规 8 2 28" xfId="12434"/>
    <cellStyle name="常规 21 2 2 2 3 2" xfId="12435"/>
    <cellStyle name="常规 16 2 2 2 3 2" xfId="12436"/>
    <cellStyle name="常规 8 2 33 2" xfId="12437"/>
    <cellStyle name="常规 8 2 28 2" xfId="12438"/>
    <cellStyle name="警告文本 2 4 2 2" xfId="12439"/>
    <cellStyle name="常规 7 2 4 2 6" xfId="12440"/>
    <cellStyle name="常规 20 56 2 2" xfId="12441"/>
    <cellStyle name="常规 21 2 2 2 4" xfId="12442"/>
    <cellStyle name="常规 16 2 2 2 4" xfId="12443"/>
    <cellStyle name="常规 8 2 34" xfId="12444"/>
    <cellStyle name="常规 8 2 29" xfId="12445"/>
    <cellStyle name="常规 31 30 3" xfId="12446"/>
    <cellStyle name="常规 31 25 3" xfId="12447"/>
    <cellStyle name="常规 26 30 3" xfId="12448"/>
    <cellStyle name="常规 26 25 3" xfId="12449"/>
    <cellStyle name="强调文字颜色 2 3 2 2" xfId="12450"/>
    <cellStyle name="输出 3 2 3 3 2" xfId="12451"/>
    <cellStyle name="常规 21 2 2 3" xfId="12452"/>
    <cellStyle name="常规 16 2 2 3" xfId="12453"/>
    <cellStyle name="常规 21 2 2 3 2" xfId="12454"/>
    <cellStyle name="常规 16 2 2 3 2" xfId="12455"/>
    <cellStyle name="常规 21 2 2 3 2 2" xfId="12456"/>
    <cellStyle name="常规 16 2 2 3 2 2" xfId="12457"/>
    <cellStyle name="常规 21 2 2 3 3" xfId="12458"/>
    <cellStyle name="常规 16 2 2 3 3" xfId="12459"/>
    <cellStyle name="常规 21 2 2 4" xfId="12460"/>
    <cellStyle name="常规 16 2 2 4" xfId="12461"/>
    <cellStyle name="常规 21 2 2 4 2" xfId="12462"/>
    <cellStyle name="常规 16 2 2 4 2" xfId="12463"/>
    <cellStyle name="常规 21 2 2 4 2 2" xfId="12464"/>
    <cellStyle name="常规 16 2 2 4 2 2" xfId="12465"/>
    <cellStyle name="常规 21 2 2 4 3" xfId="12466"/>
    <cellStyle name="常规 16 2 2 4 3" xfId="12467"/>
    <cellStyle name="常规 21 2 2 5" xfId="12468"/>
    <cellStyle name="常规 16 2 2 5" xfId="12469"/>
    <cellStyle name="常规 21 2 2 5 2" xfId="12470"/>
    <cellStyle name="常规 16 2 2 5 2" xfId="12471"/>
    <cellStyle name="常规 21 2 2 6" xfId="12472"/>
    <cellStyle name="常规 16 2 2 6" xfId="12473"/>
    <cellStyle name="好 4 6 2 3" xfId="12474"/>
    <cellStyle name="常规 7 19 12 2 2" xfId="12475"/>
    <cellStyle name="常规 31 31" xfId="12476"/>
    <cellStyle name="常规 31 26" xfId="12477"/>
    <cellStyle name="常规 26 31" xfId="12478"/>
    <cellStyle name="常规 26 26" xfId="12479"/>
    <cellStyle name="常规 21 2 3" xfId="12480"/>
    <cellStyle name="常规 16 2 3" xfId="12481"/>
    <cellStyle name="好 4 6 2 3 2" xfId="12482"/>
    <cellStyle name="常规 7 19 12 2 2 2" xfId="12483"/>
    <cellStyle name="常规 31 31 2" xfId="12484"/>
    <cellStyle name="常规 31 26 2" xfId="12485"/>
    <cellStyle name="常规 26 31 2" xfId="12486"/>
    <cellStyle name="常规 26 26 2" xfId="12487"/>
    <cellStyle name="常规 21 2 3 2" xfId="12488"/>
    <cellStyle name="常规 16 2 3 2" xfId="12489"/>
    <cellStyle name="常规 7 2 5 2 4" xfId="12490"/>
    <cellStyle name="常规 31 31 2 2" xfId="12491"/>
    <cellStyle name="常规 31 26 2 2" xfId="12492"/>
    <cellStyle name="常规 26 31 2 2" xfId="12493"/>
    <cellStyle name="常规 26 26 2 2" xfId="12494"/>
    <cellStyle name="常规 21 2 3 2 2" xfId="12495"/>
    <cellStyle name="常规 16 2 3 2 2" xfId="12496"/>
    <cellStyle name="常规 21 2 3 2 2 2" xfId="12497"/>
    <cellStyle name="常规 16 2 3 2 2 2" xfId="12498"/>
    <cellStyle name="常规 23 44 2 2" xfId="12499"/>
    <cellStyle name="常规 23 39 2 2" xfId="12500"/>
    <cellStyle name="常规 21 2 3 2 3" xfId="12501"/>
    <cellStyle name="常规 16 2 3 2 3" xfId="12502"/>
    <cellStyle name="常规 31 31 3" xfId="12503"/>
    <cellStyle name="常规 31 26 3" xfId="12504"/>
    <cellStyle name="常规 26 31 3" xfId="12505"/>
    <cellStyle name="常规 26 26 3" xfId="12506"/>
    <cellStyle name="强调文字颜色 2 3 3 2" xfId="12507"/>
    <cellStyle name="输出 3 2 3 4 2" xfId="12508"/>
    <cellStyle name="常规 21 2 3 3" xfId="12509"/>
    <cellStyle name="常规 16 2 3 3" xfId="12510"/>
    <cellStyle name="常规 21 2 3 3 2" xfId="12511"/>
    <cellStyle name="常规 16 2 3 3 2" xfId="12512"/>
    <cellStyle name="常规 21 2 3 4" xfId="12513"/>
    <cellStyle name="常规 16 2 3 4" xfId="12514"/>
    <cellStyle name="好 4 6 2 4" xfId="12515"/>
    <cellStyle name="常规 7 19 12 2 3" xfId="12516"/>
    <cellStyle name="常规 31 32" xfId="12517"/>
    <cellStyle name="常规 31 27" xfId="12518"/>
    <cellStyle name="常规 26 32" xfId="12519"/>
    <cellStyle name="常规 26 27" xfId="12520"/>
    <cellStyle name="常规 21 2 4" xfId="12521"/>
    <cellStyle name="常规 16 2 4" xfId="12522"/>
    <cellStyle name="常规 31 32 2" xfId="12523"/>
    <cellStyle name="常规 31 27 2" xfId="12524"/>
    <cellStyle name="常规 26 32 2" xfId="12525"/>
    <cellStyle name="常规 26 27 2" xfId="12526"/>
    <cellStyle name="常规 21 2 4 2" xfId="12527"/>
    <cellStyle name="常规 16 2 4 2" xfId="12528"/>
    <cellStyle name="强调文字颜色 2 3 4 2" xfId="12529"/>
    <cellStyle name="常规 3 2 3 5 3 2 2" xfId="12530"/>
    <cellStyle name="常规 31 32 3" xfId="12531"/>
    <cellStyle name="常规 31 27 3" xfId="12532"/>
    <cellStyle name="常规 26 32 3" xfId="12533"/>
    <cellStyle name="常规 26 27 3" xfId="12534"/>
    <cellStyle name="常规 21 2 4 3" xfId="12535"/>
    <cellStyle name="常规 16 2 4 3" xfId="12536"/>
    <cellStyle name="常规 31 33 3" xfId="12537"/>
    <cellStyle name="常规 31 28 3" xfId="12538"/>
    <cellStyle name="常规 26 33 3" xfId="12539"/>
    <cellStyle name="常规 26 28 3" xfId="12540"/>
    <cellStyle name="强调文字颜色 2 3 5 2" xfId="12541"/>
    <cellStyle name="常规 21 2 5 3" xfId="12542"/>
    <cellStyle name="常规 16 2 5 3" xfId="12543"/>
    <cellStyle name="常规 31 34 2" xfId="12544"/>
    <cellStyle name="常规 31 29 2" xfId="12545"/>
    <cellStyle name="常规 26 34 2" xfId="12546"/>
    <cellStyle name="常规 26 29 2" xfId="12547"/>
    <cellStyle name="常规 21 2 6 2" xfId="12548"/>
    <cellStyle name="常规 16 2 6 2" xfId="12549"/>
    <cellStyle name="强调文字颜色 5 2 2 2" xfId="12550"/>
    <cellStyle name="常规 31 40" xfId="12551"/>
    <cellStyle name="常规 31 35" xfId="12552"/>
    <cellStyle name="常规 26 40" xfId="12553"/>
    <cellStyle name="常规 26 35" xfId="12554"/>
    <cellStyle name="强调文字颜色 3 3 2 2 3 4 2" xfId="12555"/>
    <cellStyle name="常规 21 2 7" xfId="12556"/>
    <cellStyle name="常规 16 2 7" xfId="12557"/>
    <cellStyle name="输出 3 5 2 3 2" xfId="12558"/>
    <cellStyle name="强调文字颜色 5 2 2 2 2" xfId="12559"/>
    <cellStyle name="常规 31 40 2" xfId="12560"/>
    <cellStyle name="常规 31 35 2" xfId="12561"/>
    <cellStyle name="常规 26 40 2" xfId="12562"/>
    <cellStyle name="常规 26 35 2" xfId="12563"/>
    <cellStyle name="链接单元格 2 4 2 3" xfId="12564"/>
    <cellStyle name="常规 21 2 7 2" xfId="12565"/>
    <cellStyle name="常规 16 2 7 2" xfId="12566"/>
    <cellStyle name="强调文字颜色 5 2 2 3" xfId="12567"/>
    <cellStyle name="常规 31 41" xfId="12568"/>
    <cellStyle name="常规 31 36" xfId="12569"/>
    <cellStyle name="常规 26 41" xfId="12570"/>
    <cellStyle name="常规 26 36" xfId="12571"/>
    <cellStyle name="常规 7 2 2 2 12 3 2" xfId="12572"/>
    <cellStyle name="常规 30 44 2" xfId="12573"/>
    <cellStyle name="常规 30 39 2" xfId="12574"/>
    <cellStyle name="常规 25 44 2" xfId="12575"/>
    <cellStyle name="常规 25 39 2" xfId="12576"/>
    <cellStyle name="常规 21 2 8" xfId="12577"/>
    <cellStyle name="常规 16 2 8" xfId="12578"/>
    <cellStyle name="常规 21 3" xfId="12579"/>
    <cellStyle name="常规 16 3" xfId="12580"/>
    <cellStyle name="常规 21 3 2" xfId="12581"/>
    <cellStyle name="常规 16 3 2" xfId="12582"/>
    <cellStyle name="常规 21 3 2 2" xfId="12583"/>
    <cellStyle name="常规 16 3 2 2" xfId="12584"/>
    <cellStyle name="常规 21 3 2 2 2" xfId="12585"/>
    <cellStyle name="常规 16 3 2 2 2" xfId="12586"/>
    <cellStyle name="常规 21 3 2 2 2 2" xfId="12587"/>
    <cellStyle name="常规 16 3 2 2 2 2" xfId="12588"/>
    <cellStyle name="常规 21 3 2 2 3" xfId="12589"/>
    <cellStyle name="常规 16 3 2 2 3" xfId="12590"/>
    <cellStyle name="输出 3 2 4 3 2" xfId="12591"/>
    <cellStyle name="常规 21 3 2 3" xfId="12592"/>
    <cellStyle name="常规 16 3 2 3" xfId="12593"/>
    <cellStyle name="常规 21 3 2 3 2" xfId="12594"/>
    <cellStyle name="常规 16 3 2 3 2" xfId="12595"/>
    <cellStyle name="常规 21 3 3" xfId="12596"/>
    <cellStyle name="常规 16 3 3" xfId="12597"/>
    <cellStyle name="常规 21 3 3 2" xfId="12598"/>
    <cellStyle name="常规 16 3 3 2" xfId="12599"/>
    <cellStyle name="常规 21 3 3 2 2" xfId="12600"/>
    <cellStyle name="常规 16 3 3 2 2" xfId="12601"/>
    <cellStyle name="输出 3 2 4 4 2" xfId="12602"/>
    <cellStyle name="常规 21 3 3 3" xfId="12603"/>
    <cellStyle name="常规 16 3 3 3" xfId="12604"/>
    <cellStyle name="常规 21 3 4 2" xfId="12605"/>
    <cellStyle name="常规 16 3 4 2" xfId="12606"/>
    <cellStyle name="常规 21 3 4 2 2" xfId="12607"/>
    <cellStyle name="常规 16 3 4 2 2" xfId="12608"/>
    <cellStyle name="常规 21 3 4 3" xfId="12609"/>
    <cellStyle name="常规 16 3 4 3" xfId="12610"/>
    <cellStyle name="常规 21 3 5" xfId="12611"/>
    <cellStyle name="常规 16 3 5" xfId="12612"/>
    <cellStyle name="常规 21 3 5 2" xfId="12613"/>
    <cellStyle name="常规 16 3 5 2" xfId="12614"/>
    <cellStyle name="常规 21 3 6" xfId="12615"/>
    <cellStyle name="常规 16 3 6" xfId="12616"/>
    <cellStyle name="常规 21 3 6 2" xfId="12617"/>
    <cellStyle name="常规 16 3 6 2" xfId="12618"/>
    <cellStyle name="常规 21 3 7" xfId="12619"/>
    <cellStyle name="常规 16 3 7" xfId="12620"/>
    <cellStyle name="常规 21 4" xfId="12621"/>
    <cellStyle name="常规 16 4" xfId="12622"/>
    <cellStyle name="常规 21 4 2" xfId="12623"/>
    <cellStyle name="常规 16 4 2" xfId="12624"/>
    <cellStyle name="常规 21 4 2 2" xfId="12625"/>
    <cellStyle name="常规 16 4 2 2" xfId="12626"/>
    <cellStyle name="常规 21 4 2 2 2" xfId="12627"/>
    <cellStyle name="常规 16 4 2 2 2" xfId="12628"/>
    <cellStyle name="输出 3 2 5 3 2" xfId="12629"/>
    <cellStyle name="常规 21 4 2 3" xfId="12630"/>
    <cellStyle name="常规 16 4 2 3" xfId="12631"/>
    <cellStyle name="常规 21 4 3" xfId="12632"/>
    <cellStyle name="常规 16 4 3" xfId="12633"/>
    <cellStyle name="常规 21 4 3 2" xfId="12634"/>
    <cellStyle name="常规 16 4 3 2" xfId="12635"/>
    <cellStyle name="常规 7 2 4 2 45" xfId="12636"/>
    <cellStyle name="常规 21 4 4" xfId="12637"/>
    <cellStyle name="常规 16 4 4" xfId="12638"/>
    <cellStyle name="常规 21 5" xfId="12639"/>
    <cellStyle name="常规 16 5" xfId="12640"/>
    <cellStyle name="常规 21 5 2" xfId="12641"/>
    <cellStyle name="常规 16 5 2" xfId="12642"/>
    <cellStyle name="常规 21 5 2 2" xfId="12643"/>
    <cellStyle name="常规 16 5 2 2" xfId="12644"/>
    <cellStyle name="常规 7 2 4 42 5" xfId="12645"/>
    <cellStyle name="常规 7 2 4 37 5" xfId="12646"/>
    <cellStyle name="常规 21 6" xfId="12647"/>
    <cellStyle name="常规 16 6" xfId="12648"/>
    <cellStyle name="常规 21 6 2" xfId="12649"/>
    <cellStyle name="常规 16 6 2" xfId="12650"/>
    <cellStyle name="常规 21 6 2 2" xfId="12651"/>
    <cellStyle name="常规 16 6 2 2" xfId="12652"/>
    <cellStyle name="常规 8 4 2 31 2 2" xfId="12653"/>
    <cellStyle name="常规 8 4 2 26 2 2" xfId="12654"/>
    <cellStyle name="常规 21 7" xfId="12655"/>
    <cellStyle name="常规 16 7" xfId="12656"/>
    <cellStyle name="常规 7 2 2 44 2 3" xfId="12657"/>
    <cellStyle name="常规 7 2 2 39 2 3" xfId="12658"/>
    <cellStyle name="常规 8 4 2 31 2 2 2" xfId="12659"/>
    <cellStyle name="常规 8 4 2 26 2 2 2" xfId="12660"/>
    <cellStyle name="常规 21 7 2" xfId="12661"/>
    <cellStyle name="常规 16 7 2" xfId="12662"/>
    <cellStyle name="常规 8 4 2 31 2 3" xfId="12663"/>
    <cellStyle name="常规 8 4 2 26 2 3" xfId="12664"/>
    <cellStyle name="常规 21 8" xfId="12665"/>
    <cellStyle name="常规 16 8" xfId="12666"/>
    <cellStyle name="常规 8 4 2 31 2 3 2" xfId="12667"/>
    <cellStyle name="常规 8 4 2 26 2 3 2" xfId="12668"/>
    <cellStyle name="常规 21 8 2" xfId="12669"/>
    <cellStyle name="常规 16 8 2" xfId="12670"/>
    <cellStyle name="常规 220" xfId="12671"/>
    <cellStyle name="常规 215" xfId="12672"/>
    <cellStyle name="常规 170" xfId="12673"/>
    <cellStyle name="常规 165" xfId="12674"/>
    <cellStyle name="常规 221" xfId="12675"/>
    <cellStyle name="常规 216" xfId="12676"/>
    <cellStyle name="常规 171" xfId="12677"/>
    <cellStyle name="常规 166" xfId="12678"/>
    <cellStyle name="常规 222" xfId="12679"/>
    <cellStyle name="常规 217" xfId="12680"/>
    <cellStyle name="常规 172" xfId="12681"/>
    <cellStyle name="常规 167" xfId="12682"/>
    <cellStyle name="常规 8 4 2 33 4 3" xfId="12683"/>
    <cellStyle name="常规 8 4 2 28 4 3" xfId="12684"/>
    <cellStyle name="常规 3 20 2 2 2" xfId="12685"/>
    <cellStyle name="常规 3 15 2 2 2" xfId="12686"/>
    <cellStyle name="常规 223" xfId="12687"/>
    <cellStyle name="常规 218" xfId="12688"/>
    <cellStyle name="常规 173" xfId="12689"/>
    <cellStyle name="常规 168" xfId="12690"/>
    <cellStyle name="常规 224" xfId="12691"/>
    <cellStyle name="常规 219" xfId="12692"/>
    <cellStyle name="常规 174" xfId="12693"/>
    <cellStyle name="常规 169" xfId="12694"/>
    <cellStyle name="常规 22 10" xfId="12695"/>
    <cellStyle name="常规 17 10" xfId="12696"/>
    <cellStyle name="注释 7 2 2" xfId="12697"/>
    <cellStyle name="常规 22 2 2 2" xfId="12698"/>
    <cellStyle name="常规 17 2 2 2" xfId="12699"/>
    <cellStyle name="常规 22 2 2 2 2" xfId="12700"/>
    <cellStyle name="常规 17 2 2 2 2" xfId="12701"/>
    <cellStyle name="常规 22 2 2 2 2 2" xfId="12702"/>
    <cellStyle name="常规 17 2 2 2 2 2" xfId="12703"/>
    <cellStyle name="常规 22 2 2 2 2 2 2" xfId="12704"/>
    <cellStyle name="常规 17 2 2 2 2 2 2" xfId="12705"/>
    <cellStyle name="链接单元格 2 2 2 2 2 2" xfId="12706"/>
    <cellStyle name="常规 22 2 2 2 2 3" xfId="12707"/>
    <cellStyle name="常规 17 2 2 2 2 3" xfId="12708"/>
    <cellStyle name="常规 7 20 2 24 2 2" xfId="12709"/>
    <cellStyle name="常规 7 20 2 19 2 2" xfId="12710"/>
    <cellStyle name="常规 22 2 2 2 3" xfId="12711"/>
    <cellStyle name="常规 17 2 2 2 3" xfId="12712"/>
    <cellStyle name="常规 7 20 2 24 2 2 2" xfId="12713"/>
    <cellStyle name="常规 7 20 2 19 2 2 2" xfId="12714"/>
    <cellStyle name="常规 22 2 2 2 3 2" xfId="12715"/>
    <cellStyle name="常规 17 2 2 2 3 2" xfId="12716"/>
    <cellStyle name="常规 7 20 2 24 2 3" xfId="12717"/>
    <cellStyle name="常规 7 20 2 19 2 3" xfId="12718"/>
    <cellStyle name="常规 22 2 2 2 4" xfId="12719"/>
    <cellStyle name="常规 17 2 2 2 4" xfId="12720"/>
    <cellStyle name="常规 2 10 2 2" xfId="12721"/>
    <cellStyle name="输出 3 3 3 3 2" xfId="12722"/>
    <cellStyle name="常规 22 2 2 3" xfId="12723"/>
    <cellStyle name="常规 17 2 2 3" xfId="12724"/>
    <cellStyle name="常规 22 2 2 3 2" xfId="12725"/>
    <cellStyle name="常规 17 2 2 3 2" xfId="12726"/>
    <cellStyle name="常规 33 20 3" xfId="12727"/>
    <cellStyle name="常规 33 15 3" xfId="12728"/>
    <cellStyle name="常规 22 2 2 3 2 2" xfId="12729"/>
    <cellStyle name="常规 17 2 2 3 2 2" xfId="12730"/>
    <cellStyle name="常规 7 20 2 24 3 2" xfId="12731"/>
    <cellStyle name="常规 7 20 2 19 3 2" xfId="12732"/>
    <cellStyle name="常规 22 2 2 3 3" xfId="12733"/>
    <cellStyle name="常规 17 2 2 3 3" xfId="12734"/>
    <cellStyle name="常规 22 2 2 4" xfId="12735"/>
    <cellStyle name="常规 17 2 2 4" xfId="12736"/>
    <cellStyle name="常规 22 2 2 4 2" xfId="12737"/>
    <cellStyle name="常规 17 2 2 4 2" xfId="12738"/>
    <cellStyle name="常规 7 20 2 24 4 2" xfId="12739"/>
    <cellStyle name="常规 7 20 2 19 4 2" xfId="12740"/>
    <cellStyle name="常规 22 2 2 4 3" xfId="12741"/>
    <cellStyle name="常规 17 2 2 4 3" xfId="12742"/>
    <cellStyle name="常规 22 2 2 5" xfId="12743"/>
    <cellStyle name="常规 17 2 2 5" xfId="12744"/>
    <cellStyle name="常规 22 2 2 5 2" xfId="12745"/>
    <cellStyle name="常规 17 2 2 5 2" xfId="12746"/>
    <cellStyle name="常规 38 2 6" xfId="12747"/>
    <cellStyle name="常规 22 2 2 6" xfId="12748"/>
    <cellStyle name="常规 17 2 2 6" xfId="12749"/>
    <cellStyle name="常规 22 2 3" xfId="12750"/>
    <cellStyle name="常规 17 2 3" xfId="12751"/>
    <cellStyle name="强调文字颜色 3 3 2 2 4 4 2" xfId="12752"/>
    <cellStyle name="常规 22 2 7" xfId="12753"/>
    <cellStyle name="常规 17 2 7" xfId="12754"/>
    <cellStyle name="常规 24 2 2 3" xfId="12755"/>
    <cellStyle name="常规 19 2 2 3" xfId="12756"/>
    <cellStyle name="常规 7 2 2 2 13 3 2" xfId="12757"/>
    <cellStyle name="常规 22 2 8" xfId="12758"/>
    <cellStyle name="常规 17 2 8" xfId="12759"/>
    <cellStyle name="常规 24 2 2 4" xfId="12760"/>
    <cellStyle name="常规 19 2 2 4" xfId="12761"/>
    <cellStyle name="常规 22 3 2 2 2" xfId="12762"/>
    <cellStyle name="常规 17 3 2 2 2" xfId="12763"/>
    <cellStyle name="常规 5 11" xfId="12764"/>
    <cellStyle name="常规 22 3 2 2 2 2" xfId="12765"/>
    <cellStyle name="常规 17 3 2 2 2 2" xfId="12766"/>
    <cellStyle name="常规 22 3 2 2 3" xfId="12767"/>
    <cellStyle name="常规 17 3 2 2 3" xfId="12768"/>
    <cellStyle name="输出 3 3 4 3 2" xfId="12769"/>
    <cellStyle name="常规 22 3 2 3" xfId="12770"/>
    <cellStyle name="常规 17 3 2 3" xfId="12771"/>
    <cellStyle name="常规 3 2 2 3 2" xfId="12772"/>
    <cellStyle name="常规 3 2 2 3 2 2" xfId="12773"/>
    <cellStyle name="常规 22 3 2 3 2" xfId="12774"/>
    <cellStyle name="常规 17 3 2 3 2" xfId="12775"/>
    <cellStyle name="常规 3 2 2 3 3" xfId="12776"/>
    <cellStyle name="常规 22 3 2 4" xfId="12777"/>
    <cellStyle name="常规 17 3 2 4" xfId="12778"/>
    <cellStyle name="常规 22 3 5" xfId="12779"/>
    <cellStyle name="常规 17 3 5" xfId="12780"/>
    <cellStyle name="常规 22 3 6" xfId="12781"/>
    <cellStyle name="常规 17 3 6" xfId="12782"/>
    <cellStyle name="常规 24 2 3 2" xfId="12783"/>
    <cellStyle name="常规 19 2 3 2" xfId="12784"/>
    <cellStyle name="常规 22 4 2 2" xfId="12785"/>
    <cellStyle name="常规 17 4 2 2" xfId="12786"/>
    <cellStyle name="常规 31 6" xfId="12787"/>
    <cellStyle name="常规 26 6" xfId="12788"/>
    <cellStyle name="常规 22 4 2 2 2" xfId="12789"/>
    <cellStyle name="常规 17 4 2 2 2" xfId="12790"/>
    <cellStyle name="输出 3 3 5 3 2" xfId="12791"/>
    <cellStyle name="常规 22 4 2 3" xfId="12792"/>
    <cellStyle name="常规 17 4 2 3" xfId="12793"/>
    <cellStyle name="常规 3 2 3 3 2" xfId="12794"/>
    <cellStyle name="常规 22 4 3" xfId="12795"/>
    <cellStyle name="常规 17 4 3" xfId="12796"/>
    <cellStyle name="常规 22 4 4" xfId="12797"/>
    <cellStyle name="常规 17 4 4" xfId="12798"/>
    <cellStyle name="常规 22 5 2 2" xfId="12799"/>
    <cellStyle name="常规 17 5 2 2" xfId="12800"/>
    <cellStyle name="常规 22 6 2" xfId="12801"/>
    <cellStyle name="常规 17 6 2" xfId="12802"/>
    <cellStyle name="常规 22 6 2 2" xfId="12803"/>
    <cellStyle name="常规 17 6 2 2" xfId="12804"/>
    <cellStyle name="汇总 4" xfId="12805"/>
    <cellStyle name="常规 8 4 2 31 3 2" xfId="12806"/>
    <cellStyle name="常规 8 4 2 26 3 2" xfId="12807"/>
    <cellStyle name="常规 22 7" xfId="12808"/>
    <cellStyle name="常规 17 7" xfId="12809"/>
    <cellStyle name="常规 22 7 2" xfId="12810"/>
    <cellStyle name="常规 17 7 2" xfId="12811"/>
    <cellStyle name="常规 7 2 2 50 2 3" xfId="12812"/>
    <cellStyle name="常规 7 2 2 45 2 3" xfId="12813"/>
    <cellStyle name="常规 22 8" xfId="12814"/>
    <cellStyle name="常规 17 8" xfId="12815"/>
    <cellStyle name="常规 22 8 2" xfId="12816"/>
    <cellStyle name="常规 17 8 2" xfId="12817"/>
    <cellStyle name="常规 7 19 2 2 6 2" xfId="12818"/>
    <cellStyle name="常规 23 2 2 2 2" xfId="12819"/>
    <cellStyle name="常规 18 2 2 2 2" xfId="12820"/>
    <cellStyle name="常规 8 24 2 3 2" xfId="12821"/>
    <cellStyle name="常规 8 19 2 3 2" xfId="12822"/>
    <cellStyle name="常规 7 19 2 2 6 3" xfId="12823"/>
    <cellStyle name="常规 23 2 2 2 3" xfId="12824"/>
    <cellStyle name="常规 18 2 2 2 3" xfId="12825"/>
    <cellStyle name="输出 2 4 2 3" xfId="12826"/>
    <cellStyle name="常规 23 2 2 2 3 2" xfId="12827"/>
    <cellStyle name="常规 18 2 2 2 3 2" xfId="12828"/>
    <cellStyle name="常规 7 19 2 2 6 3 2" xfId="12829"/>
    <cellStyle name="常规 7 19 2 2 6 4" xfId="12830"/>
    <cellStyle name="常规 23 2 2 2 4" xfId="12831"/>
    <cellStyle name="常规 18 2 2 2 4" xfId="12832"/>
    <cellStyle name="常规 7 20 13 2 2 2" xfId="12833"/>
    <cellStyle name="常规 7 19 2 2 7" xfId="12834"/>
    <cellStyle name="常规 23 2 2 3" xfId="12835"/>
    <cellStyle name="常规 18 2 2 3" xfId="12836"/>
    <cellStyle name="常规 8 24 2 4" xfId="12837"/>
    <cellStyle name="常规 8 19 2 4" xfId="12838"/>
    <cellStyle name="常规 7 19 2 2 7 2" xfId="12839"/>
    <cellStyle name="常规 23 2 2 3 2" xfId="12840"/>
    <cellStyle name="常规 18 2 2 3 2" xfId="12841"/>
    <cellStyle name="常规 7 19 2 2 7 2 2" xfId="12842"/>
    <cellStyle name="常规 23 2 2 3 2 2" xfId="12843"/>
    <cellStyle name="常规 18 2 2 3 2 2" xfId="12844"/>
    <cellStyle name="常规 7 19 2 2 7 3" xfId="12845"/>
    <cellStyle name="常规 23 2 2 3 3" xfId="12846"/>
    <cellStyle name="常规 18 2 2 3 3" xfId="12847"/>
    <cellStyle name="常规 7 19 2 2 8" xfId="12848"/>
    <cellStyle name="常规 23 2 2 4" xfId="12849"/>
    <cellStyle name="常规 18 2 2 4" xfId="12850"/>
    <cellStyle name="常规 7 2 2 2 2 30 2 3" xfId="12851"/>
    <cellStyle name="常规 7 2 2 2 2 25 2 3" xfId="12852"/>
    <cellStyle name="常规 7 19 2 2 8 2" xfId="12853"/>
    <cellStyle name="常规 23 2 2 4 2" xfId="12854"/>
    <cellStyle name="常规 18 2 2 4 2" xfId="12855"/>
    <cellStyle name="常规 7 2 2 2 2 30 2 3 2" xfId="12856"/>
    <cellStyle name="常规 7 2 2 2 2 25 2 3 2" xfId="12857"/>
    <cellStyle name="常规 7 19 2 2 8 2 2" xfId="12858"/>
    <cellStyle name="常规 23 2 2 4 2 2" xfId="12859"/>
    <cellStyle name="常规 18 2 2 4 2 2" xfId="12860"/>
    <cellStyle name="常规 7 2 2 2 2 30 2 4" xfId="12861"/>
    <cellStyle name="常规 7 2 2 2 2 25 2 4" xfId="12862"/>
    <cellStyle name="常规 7 19 2 2 8 3" xfId="12863"/>
    <cellStyle name="常规 23 2 2 4 3" xfId="12864"/>
    <cellStyle name="常规 18 2 2 4 3" xfId="12865"/>
    <cellStyle name="常规 7 19 2 2 9 2" xfId="12866"/>
    <cellStyle name="常规 23 2 2 5 2" xfId="12867"/>
    <cellStyle name="常规 18 2 2 5 2" xfId="12868"/>
    <cellStyle name="常规 23 2 2 6" xfId="12869"/>
    <cellStyle name="常规 18 2 2 6" xfId="12870"/>
    <cellStyle name="常规 23 2 3" xfId="12871"/>
    <cellStyle name="常规 18 2 3" xfId="12872"/>
    <cellStyle name="常规 23 2 4" xfId="12873"/>
    <cellStyle name="常规 18 2 4" xfId="12874"/>
    <cellStyle name="常规 23 2 7" xfId="12875"/>
    <cellStyle name="常规 18 2 7" xfId="12876"/>
    <cellStyle name="常规 3 4 2 3 2" xfId="12877"/>
    <cellStyle name="常规 24 3 2 3" xfId="12878"/>
    <cellStyle name="常规 19 3 2 3" xfId="12879"/>
    <cellStyle name="常规 7 2 2 2 14 3 2" xfId="12880"/>
    <cellStyle name="常规 23 2 8" xfId="12881"/>
    <cellStyle name="常规 18 2 8" xfId="12882"/>
    <cellStyle name="常规 3 4 2 3 3" xfId="12883"/>
    <cellStyle name="常规 24 3 2 4" xfId="12884"/>
    <cellStyle name="常规 19 3 2 4" xfId="12885"/>
    <cellStyle name="常规 23 3 2 2 2" xfId="12886"/>
    <cellStyle name="常规 18 3 2 2 2" xfId="12887"/>
    <cellStyle name="常规 8 30 2 3 2" xfId="12888"/>
    <cellStyle name="常规 8 25 2 3 2" xfId="12889"/>
    <cellStyle name="常规 23 3 2 2 2 2" xfId="12890"/>
    <cellStyle name="常规 18 3 2 2 2 2" xfId="12891"/>
    <cellStyle name="常规 23 3 2 2 3" xfId="12892"/>
    <cellStyle name="常规 18 3 2 2 3" xfId="12893"/>
    <cellStyle name="常规 3 3 2 3 2" xfId="12894"/>
    <cellStyle name="常规 23 3 2 3" xfId="12895"/>
    <cellStyle name="常规 18 3 2 3" xfId="12896"/>
    <cellStyle name="常规 8 30 2 4" xfId="12897"/>
    <cellStyle name="常规 8 25 2 4" xfId="12898"/>
    <cellStyle name="常规 3 3 2 3 2 2" xfId="12899"/>
    <cellStyle name="常规 23 3 2 3 2" xfId="12900"/>
    <cellStyle name="常规 18 3 2 3 2" xfId="12901"/>
    <cellStyle name="常规 3 3 2 3 3" xfId="12902"/>
    <cellStyle name="常规 23 3 2 4" xfId="12903"/>
    <cellStyle name="常规 18 3 2 4" xfId="12904"/>
    <cellStyle name="常规 23 3 3" xfId="12905"/>
    <cellStyle name="常规 18 3 3" xfId="12906"/>
    <cellStyle name="常规 23 3 4" xfId="12907"/>
    <cellStyle name="常规 18 3 4" xfId="12908"/>
    <cellStyle name="常规 23 3 5" xfId="12909"/>
    <cellStyle name="常规 18 3 5" xfId="12910"/>
    <cellStyle name="常规 23 3 6" xfId="12911"/>
    <cellStyle name="常规 18 3 6" xfId="12912"/>
    <cellStyle name="常规 24 3 3 2" xfId="12913"/>
    <cellStyle name="常规 19 3 3 2" xfId="12914"/>
    <cellStyle name="常规 23 4 2 2 2" xfId="12915"/>
    <cellStyle name="常规 18 4 2 2 2" xfId="12916"/>
    <cellStyle name="常规 8 31 2 3 2" xfId="12917"/>
    <cellStyle name="常规 8 26 2 3 2" xfId="12918"/>
    <cellStyle name="常规 3 3 3 3 2" xfId="12919"/>
    <cellStyle name="常规 23 4 2 3" xfId="12920"/>
    <cellStyle name="常规 18 4 2 3" xfId="12921"/>
    <cellStyle name="常规 8 31 2 4" xfId="12922"/>
    <cellStyle name="常规 8 26 2 4" xfId="12923"/>
    <cellStyle name="常规 23 4 3" xfId="12924"/>
    <cellStyle name="常规 18 4 3" xfId="12925"/>
    <cellStyle name="常规 23 4 4" xfId="12926"/>
    <cellStyle name="常规 18 4 4" xfId="12927"/>
    <cellStyle name="常规 8 4 2 31 4 2" xfId="12928"/>
    <cellStyle name="常规 8 4 2 26 4 2" xfId="12929"/>
    <cellStyle name="常规 23 7" xfId="12930"/>
    <cellStyle name="常规 18 7" xfId="12931"/>
    <cellStyle name="常规 8 4 2 31 4 3" xfId="12932"/>
    <cellStyle name="常规 8 4 2 26 4 3" xfId="12933"/>
    <cellStyle name="常规 23 8" xfId="12934"/>
    <cellStyle name="常规 18 8" xfId="12935"/>
    <cellStyle name="常规 23 9" xfId="12936"/>
    <cellStyle name="常规 18 9" xfId="12937"/>
    <cellStyle name="常规 7 2 2 2 2 41 2 2 2" xfId="12938"/>
    <cellStyle name="常规 7 2 2 2 2 36 2 2 2" xfId="12939"/>
    <cellStyle name="常规 6 2" xfId="12940"/>
    <cellStyle name="常规 242" xfId="12941"/>
    <cellStyle name="常规 237" xfId="12942"/>
    <cellStyle name="常规 192" xfId="12943"/>
    <cellStyle name="常规 187" xfId="12944"/>
    <cellStyle name="常规 6 3" xfId="12945"/>
    <cellStyle name="常规 243" xfId="12946"/>
    <cellStyle name="常规 238" xfId="12947"/>
    <cellStyle name="常规 193" xfId="12948"/>
    <cellStyle name="常规 188" xfId="12949"/>
    <cellStyle name="常规 24 10" xfId="12950"/>
    <cellStyle name="常规 19 10" xfId="12951"/>
    <cellStyle name="常规 24 2 2 2 2 2 2" xfId="12952"/>
    <cellStyle name="常规 19 2 2 2 2 2 2" xfId="12953"/>
    <cellStyle name="计算 3 2 5" xfId="12954"/>
    <cellStyle name="常规 24 2 2 2 2 3" xfId="12955"/>
    <cellStyle name="常规 19 2 2 2 2 3" xfId="12956"/>
    <cellStyle name="常规 7 20 2 33 2 2" xfId="12957"/>
    <cellStyle name="常规 7 20 2 28 2 2" xfId="12958"/>
    <cellStyle name="常规 24 2 2 2 4" xfId="12959"/>
    <cellStyle name="常规 19 2 2 2 4" xfId="12960"/>
    <cellStyle name="常规 24 2 2 3 2 2" xfId="12961"/>
    <cellStyle name="常规 19 2 2 3 2 2" xfId="12962"/>
    <cellStyle name="常规 24 2 2 3 3" xfId="12963"/>
    <cellStyle name="常规 19 2 2 3 3" xfId="12964"/>
    <cellStyle name="常规 24 2 2 4 2" xfId="12965"/>
    <cellStyle name="常规 19 2 2 4 2" xfId="12966"/>
    <cellStyle name="常规 24 2 2 4 2 2" xfId="12967"/>
    <cellStyle name="常规 19 2 2 4 2 2" xfId="12968"/>
    <cellStyle name="常规 24 2 2 4 3" xfId="12969"/>
    <cellStyle name="常规 19 2 2 4 3" xfId="12970"/>
    <cellStyle name="常规 24 2 2 5 2" xfId="12971"/>
    <cellStyle name="常规 19 2 2 5 2" xfId="12972"/>
    <cellStyle name="常规 24 2 2 6" xfId="12973"/>
    <cellStyle name="常规 19 2 2 6" xfId="12974"/>
    <cellStyle name="常规 24 2 3" xfId="12975"/>
    <cellStyle name="常规 19 2 3" xfId="12976"/>
    <cellStyle name="常规 24 2 3 2 3" xfId="12977"/>
    <cellStyle name="常规 19 2 3 2 3" xfId="12978"/>
    <cellStyle name="常规 3 2 2 7 2" xfId="12979"/>
    <cellStyle name="常规 22 3 7" xfId="12980"/>
    <cellStyle name="常规 24 2 3 3" xfId="12981"/>
    <cellStyle name="常规 19 2 3 3" xfId="12982"/>
    <cellStyle name="常规 24 2 3 3 2" xfId="12983"/>
    <cellStyle name="常规 19 2 3 3 2" xfId="12984"/>
    <cellStyle name="常规 24 2 3 4" xfId="12985"/>
    <cellStyle name="常规 19 2 3 4" xfId="12986"/>
    <cellStyle name="常规 7 2 2 2 13 4 2" xfId="12987"/>
    <cellStyle name="常规 24 2 4" xfId="12988"/>
    <cellStyle name="常规 19 2 4" xfId="12989"/>
    <cellStyle name="常规 24 2 4 2" xfId="12990"/>
    <cellStyle name="常规 19 2 4 2" xfId="12991"/>
    <cellStyle name="常规 24 2 4 3" xfId="12992"/>
    <cellStyle name="常规 19 2 4 3" xfId="12993"/>
    <cellStyle name="常规 24 2 5 3" xfId="12994"/>
    <cellStyle name="常规 19 2 5 3" xfId="12995"/>
    <cellStyle name="常规 24 2 6 2" xfId="12996"/>
    <cellStyle name="常规 19 2 6 2" xfId="12997"/>
    <cellStyle name="常规 24 4 2 2 2" xfId="12998"/>
    <cellStyle name="常规 19 4 2 2 2" xfId="12999"/>
    <cellStyle name="常规 24 2 7" xfId="13000"/>
    <cellStyle name="常规 19 2 7" xfId="13001"/>
    <cellStyle name="链接单元格 2 2 6 2" xfId="13002"/>
    <cellStyle name="常规 3 4 3 3 2" xfId="13003"/>
    <cellStyle name="常规 24 4 2 3" xfId="13004"/>
    <cellStyle name="常规 19 4 2 3" xfId="13005"/>
    <cellStyle name="常规 24 3 3" xfId="13006"/>
    <cellStyle name="常规 19 3 3" xfId="13007"/>
    <cellStyle name="常规 23 3 7" xfId="13008"/>
    <cellStyle name="常规 3 4 2 4 2" xfId="13009"/>
    <cellStyle name="常规 24 3 3 3" xfId="13010"/>
    <cellStyle name="常规 19 3 3 3" xfId="13011"/>
    <cellStyle name="常规 24 3 4" xfId="13012"/>
    <cellStyle name="常规 19 3 4" xfId="13013"/>
    <cellStyle name="汇总 3 2 2 2 2" xfId="13014"/>
    <cellStyle name="常规 24 3 4 2" xfId="13015"/>
    <cellStyle name="常规 19 3 4 2" xfId="13016"/>
    <cellStyle name="汇总 3 2 2 2 2 2" xfId="13017"/>
    <cellStyle name="常规 24 3 4 2 2" xfId="13018"/>
    <cellStyle name="常规 19 3 4 2 2" xfId="13019"/>
    <cellStyle name="汇总 3 2 2 2 2 2 2" xfId="13020"/>
    <cellStyle name="常规 3 4 2 5 2" xfId="13021"/>
    <cellStyle name="常规 24 3 4 3" xfId="13022"/>
    <cellStyle name="常规 19 3 4 3" xfId="13023"/>
    <cellStyle name="汇总 3 2 2 2 2 3" xfId="13024"/>
    <cellStyle name="常规 24 3 5" xfId="13025"/>
    <cellStyle name="常规 19 3 5" xfId="13026"/>
    <cellStyle name="汇总 3 2 2 2 3" xfId="13027"/>
    <cellStyle name="常规 24 3 5 2" xfId="13028"/>
    <cellStyle name="常规 19 3 5 2" xfId="13029"/>
    <cellStyle name="汇总 3 2 2 2 3 2" xfId="13030"/>
    <cellStyle name="常规 24 3 6" xfId="13031"/>
    <cellStyle name="常规 19 3 6" xfId="13032"/>
    <cellStyle name="汇总 3 2 2 2 4" xfId="13033"/>
    <cellStyle name="常规 24 4 3 2" xfId="13034"/>
    <cellStyle name="常规 19 4 3 2" xfId="13035"/>
    <cellStyle name="常规 24 4 3" xfId="13036"/>
    <cellStyle name="常规 19 4 3" xfId="13037"/>
    <cellStyle name="常规 24 4 4" xfId="13038"/>
    <cellStyle name="常规 19 4 4" xfId="13039"/>
    <cellStyle name="汇总 3 2 2 3 2" xfId="13040"/>
    <cellStyle name="常规 24 5" xfId="13041"/>
    <cellStyle name="常规 19 5" xfId="13042"/>
    <cellStyle name="常规 24 6" xfId="13043"/>
    <cellStyle name="常规 19 6" xfId="13044"/>
    <cellStyle name="常规 7 2 57 2 3 2" xfId="13045"/>
    <cellStyle name="常规 24 6 2" xfId="13046"/>
    <cellStyle name="常规 19 6 2" xfId="13047"/>
    <cellStyle name="常规 24 6 2 2" xfId="13048"/>
    <cellStyle name="常规 19 6 2 2" xfId="13049"/>
    <cellStyle name="常规 31 2 6" xfId="13050"/>
    <cellStyle name="常规 26 2 6" xfId="13051"/>
    <cellStyle name="注释 2 61 2 2 2" xfId="13052"/>
    <cellStyle name="注释 2 56 2 2 2" xfId="13053"/>
    <cellStyle name="常规 24 7" xfId="13054"/>
    <cellStyle name="常规 19 7" xfId="13055"/>
    <cellStyle name="强调文字颜色 5 3 2 2 4 2 2" xfId="13056"/>
    <cellStyle name="常规 24 7 2" xfId="13057"/>
    <cellStyle name="常规 19 7 2" xfId="13058"/>
    <cellStyle name="强调文字颜色 5 3 2 2 4 2 2 2" xfId="13059"/>
    <cellStyle name="常规 7 2 2 52 2 3" xfId="13060"/>
    <cellStyle name="常规 7 2 2 47 2 3" xfId="13061"/>
    <cellStyle name="常规 24 8" xfId="13062"/>
    <cellStyle name="常规 19 8" xfId="13063"/>
    <cellStyle name="强调文字颜色 5 3 2 2 4 2 3" xfId="13064"/>
    <cellStyle name="常规 24 8 2" xfId="13065"/>
    <cellStyle name="常规 19 8 2" xfId="13066"/>
    <cellStyle name="强调文字颜色 5 3 2 2 4 2 3 2" xfId="13067"/>
    <cellStyle name="警告文本 3 3 2 2 2" xfId="13068"/>
    <cellStyle name="常规 24 9" xfId="13069"/>
    <cellStyle name="常规 19 9" xfId="13070"/>
    <cellStyle name="强调文字颜色 5 3 2 2 4 2 4" xfId="13071"/>
    <cellStyle name="常规 7 2 2 2 2 41 2 3 2" xfId="13072"/>
    <cellStyle name="常规 7 2 2 2 2 36 2 3 2" xfId="13073"/>
    <cellStyle name="常规 6 5" xfId="13074"/>
    <cellStyle name="常规 300" xfId="13075"/>
    <cellStyle name="常规 250" xfId="13076"/>
    <cellStyle name="常规 245" xfId="13077"/>
    <cellStyle name="常规 195" xfId="13078"/>
    <cellStyle name="常规 6 6" xfId="13079"/>
    <cellStyle name="常规 301" xfId="13080"/>
    <cellStyle name="常规 251" xfId="13081"/>
    <cellStyle name="常规 246" xfId="13082"/>
    <cellStyle name="常规 196" xfId="13083"/>
    <cellStyle name="常规 6 7" xfId="13084"/>
    <cellStyle name="常规 302" xfId="13085"/>
    <cellStyle name="常规 252" xfId="13086"/>
    <cellStyle name="常规 247" xfId="13087"/>
    <cellStyle name="常规 197" xfId="13088"/>
    <cellStyle name="常规 2" xfId="13089"/>
    <cellStyle name="常规 2 10 2" xfId="13090"/>
    <cellStyle name="输出 3 3 3 3" xfId="13091"/>
    <cellStyle name="常规 2 11" xfId="13092"/>
    <cellStyle name="常规 2 11 2" xfId="13093"/>
    <cellStyle name="输出 3 3 4 3" xfId="13094"/>
    <cellStyle name="常规 3 2 2 3" xfId="13095"/>
    <cellStyle name="注释 2 20 2 3 2" xfId="13096"/>
    <cellStyle name="注释 2 15 2 3 2" xfId="13097"/>
    <cellStyle name="常规 2 12" xfId="13098"/>
    <cellStyle name="常规 2 12 2" xfId="13099"/>
    <cellStyle name="输出 3 3 5 3" xfId="13100"/>
    <cellStyle name="常规 3 2 3 3" xfId="13101"/>
    <cellStyle name="计算 3 5 2" xfId="13102"/>
    <cellStyle name="常规 2 13" xfId="13103"/>
    <cellStyle name="常规 8 3 2 3 2" xfId="13104"/>
    <cellStyle name="常规 3 2 4 3" xfId="13105"/>
    <cellStyle name="计算 3 5 2 2" xfId="13106"/>
    <cellStyle name="常规 2 13 2" xfId="13107"/>
    <cellStyle name="计算 3 5 3" xfId="13108"/>
    <cellStyle name="常规 2 14" xfId="13109"/>
    <cellStyle name="常规 3 2 5 3" xfId="13110"/>
    <cellStyle name="计算 3 5 3 2" xfId="13111"/>
    <cellStyle name="常规 2 14 2" xfId="13112"/>
    <cellStyle name="计算 3 5 4" xfId="13113"/>
    <cellStyle name="常规 2 15" xfId="13114"/>
    <cellStyle name="计算 3 5 5" xfId="13115"/>
    <cellStyle name="常规 2 16" xfId="13116"/>
    <cellStyle name="常规 2 16 2" xfId="13117"/>
    <cellStyle name="常规 2 17" xfId="13118"/>
    <cellStyle name="常规 2 2" xfId="13119"/>
    <cellStyle name="注释 3 9 2 3 2" xfId="13120"/>
    <cellStyle name="常规 2 2 10" xfId="13121"/>
    <cellStyle name="常规 2 2 11" xfId="13122"/>
    <cellStyle name="常规 2 2 12" xfId="13123"/>
    <cellStyle name="输出 2 3 4" xfId="13124"/>
    <cellStyle name="常规 2 2 2" xfId="13125"/>
    <cellStyle name="输出 2 3 4 2" xfId="13126"/>
    <cellStyle name="常规 2 2 2 2" xfId="13127"/>
    <cellStyle name="输出 2 3 4 2 2" xfId="13128"/>
    <cellStyle name="常规 2 2 2 2 2" xfId="13129"/>
    <cellStyle name="常规 8 4 3 3" xfId="13130"/>
    <cellStyle name="输出 2 3 4 2 2 2" xfId="13131"/>
    <cellStyle name="常规 2 2 2 2 2 2" xfId="13132"/>
    <cellStyle name="常规 7 23 2 4" xfId="13133"/>
    <cellStyle name="常规 2 2 2 2 2 2 2" xfId="13134"/>
    <cellStyle name="常规 2 2 2 2 2 2 2 2" xfId="13135"/>
    <cellStyle name="常规 2 2 2 2 2 2 2 3" xfId="13136"/>
    <cellStyle name="常规 7 2 55 4 2" xfId="13137"/>
    <cellStyle name="常规 2 2 2 2 2 2 2 3 2" xfId="13138"/>
    <cellStyle name="常规 7 2 55 4 2 2" xfId="13139"/>
    <cellStyle name="常规 2 2 2 2 2 2 2 3 2 2" xfId="13140"/>
    <cellStyle name="常规 2 2 2 2 2 2 2 3 2 2 2" xfId="13141"/>
    <cellStyle name="常规 7 19 55 4" xfId="13142"/>
    <cellStyle name="常规 2 2 2 2 2 2 2 3 2 2 2 2" xfId="13143"/>
    <cellStyle name="常规 7 19 55 4 2" xfId="13144"/>
    <cellStyle name="常规 2 2 2 2 2 2 2 3 2 3" xfId="13145"/>
    <cellStyle name="常规 2 2 2 2 2 2 2 3 2 3 2" xfId="13146"/>
    <cellStyle name="常规 7 19 56 4" xfId="13147"/>
    <cellStyle name="输入 2 3 4 2 2 2" xfId="13148"/>
    <cellStyle name="常规 2 2 2 2 2 2 2 3 2 4" xfId="13149"/>
    <cellStyle name="常规 2 2 2 2 2 2 2 3 2 4 2" xfId="13150"/>
    <cellStyle name="常规 7 19 57 4" xfId="13151"/>
    <cellStyle name="常规 2 2 2 2 2 2 2 3 2 5" xfId="13152"/>
    <cellStyle name="常规 2 2 2 2 2 2 2 3 3" xfId="13153"/>
    <cellStyle name="常规 2 2 2 2 2 2 2 3 3 2" xfId="13154"/>
    <cellStyle name="常规 2 2 2 2 2 2 2 3 3 2 2" xfId="13155"/>
    <cellStyle name="常规 2 2 2 2 2 2 2 3 3 3" xfId="13156"/>
    <cellStyle name="常规 3 13 2 2 2" xfId="13157"/>
    <cellStyle name="常规 2 2 2 2 2 2 2 3 4" xfId="13158"/>
    <cellStyle name="常规 2 2 2 2 2 2 2 3 4 2" xfId="13159"/>
    <cellStyle name="常规 2 2 2 2 2 2 2 3 5" xfId="13160"/>
    <cellStyle name="常规 2 2 2 2 2 2 3" xfId="13161"/>
    <cellStyle name="常规 2 2 2 2 2 2 3 2" xfId="13162"/>
    <cellStyle name="常规 2 2 2 2 2 2 4" xfId="13163"/>
    <cellStyle name="常规 2 2 2 2 2 3" xfId="13164"/>
    <cellStyle name="常规 2 2 2 2 2 3 2" xfId="13165"/>
    <cellStyle name="常规 2 2 2 2 2 3 2 2" xfId="13166"/>
    <cellStyle name="常规 2 2 2 2 2 3 3" xfId="13167"/>
    <cellStyle name="常规 2 2 2 2 2 4" xfId="13168"/>
    <cellStyle name="常规 2 2 2 2 2 4 2" xfId="13169"/>
    <cellStyle name="常规 2 2 2 2 2 5" xfId="13170"/>
    <cellStyle name="常规 2 2 2 2 2 5 2" xfId="13171"/>
    <cellStyle name="常规 2 2 2 2 2 5 2 2" xfId="13172"/>
    <cellStyle name="常规 8 2 2 7" xfId="13173"/>
    <cellStyle name="常规 7 19 32 4 3" xfId="13174"/>
    <cellStyle name="常规 7 19 27 4 3" xfId="13175"/>
    <cellStyle name="常规 2 2 2 2 2 5 2 2 2" xfId="13176"/>
    <cellStyle name="常规 34 2 3 2 3" xfId="13177"/>
    <cellStyle name="计算 3 2 2 2 4" xfId="13178"/>
    <cellStyle name="常规 8 2 2 7 2" xfId="13179"/>
    <cellStyle name="常规 2 2 2 2 2 5 2 2 2 2" xfId="13180"/>
    <cellStyle name="计算 3 2 2 2 4 2" xfId="13181"/>
    <cellStyle name="常规 8 2 2 7 2 2" xfId="13182"/>
    <cellStyle name="常规 2 2 2 2 2 5 2 2 3" xfId="13183"/>
    <cellStyle name="计算 3 2 2 2 5" xfId="13184"/>
    <cellStyle name="常规 8 2 2 7 3" xfId="13185"/>
    <cellStyle name="常规 2 2 2 2 2 5 2 3" xfId="13186"/>
    <cellStyle name="常规 8 2 2 8" xfId="13187"/>
    <cellStyle name="常规 7 2 58 4 2" xfId="13188"/>
    <cellStyle name="常规 2 2 2 2 2 5 2 3 2" xfId="13189"/>
    <cellStyle name="计算 3 2 2 3 4" xfId="13190"/>
    <cellStyle name="常规 7 2 58 4 2 2" xfId="13191"/>
    <cellStyle name="常规 8 2 2 8 2" xfId="13192"/>
    <cellStyle name="常规 2 2 2 2 2 5 2 4" xfId="13193"/>
    <cellStyle name="常规 8 2 2 9" xfId="13194"/>
    <cellStyle name="常规 7 2 58 4 3" xfId="13195"/>
    <cellStyle name="常规 7 2 4 24 2 2 2" xfId="13196"/>
    <cellStyle name="常规 7 2 4 19 2 2 2" xfId="13197"/>
    <cellStyle name="常规 2 2 2 2 2 5 2 4 2" xfId="13198"/>
    <cellStyle name="计算 3 2 2 4 4" xfId="13199"/>
    <cellStyle name="常规 8 2 2 9 2" xfId="13200"/>
    <cellStyle name="常规 2 2 2 2 2 5 3" xfId="13201"/>
    <cellStyle name="常规 2 2 2 2 2 5 3 2" xfId="13202"/>
    <cellStyle name="常规 2 2 2 2 2 5 3 3" xfId="13203"/>
    <cellStyle name="常规 2 2 2 2 2 5 4" xfId="13204"/>
    <cellStyle name="常规 2 2 2 2 2 5 4 2" xfId="13205"/>
    <cellStyle name="常规 2 2 2 2 2 6" xfId="13206"/>
    <cellStyle name="常规 7 2 2 2 2 3 4 2" xfId="13207"/>
    <cellStyle name="常规 4 2 4 2 2 2" xfId="13208"/>
    <cellStyle name="输出 2 3 4 2 3 2" xfId="13209"/>
    <cellStyle name="常规 2 2 2 2 3 2" xfId="13210"/>
    <cellStyle name="常规 2 2 2 2 3 3" xfId="13211"/>
    <cellStyle name="常规 2 2 2 2 3 4" xfId="13212"/>
    <cellStyle name="输出 2 3 4 2 4" xfId="13213"/>
    <cellStyle name="常规 2 2 2 2 4" xfId="13214"/>
    <cellStyle name="常规 2 2 2 2 4 2" xfId="13215"/>
    <cellStyle name="常规 2 2 2 2 4 3" xfId="13216"/>
    <cellStyle name="常规 2 2 2 2 5" xfId="13217"/>
    <cellStyle name="常规 2 2 2 2 5 2" xfId="13218"/>
    <cellStyle name="常规 7 19 52 4 2 2" xfId="13219"/>
    <cellStyle name="常规 7 19 47 4 2 2" xfId="13220"/>
    <cellStyle name="常规 2 2 2 2 5 3" xfId="13221"/>
    <cellStyle name="常规 2 2 2 2 6" xfId="13222"/>
    <cellStyle name="常规 2 2 2 2 6 2" xfId="13223"/>
    <cellStyle name="常规 2 2 2 2 8" xfId="13224"/>
    <cellStyle name="输出 2 3 4 3" xfId="13225"/>
    <cellStyle name="常规 2 2 2 3" xfId="13226"/>
    <cellStyle name="常规 32 4" xfId="13227"/>
    <cellStyle name="常规 27 4" xfId="13228"/>
    <cellStyle name="常规 2 2 2 3 2 2" xfId="13229"/>
    <cellStyle name="常规 32 4 2" xfId="13230"/>
    <cellStyle name="常规 27 4 2" xfId="13231"/>
    <cellStyle name="常规 7 73 2 4" xfId="13232"/>
    <cellStyle name="常规 7 68 2 4" xfId="13233"/>
    <cellStyle name="常规 2 2 2 3 2 2 2" xfId="13234"/>
    <cellStyle name="常规 32 5" xfId="13235"/>
    <cellStyle name="常规 27 5" xfId="13236"/>
    <cellStyle name="常规 2 2 2 3 2 3" xfId="13237"/>
    <cellStyle name="常规 33 4" xfId="13238"/>
    <cellStyle name="常规 28 4" xfId="13239"/>
    <cellStyle name="常规 2 2 2 3 3 2" xfId="13240"/>
    <cellStyle name="常规 2 2 2 3 4" xfId="13241"/>
    <cellStyle name="常规 2 2 2 3 5" xfId="13242"/>
    <cellStyle name="输出 2 3 4 4 2" xfId="13243"/>
    <cellStyle name="常规 2 2 2 4 2" xfId="13244"/>
    <cellStyle name="常规 8 4 5 3" xfId="13245"/>
    <cellStyle name="常规 2 2 2 4 2 2" xfId="13246"/>
    <cellStyle name="常规 2 2 2 5 2" xfId="13247"/>
    <cellStyle name="常规 8 4 6 3" xfId="13248"/>
    <cellStyle name="常规 2 2 2 5 2 2" xfId="13249"/>
    <cellStyle name="输出 3 2 2 3" xfId="13250"/>
    <cellStyle name="常规 2 2 2 5 3" xfId="13251"/>
    <cellStyle name="输出 2 3 5 2" xfId="13252"/>
    <cellStyle name="常规 2 2 3 2" xfId="13253"/>
    <cellStyle name="输出 2 3 5 2 2" xfId="13254"/>
    <cellStyle name="常规 33 9" xfId="13255"/>
    <cellStyle name="常规 28 9" xfId="13256"/>
    <cellStyle name="常规 2 2 3 2 2" xfId="13257"/>
    <cellStyle name="常规 33 9 3" xfId="13258"/>
    <cellStyle name="常规 2 2 3 2 2 3" xfId="13259"/>
    <cellStyle name="常规 2 2 3 2 4" xfId="13260"/>
    <cellStyle name="输出 2 3 5 3" xfId="13261"/>
    <cellStyle name="常规 2 2 3 3" xfId="13262"/>
    <cellStyle name="输出 2 3 5 3 2" xfId="13263"/>
    <cellStyle name="常规 34 9" xfId="13264"/>
    <cellStyle name="常规 29 9" xfId="13265"/>
    <cellStyle name="常规 2 2 3 3 2" xfId="13266"/>
    <cellStyle name="常规 8 5 4 3" xfId="13267"/>
    <cellStyle name="常规 7 19 2 4 2 3" xfId="13268"/>
    <cellStyle name="常规 34 9 2" xfId="13269"/>
    <cellStyle name="常规 29 9 2" xfId="13270"/>
    <cellStyle name="常规 2 2 3 3 2 2" xfId="13271"/>
    <cellStyle name="常规 2 2 3 3 3" xfId="13272"/>
    <cellStyle name="输出 2 3 5 4" xfId="13273"/>
    <cellStyle name="常规 2 2 3 4" xfId="13274"/>
    <cellStyle name="常规 40 9" xfId="13275"/>
    <cellStyle name="常规 35 9" xfId="13276"/>
    <cellStyle name="常规 2 2 3 4 2" xfId="13277"/>
    <cellStyle name="常规 35 9 2" xfId="13278"/>
    <cellStyle name="常规 2 2 3 4 2 2" xfId="13279"/>
    <cellStyle name="常规 2 2 3 4 3" xfId="13280"/>
    <cellStyle name="常规 3 63 2 2 2" xfId="13281"/>
    <cellStyle name="常规 3 58 2 2 2" xfId="13282"/>
    <cellStyle name="常规 2 2 3 5" xfId="13283"/>
    <cellStyle name="常规 41 9" xfId="13284"/>
    <cellStyle name="常规 36 9" xfId="13285"/>
    <cellStyle name="常规 2 2 3 5 2" xfId="13286"/>
    <cellStyle name="常规 2 2 3 6" xfId="13287"/>
    <cellStyle name="输入 2 2 6 2 2" xfId="13288"/>
    <cellStyle name="常规 2 2 3 7" xfId="13289"/>
    <cellStyle name="输出 2 3 6" xfId="13290"/>
    <cellStyle name="常规 2 2 4" xfId="13291"/>
    <cellStyle name="常规 7 2 2 2 30 4 2 2" xfId="13292"/>
    <cellStyle name="常规 7 2 2 2 25 4 2 2" xfId="13293"/>
    <cellStyle name="输出 2 3 6 2" xfId="13294"/>
    <cellStyle name="常规 2 2 4 2" xfId="13295"/>
    <cellStyle name="强调文字颜色 1 3 7" xfId="13296"/>
    <cellStyle name="常规 2 2 4 2 2" xfId="13297"/>
    <cellStyle name="强调文字颜色 1 3 7 2" xfId="13298"/>
    <cellStyle name="常规 2 2 4 2 2 2" xfId="13299"/>
    <cellStyle name="常规 21 40 3" xfId="13300"/>
    <cellStyle name="常规 21 35 3" xfId="13301"/>
    <cellStyle name="常规 22 12 2" xfId="13302"/>
    <cellStyle name="强调文字颜色 1 3 8" xfId="13303"/>
    <cellStyle name="常规 2 2 4 2 3" xfId="13304"/>
    <cellStyle name="常规 2 2 4 3" xfId="13305"/>
    <cellStyle name="计算 2 5 2 2" xfId="13306"/>
    <cellStyle name="常规 2 2 4 3 2" xfId="13307"/>
    <cellStyle name="计算 2 5 2 2 2" xfId="13308"/>
    <cellStyle name="常规 8 6 4 3" xfId="13309"/>
    <cellStyle name="常规 7 19 2 5 2 3" xfId="13310"/>
    <cellStyle name="常规 2 2 4 4" xfId="13311"/>
    <cellStyle name="计算 2 5 2 3" xfId="13312"/>
    <cellStyle name="常规 2 2 4 5" xfId="13313"/>
    <cellStyle name="计算 2 5 2 4" xfId="13314"/>
    <cellStyle name="输出 2 3 7 2" xfId="13315"/>
    <cellStyle name="常规 2 2 5 2" xfId="13316"/>
    <cellStyle name="强调文字颜色 2 3 7" xfId="13317"/>
    <cellStyle name="常规 2 2 5 2 2" xfId="13318"/>
    <cellStyle name="常规 2 2 5 3" xfId="13319"/>
    <cellStyle name="计算 2 5 3 2" xfId="13320"/>
    <cellStyle name="输出 2 3 8" xfId="13321"/>
    <cellStyle name="常规 2 2 6" xfId="13322"/>
    <cellStyle name="常规 2 2 6 2" xfId="13323"/>
    <cellStyle name="强调文字颜色 3 3 7" xfId="13324"/>
    <cellStyle name="常规 2 2 6 2 2" xfId="13325"/>
    <cellStyle name="常规 2 2 6 3" xfId="13326"/>
    <cellStyle name="计算 2 5 4 2" xfId="13327"/>
    <cellStyle name="常规 4 7 4 2 2 2" xfId="13328"/>
    <cellStyle name="常规 2 2 7 2" xfId="13329"/>
    <cellStyle name="常规 8 4 41 2 2" xfId="13330"/>
    <cellStyle name="常规 8 4 36 2 2" xfId="13331"/>
    <cellStyle name="常规 2 7 2 2 2 6" xfId="13332"/>
    <cellStyle name="常规 2 2 8 2" xfId="13333"/>
    <cellStyle name="常规 2 7 2 2 3 6" xfId="13334"/>
    <cellStyle name="常规 2 2 9 2" xfId="13335"/>
    <cellStyle name="常规 2 3" xfId="13336"/>
    <cellStyle name="输出 2 4 4" xfId="13337"/>
    <cellStyle name="常规 2 3 2" xfId="13338"/>
    <cellStyle name="输出 2 4 4 2" xfId="13339"/>
    <cellStyle name="常规 2 3 2 2" xfId="13340"/>
    <cellStyle name="常规 7 2 4 24 4" xfId="13341"/>
    <cellStyle name="常规 7 2 4 19 4" xfId="13342"/>
    <cellStyle name="常规 2 3 2 2 2" xfId="13343"/>
    <cellStyle name="常规 7 2 4 24 4 2" xfId="13344"/>
    <cellStyle name="常规 7 2 4 19 4 2" xfId="13345"/>
    <cellStyle name="常规 2 3 2 2 2 2" xfId="13346"/>
    <cellStyle name="常规 8 4 2 9" xfId="13347"/>
    <cellStyle name="常规 2 3 2 2 2 2 2" xfId="13348"/>
    <cellStyle name="常规 2 3 2 2 2 3" xfId="13349"/>
    <cellStyle name="常规 2 3 2 2 3 2" xfId="13350"/>
    <cellStyle name="常规 2 3 2 3" xfId="13351"/>
    <cellStyle name="常规 7 2 4 30 4" xfId="13352"/>
    <cellStyle name="常规 7 2 4 25 4" xfId="13353"/>
    <cellStyle name="常规 2 3 2 3 2" xfId="13354"/>
    <cellStyle name="常规 7 2 4 30 4 2" xfId="13355"/>
    <cellStyle name="常规 7 2 4 25 4 2" xfId="13356"/>
    <cellStyle name="常规 2 3 2 3 2 2" xfId="13357"/>
    <cellStyle name="常规 7 2 4 30 5" xfId="13358"/>
    <cellStyle name="常规 7 2 4 25 5" xfId="13359"/>
    <cellStyle name="常规 2 3 2 3 3" xfId="13360"/>
    <cellStyle name="常规 2 3 2 4" xfId="13361"/>
    <cellStyle name="常规 7 2 4 31 4" xfId="13362"/>
    <cellStyle name="常规 7 2 4 26 4" xfId="13363"/>
    <cellStyle name="常规 2 3 2 4 2" xfId="13364"/>
    <cellStyle name="常规 7 2 4 31 4 2" xfId="13365"/>
    <cellStyle name="常规 7 2 4 26 4 2" xfId="13366"/>
    <cellStyle name="常规 2 3 2 4 2 2" xfId="13367"/>
    <cellStyle name="汇总 3 2 5 3" xfId="13368"/>
    <cellStyle name="常规 7 2 4 31 5" xfId="13369"/>
    <cellStyle name="常规 7 2 4 26 5" xfId="13370"/>
    <cellStyle name="常规 2 3 2 4 3" xfId="13371"/>
    <cellStyle name="常规 2 3 2 5" xfId="13372"/>
    <cellStyle name="常规 7 2 4 32 4" xfId="13373"/>
    <cellStyle name="常规 7 2 4 27 4" xfId="13374"/>
    <cellStyle name="常规 2 3 2 5 2" xfId="13375"/>
    <cellStyle name="常规 2 3 2 6" xfId="13376"/>
    <cellStyle name="常规 2 3 2 7" xfId="13377"/>
    <cellStyle name="常规 2 3 2 8" xfId="13378"/>
    <cellStyle name="输出 2 4 5" xfId="13379"/>
    <cellStyle name="常规 2 3 3" xfId="13380"/>
    <cellStyle name="常规 2 3 3 2" xfId="13381"/>
    <cellStyle name="常规 2 3 3 2 2" xfId="13382"/>
    <cellStyle name="常规 2 3 3 3" xfId="13383"/>
    <cellStyle name="常规 2 3 3 3 2" xfId="13384"/>
    <cellStyle name="常规 2 3 3 4" xfId="13385"/>
    <cellStyle name="常规 2 3 3 5" xfId="13386"/>
    <cellStyle name="常规 2 3 4" xfId="13387"/>
    <cellStyle name="常规 2 3 4 2" xfId="13388"/>
    <cellStyle name="常规 2 3 4 2 2" xfId="13389"/>
    <cellStyle name="常规 2 3 4 3" xfId="13390"/>
    <cellStyle name="计算 2 6 2 2" xfId="13391"/>
    <cellStyle name="常规 2 3 4 4" xfId="13392"/>
    <cellStyle name="计算 2 6 2 3" xfId="13393"/>
    <cellStyle name="常规 2 3 5 2" xfId="13394"/>
    <cellStyle name="常规 7 20 10" xfId="13395"/>
    <cellStyle name="常规 2 3 5 2 2" xfId="13396"/>
    <cellStyle name="常规 2 3 5 3" xfId="13397"/>
    <cellStyle name="计算 2 6 3 2" xfId="13398"/>
    <cellStyle name="强调文字颜色 1 2 3 2 2" xfId="13399"/>
    <cellStyle name="常规 2 3 6" xfId="13400"/>
    <cellStyle name="强调文字颜色 1 2 3 2 2 2" xfId="13401"/>
    <cellStyle name="常规 2 3 6 2" xfId="13402"/>
    <cellStyle name="强调文字颜色 1 2 3 2 3" xfId="13403"/>
    <cellStyle name="常规 4 7 4 3 2" xfId="13404"/>
    <cellStyle name="常规 2 3 7" xfId="13405"/>
    <cellStyle name="常规 8 4 42 2" xfId="13406"/>
    <cellStyle name="常规 8 4 37 2" xfId="13407"/>
    <cellStyle name="常规 8 13 2 2" xfId="13408"/>
    <cellStyle name="强调文字颜色 1 2 3 2 3 2" xfId="13409"/>
    <cellStyle name="常规 2 3 7 2" xfId="13410"/>
    <cellStyle name="常规 8 4 42 2 2" xfId="13411"/>
    <cellStyle name="常规 8 4 37 2 2" xfId="13412"/>
    <cellStyle name="常规 8 13 2 2 2" xfId="13413"/>
    <cellStyle name="强调文字颜色 1 2 3 2 4" xfId="13414"/>
    <cellStyle name="常规 2 3 8" xfId="13415"/>
    <cellStyle name="常规 8 4 42 3" xfId="13416"/>
    <cellStyle name="常规 8 4 37 3" xfId="13417"/>
    <cellStyle name="常规 8 13 2 3" xfId="13418"/>
    <cellStyle name="强调文字颜色 1 2 3 2 5" xfId="13419"/>
    <cellStyle name="常规 2 3 9" xfId="13420"/>
    <cellStyle name="常规 8 13 2 4" xfId="13421"/>
    <cellStyle name="输出 2 5 4 2" xfId="13422"/>
    <cellStyle name="常规 2 4 2 2" xfId="13423"/>
    <cellStyle name="常规 2 4 2 2 2" xfId="13424"/>
    <cellStyle name="常规 2 4 2 2 2 3" xfId="13425"/>
    <cellStyle name="输入 3 2 6 4" xfId="13426"/>
    <cellStyle name="常规 2 4 2 2 3 2" xfId="13427"/>
    <cellStyle name="常规 2 4 2 3" xfId="13428"/>
    <cellStyle name="常规 2 4 2 3 2" xfId="13429"/>
    <cellStyle name="常规 2 4 2 3 2 2" xfId="13430"/>
    <cellStyle name="常规 37 32" xfId="13431"/>
    <cellStyle name="常规 37 27" xfId="13432"/>
    <cellStyle name="常规 7 20 30 4 2" xfId="13433"/>
    <cellStyle name="常规 7 20 25 4 2" xfId="13434"/>
    <cellStyle name="常规 2 4 2 3 3" xfId="13435"/>
    <cellStyle name="常规 2 4 2 4" xfId="13436"/>
    <cellStyle name="常规 2 4 2 4 2" xfId="13437"/>
    <cellStyle name="常规 2 4 2 4 2 2" xfId="13438"/>
    <cellStyle name="常规 2 4 2 4 3" xfId="13439"/>
    <cellStyle name="常规 2 4 2 5" xfId="13440"/>
    <cellStyle name="常规 2 4 2 5 2" xfId="13441"/>
    <cellStyle name="常规 2 4 2 6" xfId="13442"/>
    <cellStyle name="常规 2 4 2 6 2" xfId="13443"/>
    <cellStyle name="常规 2 4 2 8" xfId="13444"/>
    <cellStyle name="输出 2 5 5" xfId="13445"/>
    <cellStyle name="常规 2 4 3" xfId="13446"/>
    <cellStyle name="常规 2 4 3 2" xfId="13447"/>
    <cellStyle name="常规 2 4 3 2 2" xfId="13448"/>
    <cellStyle name="常规 21 13" xfId="13449"/>
    <cellStyle name="常规 7 20 2 3 3 2" xfId="13450"/>
    <cellStyle name="常规 2 4 3 2 2 2" xfId="13451"/>
    <cellStyle name="常规 2 4 3 3" xfId="13452"/>
    <cellStyle name="常规 2 4 3 3 2" xfId="13453"/>
    <cellStyle name="注释 3 6 2 2 2" xfId="13454"/>
    <cellStyle name="常规 2 4 3 4" xfId="13455"/>
    <cellStyle name="常规 2 4 3 5" xfId="13456"/>
    <cellStyle name="常规 2 4 4" xfId="13457"/>
    <cellStyle name="常规 2 4 4 2" xfId="13458"/>
    <cellStyle name="常规 2 4 4 3" xfId="13459"/>
    <cellStyle name="计算 2 7 2 2" xfId="13460"/>
    <cellStyle name="常规 2 4 5" xfId="13461"/>
    <cellStyle name="常规 2 4 5 2" xfId="13462"/>
    <cellStyle name="常规 2 4 5 2 2" xfId="13463"/>
    <cellStyle name="常规 4 16" xfId="13464"/>
    <cellStyle name="常规 2 4 5 3" xfId="13465"/>
    <cellStyle name="计算 2 7 3 2" xfId="13466"/>
    <cellStyle name="强调文字颜色 1 2 3 3 2" xfId="13467"/>
    <cellStyle name="常规 2 4 6" xfId="13468"/>
    <cellStyle name="强调文字颜色 1 2 3 3 2 2" xfId="13469"/>
    <cellStyle name="常规 2 4 6 2" xfId="13470"/>
    <cellStyle name="强调文字颜色 1 2 3 3 3" xfId="13471"/>
    <cellStyle name="常规 2 4 7" xfId="13472"/>
    <cellStyle name="常规 8 4 43 2" xfId="13473"/>
    <cellStyle name="常规 8 4 38 2" xfId="13474"/>
    <cellStyle name="常规 8 13 3 2" xfId="13475"/>
    <cellStyle name="强调文字颜色 1 2 3 3 4" xfId="13476"/>
    <cellStyle name="常规 2 4 8" xfId="13477"/>
    <cellStyle name="常规 8 4 43 3" xfId="13478"/>
    <cellStyle name="常规 8 4 38 3" xfId="13479"/>
    <cellStyle name="强调文字颜色 1 2 3 3 5" xfId="13480"/>
    <cellStyle name="常规 2 4 9" xfId="13481"/>
    <cellStyle name="输出 2 6 4 2" xfId="13482"/>
    <cellStyle name="常规 2 5 2 2" xfId="13483"/>
    <cellStyle name="常规 2 5 2 2 2" xfId="13484"/>
    <cellStyle name="常规 2 5 2 3" xfId="13485"/>
    <cellStyle name="常规 2 5 2 3 2" xfId="13486"/>
    <cellStyle name="常规 40 2 2 2 4" xfId="13487"/>
    <cellStyle name="常规 35 2 2 2 4" xfId="13488"/>
    <cellStyle name="常规 2 5 2 4" xfId="13489"/>
    <cellStyle name="常规 2 5 2 4 2" xfId="13490"/>
    <cellStyle name="常规 2 5 2 5" xfId="13491"/>
    <cellStyle name="输出 2 6 5" xfId="13492"/>
    <cellStyle name="常规 2 5 3" xfId="13493"/>
    <cellStyle name="常规 2 5 3 2" xfId="13494"/>
    <cellStyle name="常规 2 5 3 2 2" xfId="13495"/>
    <cellStyle name="常规 2 5 3 3" xfId="13496"/>
    <cellStyle name="常规 2 5 4" xfId="13497"/>
    <cellStyle name="常规 2 5 4 2" xfId="13498"/>
    <cellStyle name="常规 2 5 4 2 2" xfId="13499"/>
    <cellStyle name="常规 2 5 4 3" xfId="13500"/>
    <cellStyle name="常规 2 5 5" xfId="13501"/>
    <cellStyle name="常规 2 5 5 2" xfId="13502"/>
    <cellStyle name="强调文字颜色 1 2 3 4 2" xfId="13503"/>
    <cellStyle name="常规 2 5 6" xfId="13504"/>
    <cellStyle name="强调文字颜色 1 2 3 4 2 2" xfId="13505"/>
    <cellStyle name="常规 2 5 6 2" xfId="13506"/>
    <cellStyle name="强调文字颜色 1 2 3 4 3" xfId="13507"/>
    <cellStyle name="千位分隔[0] 2 2 4 2 2" xfId="13508"/>
    <cellStyle name="常规 2 5 7" xfId="13509"/>
    <cellStyle name="常规 8 4 44 2" xfId="13510"/>
    <cellStyle name="常规 8 4 39 2" xfId="13511"/>
    <cellStyle name="常规 8 13 4 2" xfId="13512"/>
    <cellStyle name="输出 2 7 4" xfId="13513"/>
    <cellStyle name="常规 2 6 2" xfId="13514"/>
    <cellStyle name="常规 2 6 2 2" xfId="13515"/>
    <cellStyle name="常规 2 6 2 2 2" xfId="13516"/>
    <cellStyle name="常规 2 6 2 2 2 2" xfId="13517"/>
    <cellStyle name="常规 20 4 2 3 2" xfId="13518"/>
    <cellStyle name="常规 2 6 2 3" xfId="13519"/>
    <cellStyle name="常规 2 6 2 3 2" xfId="13520"/>
    <cellStyle name="常规 2 6 2 4" xfId="13521"/>
    <cellStyle name="常规 2 6 3" xfId="13522"/>
    <cellStyle name="常规 2 6 3 2" xfId="13523"/>
    <cellStyle name="常规 2 6 3 2 2" xfId="13524"/>
    <cellStyle name="常规 34 3 2 2 2 2" xfId="13525"/>
    <cellStyle name="常规 2 6 3 3" xfId="13526"/>
    <cellStyle name="常规 2 6 4" xfId="13527"/>
    <cellStyle name="常规 2 6 4 2" xfId="13528"/>
    <cellStyle name="常规 2 6 4 2 2" xfId="13529"/>
    <cellStyle name="适中 2 2 9" xfId="13530"/>
    <cellStyle name="常规 2 6 4 3" xfId="13531"/>
    <cellStyle name="常规 2 6 5" xfId="13532"/>
    <cellStyle name="常规 2 6 5 2" xfId="13533"/>
    <cellStyle name="强调文字颜色 1 2 3 5 2" xfId="13534"/>
    <cellStyle name="常规 2 6 6" xfId="13535"/>
    <cellStyle name="强调文字颜色 1 2 3 5 2 2" xfId="13536"/>
    <cellStyle name="常规 2 6 6 2" xfId="13537"/>
    <cellStyle name="强调文字颜色 1 2 3 5 3" xfId="13538"/>
    <cellStyle name="常规 2 6 7" xfId="13539"/>
    <cellStyle name="常规 8 4 45 2" xfId="13540"/>
    <cellStyle name="常规 2 7 2" xfId="13541"/>
    <cellStyle name="常规 2 7 2 2" xfId="13542"/>
    <cellStyle name="常规 2 7 2 2 2" xfId="13543"/>
    <cellStyle name="警告文本 3 3 6" xfId="13544"/>
    <cellStyle name="常规 2 7 2 2 2 2" xfId="13545"/>
    <cellStyle name="警告文本 3 3 6 2" xfId="13546"/>
    <cellStyle name="常规 2 7 2 2 2 2 3" xfId="13547"/>
    <cellStyle name="常规 2 7 2 2 2 2 3 2" xfId="13548"/>
    <cellStyle name="强调文字颜色 3 2 2 2 3 3" xfId="13549"/>
    <cellStyle name="常规 2 7 2 2 2 2 3 2 2" xfId="13550"/>
    <cellStyle name="常规 2 7 2 2 2 2 3 3" xfId="13551"/>
    <cellStyle name="常规 2 7 2 2 2 2 4" xfId="13552"/>
    <cellStyle name="常规 2 7 2 2 2 2 4 2" xfId="13553"/>
    <cellStyle name="常规 2 7 2 2 2 2 4 2 2" xfId="13554"/>
    <cellStyle name="常规 2 7 2 2 2 2 4 3" xfId="13555"/>
    <cellStyle name="常规 2 7 2 2 2 2 5" xfId="13556"/>
    <cellStyle name="常规 2 7 2 2 2 2 5 2" xfId="13557"/>
    <cellStyle name="常规 7 2 4 2 20 3 2" xfId="13558"/>
    <cellStyle name="常规 7 2 4 2 15 3 2" xfId="13559"/>
    <cellStyle name="常规 2 7 2 2 2 3" xfId="13560"/>
    <cellStyle name="常规 2 7 2 2 2 3 2" xfId="13561"/>
    <cellStyle name="常规 7 2 2 2 2 8 2 3 2" xfId="13562"/>
    <cellStyle name="常规 23 54" xfId="13563"/>
    <cellStyle name="常规 23 49" xfId="13564"/>
    <cellStyle name="常规 2 7 2 2 2 3 2 2" xfId="13565"/>
    <cellStyle name="常规 2 7 2 2 2 3 3" xfId="13566"/>
    <cellStyle name="常规 2 7 2 2 2 3 3 2" xfId="13567"/>
    <cellStyle name="常规 2 7 2 2 2 3 4" xfId="13568"/>
    <cellStyle name="常规 2 7 2 2 2 4" xfId="13569"/>
    <cellStyle name="常规 2 7 2 2 2 4 2" xfId="13570"/>
    <cellStyle name="常规 7 20 2 40" xfId="13571"/>
    <cellStyle name="常规 7 20 2 35" xfId="13572"/>
    <cellStyle name="常规 2 7 2 2 2 4 2 2" xfId="13573"/>
    <cellStyle name="常规 2 7 2 2 2 4 3" xfId="13574"/>
    <cellStyle name="常规 2 7 2 2 2 5" xfId="13575"/>
    <cellStyle name="常规 8 9 2 3" xfId="13576"/>
    <cellStyle name="常规 2 7 2 2 2 5 2" xfId="13577"/>
    <cellStyle name="强调文字颜色 4 2 7" xfId="13578"/>
    <cellStyle name="常规 8 9 2 3 2" xfId="13579"/>
    <cellStyle name="常规 2 7 2 2 2 5 2 2" xfId="13580"/>
    <cellStyle name="强调文字颜色 4 2 7 2" xfId="13581"/>
    <cellStyle name="常规 8 9 2 4" xfId="13582"/>
    <cellStyle name="常规 2 7 2 2 2 5 3" xfId="13583"/>
    <cellStyle name="强调文字颜色 4 2 8" xfId="13584"/>
    <cellStyle name="常规 2 7 2 2 2 6 2" xfId="13585"/>
    <cellStyle name="强调文字颜色 4 3 7" xfId="13586"/>
    <cellStyle name="常规 2 7 2 2 2 7" xfId="13587"/>
    <cellStyle name="常规 2 7 2 2 3 2" xfId="13588"/>
    <cellStyle name="强调文字颜色 2 3 3 4 2 3" xfId="13589"/>
    <cellStyle name="警告文本 3 3 7 2" xfId="13590"/>
    <cellStyle name="常规 2 7 2 2 3 2 2" xfId="13591"/>
    <cellStyle name="输出 3 4" xfId="13592"/>
    <cellStyle name="强调文字颜色 2 3 3 4 2 3 2" xfId="13593"/>
    <cellStyle name="常规 2 7 2 2 3 2 2 2" xfId="13594"/>
    <cellStyle name="输出 3 4 2" xfId="13595"/>
    <cellStyle name="常规 7 2 2 21 4" xfId="13596"/>
    <cellStyle name="常规 7 2 2 16 4" xfId="13597"/>
    <cellStyle name="常规 2 7 2 2 3 2 2 2 2" xfId="13598"/>
    <cellStyle name="输出 3 4 2 2" xfId="13599"/>
    <cellStyle name="常规 7 2 2 21 4 2" xfId="13600"/>
    <cellStyle name="常规 7 2 2 16 4 2" xfId="13601"/>
    <cellStyle name="常规 2 7 2 2 3 2 3" xfId="13602"/>
    <cellStyle name="输出 3 5" xfId="13603"/>
    <cellStyle name="常规 2 7 2 2 3 2 3 2" xfId="13604"/>
    <cellStyle name="输出 3 5 2" xfId="13605"/>
    <cellStyle name="常规 7 2 2 22 4" xfId="13606"/>
    <cellStyle name="常规 7 2 2 17 4" xfId="13607"/>
    <cellStyle name="常规 2 7 2 2 3 2 4" xfId="13608"/>
    <cellStyle name="输出 3 6" xfId="13609"/>
    <cellStyle name="常规 7 2 4 2 20 4 2" xfId="13610"/>
    <cellStyle name="常规 7 2 4 2 15 4 2" xfId="13611"/>
    <cellStyle name="常规 2 7 2 2 3 3" xfId="13612"/>
    <cellStyle name="强调文字颜色 2 3 3 4 2 4" xfId="13613"/>
    <cellStyle name="常规 7 2 4 2 20 4 2 2" xfId="13614"/>
    <cellStyle name="常规 7 2 4 2 15 4 2 2" xfId="13615"/>
    <cellStyle name="常规 2 7 2 2 3 3 2" xfId="13616"/>
    <cellStyle name="常规 2 7 2 2 3 3 3" xfId="13617"/>
    <cellStyle name="常规 7 2 4 2 20 4 3" xfId="13618"/>
    <cellStyle name="常规 7 2 4 2 15 4 3" xfId="13619"/>
    <cellStyle name="常规 2 7 2 2 3 4" xfId="13620"/>
    <cellStyle name="常规 2 7 2 2 3 4 2" xfId="13621"/>
    <cellStyle name="常规 2 7 2 2 3 4 2 2" xfId="13622"/>
    <cellStyle name="常规 22 40" xfId="13623"/>
    <cellStyle name="常规 22 35" xfId="13624"/>
    <cellStyle name="常规 2 7 2 2 3 4 3" xfId="13625"/>
    <cellStyle name="常规 2 7 2 2 3 5" xfId="13626"/>
    <cellStyle name="常规 2 7 2 2 3 5 2" xfId="13627"/>
    <cellStyle name="强调文字颜色 5 2 7" xfId="13628"/>
    <cellStyle name="常规 2 7 2 2 4" xfId="13629"/>
    <cellStyle name="警告文本 3 3 8" xfId="13630"/>
    <cellStyle name="常规 2 7 2 2 4 2" xfId="13631"/>
    <cellStyle name="常规 2 7 2 2 4 2 2" xfId="13632"/>
    <cellStyle name="常规 2 7 2 2 4 2 2 2" xfId="13633"/>
    <cellStyle name="汇总 3 5 5" xfId="13634"/>
    <cellStyle name="常规 2 7 2 2 4 2 3" xfId="13635"/>
    <cellStyle name="常规 2 7 2 2 4 3" xfId="13636"/>
    <cellStyle name="适中 2 2 2 5" xfId="13637"/>
    <cellStyle name="常规 2 7 2 2 4 3 2" xfId="13638"/>
    <cellStyle name="常规 2 7 2 2 4 4" xfId="13639"/>
    <cellStyle name="常规 2 7 2 2 5" xfId="13640"/>
    <cellStyle name="常规 2 7 2 2 5 2" xfId="13641"/>
    <cellStyle name="常规 2 7 2 2 5 3" xfId="13642"/>
    <cellStyle name="解释性文本 3 2 3 2 2 2" xfId="13643"/>
    <cellStyle name="常规 2 7 2 2 6 2" xfId="13644"/>
    <cellStyle name="强调文字颜色 3 2 3 2 2" xfId="13645"/>
    <cellStyle name="常规 2 7 2 2 6 3" xfId="13646"/>
    <cellStyle name="强调文字颜色 3 2 3 2 3" xfId="13647"/>
    <cellStyle name="计算 2 3 3 2 2 2" xfId="13648"/>
    <cellStyle name="常规 2 7 2 3" xfId="13649"/>
    <cellStyle name="常规 2 7 2 3 2" xfId="13650"/>
    <cellStyle name="常规 2 7 2 3 2 2" xfId="13651"/>
    <cellStyle name="常规 2 7 2 3 3" xfId="13652"/>
    <cellStyle name="常规 2 7 2 4" xfId="13653"/>
    <cellStyle name="常规 2 7 2 4 2" xfId="13654"/>
    <cellStyle name="常规 2 7 2 5" xfId="13655"/>
    <cellStyle name="常规 2 7 3" xfId="13656"/>
    <cellStyle name="常规 2 7 3 2" xfId="13657"/>
    <cellStyle name="常规 2 7 3 2 2" xfId="13658"/>
    <cellStyle name="常规 3 9 2 3 2 2 2" xfId="13659"/>
    <cellStyle name="常规 2 7 3 3" xfId="13660"/>
    <cellStyle name="常规 2 7 4" xfId="13661"/>
    <cellStyle name="常规 2 7 4 2" xfId="13662"/>
    <cellStyle name="常规 2 7 4 2 2" xfId="13663"/>
    <cellStyle name="常规 2 7 4 3" xfId="13664"/>
    <cellStyle name="常规 2 7 5" xfId="13665"/>
    <cellStyle name="常规 2 7 5 2" xfId="13666"/>
    <cellStyle name="强调文字颜色 1 2 3 6 2" xfId="13667"/>
    <cellStyle name="常规 2 7 6" xfId="13668"/>
    <cellStyle name="常规 2 7 7" xfId="13669"/>
    <cellStyle name="常规 8 4 46 2" xfId="13670"/>
    <cellStyle name="常规 2 8" xfId="13671"/>
    <cellStyle name="输入 2" xfId="13672"/>
    <cellStyle name="常规 2 8 2" xfId="13673"/>
    <cellStyle name="输入 2 2" xfId="13674"/>
    <cellStyle name="常规 2 8 2 2" xfId="13675"/>
    <cellStyle name="输入 2 2 2" xfId="13676"/>
    <cellStyle name="常规 2 8 2 2 2" xfId="13677"/>
    <cellStyle name="输入 2 2 2 2" xfId="13678"/>
    <cellStyle name="常规 4 2 3 2 5" xfId="13679"/>
    <cellStyle name="常规 2 8 2 2 2 2" xfId="13680"/>
    <cellStyle name="输入 2 2 2 2 2" xfId="13681"/>
    <cellStyle name="常规 4 2 3 2 5 2" xfId="13682"/>
    <cellStyle name="常规 2 8 2 3" xfId="13683"/>
    <cellStyle name="输入 2 2 3" xfId="13684"/>
    <cellStyle name="常规 2 8 2 3 2" xfId="13685"/>
    <cellStyle name="输入 2 2 3 2" xfId="13686"/>
    <cellStyle name="常规 2 8 2 4" xfId="13687"/>
    <cellStyle name="输入 2 2 4" xfId="13688"/>
    <cellStyle name="常规 2 8 3" xfId="13689"/>
    <cellStyle name="输入 2 3" xfId="13690"/>
    <cellStyle name="常规 2 8 3 2" xfId="13691"/>
    <cellStyle name="输入 2 3 2" xfId="13692"/>
    <cellStyle name="常规 2 8 4" xfId="13693"/>
    <cellStyle name="输入 2 4" xfId="13694"/>
    <cellStyle name="常规 2 8 5" xfId="13695"/>
    <cellStyle name="输入 2 5" xfId="13696"/>
    <cellStyle name="常规 2 9" xfId="13697"/>
    <cellStyle name="输入 3" xfId="13698"/>
    <cellStyle name="常规 2 9 2" xfId="13699"/>
    <cellStyle name="输入 3 2" xfId="13700"/>
    <cellStyle name="常规 2 9 2 2" xfId="13701"/>
    <cellStyle name="输入 3 2 2" xfId="13702"/>
    <cellStyle name="常规 7 19 12 3" xfId="13703"/>
    <cellStyle name="常规 2 9 3" xfId="13704"/>
    <cellStyle name="输入 3 3" xfId="13705"/>
    <cellStyle name="常规 2 9 4" xfId="13706"/>
    <cellStyle name="输入 3 4" xfId="13707"/>
    <cellStyle name="常规 20 10 2" xfId="13708"/>
    <cellStyle name="常规 20 10 2 2" xfId="13709"/>
    <cellStyle name="常规 7 19 2 2 33" xfId="13710"/>
    <cellStyle name="常规 7 19 2 2 28" xfId="13711"/>
    <cellStyle name="常规 20 10 3" xfId="13712"/>
    <cellStyle name="常规 71 2 2" xfId="13713"/>
    <cellStyle name="常规 66 2 2" xfId="13714"/>
    <cellStyle name="常规 20 11" xfId="13715"/>
    <cellStyle name="常规 20 11 2" xfId="13716"/>
    <cellStyle name="常规 20 11 3" xfId="13717"/>
    <cellStyle name="常规 20 12" xfId="13718"/>
    <cellStyle name="常规 20 12 2" xfId="13719"/>
    <cellStyle name="常规 20 12 3" xfId="13720"/>
    <cellStyle name="常规 20 13" xfId="13721"/>
    <cellStyle name="常规 20 13 2" xfId="13722"/>
    <cellStyle name="常规 34 10" xfId="13723"/>
    <cellStyle name="常规 29 10" xfId="13724"/>
    <cellStyle name="常规 20 13 3" xfId="13725"/>
    <cellStyle name="常规 34 11" xfId="13726"/>
    <cellStyle name="常规 29 11" xfId="13727"/>
    <cellStyle name="常规 20 14" xfId="13728"/>
    <cellStyle name="常规 20 14 2" xfId="13729"/>
    <cellStyle name="常规 20 14 3" xfId="13730"/>
    <cellStyle name="常规 20 20" xfId="13731"/>
    <cellStyle name="常规 20 15" xfId="13732"/>
    <cellStyle name="常规 20 20 2" xfId="13733"/>
    <cellStyle name="常规 20 15 2" xfId="13734"/>
    <cellStyle name="常规 20 20 3" xfId="13735"/>
    <cellStyle name="常规 20 15 3" xfId="13736"/>
    <cellStyle name="常规 20 21" xfId="13737"/>
    <cellStyle name="常规 20 16" xfId="13738"/>
    <cellStyle name="输出 3 6 2 3 2" xfId="13739"/>
    <cellStyle name="常规 20 21 2" xfId="13740"/>
    <cellStyle name="常规 20 16 2" xfId="13741"/>
    <cellStyle name="常规 20 21 3" xfId="13742"/>
    <cellStyle name="常规 20 16 3" xfId="13743"/>
    <cellStyle name="常规 35 44 2" xfId="13744"/>
    <cellStyle name="常规 35 39 2" xfId="13745"/>
    <cellStyle name="常规 20 22" xfId="13746"/>
    <cellStyle name="常规 20 17" xfId="13747"/>
    <cellStyle name="常规 35 44 2 2" xfId="13748"/>
    <cellStyle name="常规 35 39 2 2" xfId="13749"/>
    <cellStyle name="常规 20 22 2" xfId="13750"/>
    <cellStyle name="常规 20 17 2" xfId="13751"/>
    <cellStyle name="常规 20 22 2 2" xfId="13752"/>
    <cellStyle name="常规 20 17 2 2" xfId="13753"/>
    <cellStyle name="常规 20 22 3" xfId="13754"/>
    <cellStyle name="常规 20 17 3" xfId="13755"/>
    <cellStyle name="常规 35 44 3" xfId="13756"/>
    <cellStyle name="常规 35 39 3" xfId="13757"/>
    <cellStyle name="常规 20 23" xfId="13758"/>
    <cellStyle name="常规 20 18" xfId="13759"/>
    <cellStyle name="常规 20 23 2" xfId="13760"/>
    <cellStyle name="常规 20 18 2" xfId="13761"/>
    <cellStyle name="常规 40 10" xfId="13762"/>
    <cellStyle name="常规 35 10" xfId="13763"/>
    <cellStyle name="常规 20 23 2 2" xfId="13764"/>
    <cellStyle name="常规 20 18 2 2" xfId="13765"/>
    <cellStyle name="常规 35 10 2" xfId="13766"/>
    <cellStyle name="常规 20 23 3" xfId="13767"/>
    <cellStyle name="常规 20 18 3" xfId="13768"/>
    <cellStyle name="常规 73 2 2" xfId="13769"/>
    <cellStyle name="常规 68 2 2" xfId="13770"/>
    <cellStyle name="常规 35 11" xfId="13771"/>
    <cellStyle name="常规 20 24" xfId="13772"/>
    <cellStyle name="常规 20 19" xfId="13773"/>
    <cellStyle name="常规 20 24 2" xfId="13774"/>
    <cellStyle name="常规 20 19 2" xfId="13775"/>
    <cellStyle name="常规 20 24 2 2" xfId="13776"/>
    <cellStyle name="常规 20 19 2 2" xfId="13777"/>
    <cellStyle name="常规 20 2 2 7" xfId="13778"/>
    <cellStyle name="常规 21 40 2" xfId="13779"/>
    <cellStyle name="常规 21 35 2" xfId="13780"/>
    <cellStyle name="常规 20 2 7 2" xfId="13781"/>
    <cellStyle name="常规 20 30" xfId="13782"/>
    <cellStyle name="常规 20 25" xfId="13783"/>
    <cellStyle name="常规 20 30 2" xfId="13784"/>
    <cellStyle name="常规 20 25 2" xfId="13785"/>
    <cellStyle name="常规 20 30 2 2" xfId="13786"/>
    <cellStyle name="常规 20 25 2 2" xfId="13787"/>
    <cellStyle name="常规 20 30 3" xfId="13788"/>
    <cellStyle name="常规 20 25 3" xfId="13789"/>
    <cellStyle name="常规 20 31 3" xfId="13790"/>
    <cellStyle name="常规 20 26 3" xfId="13791"/>
    <cellStyle name="常规 20 32 2 2" xfId="13792"/>
    <cellStyle name="常规 20 27 2 2" xfId="13793"/>
    <cellStyle name="常规 20 32 3" xfId="13794"/>
    <cellStyle name="常规 20 27 3" xfId="13795"/>
    <cellStyle name="常规 20 33" xfId="13796"/>
    <cellStyle name="常规 20 28" xfId="13797"/>
    <cellStyle name="常规 20 33 2" xfId="13798"/>
    <cellStyle name="常规 20 28 2" xfId="13799"/>
    <cellStyle name="常规 41 10" xfId="13800"/>
    <cellStyle name="常规 36 10" xfId="13801"/>
    <cellStyle name="常规 20 33 2 2" xfId="13802"/>
    <cellStyle name="常规 20 28 2 2" xfId="13803"/>
    <cellStyle name="常规 36 10 2" xfId="13804"/>
    <cellStyle name="常规 20 33 3" xfId="13805"/>
    <cellStyle name="常规 20 28 3" xfId="13806"/>
    <cellStyle name="常规 8 4 2 32 4 2 2" xfId="13807"/>
    <cellStyle name="常规 8 4 2 27 4 2 2" xfId="13808"/>
    <cellStyle name="常规 36 11" xfId="13809"/>
    <cellStyle name="常规 20 34" xfId="13810"/>
    <cellStyle name="常规 20 29" xfId="13811"/>
    <cellStyle name="常规 20 34 2" xfId="13812"/>
    <cellStyle name="常规 20 29 2" xfId="13813"/>
    <cellStyle name="常规 20 34 2 2" xfId="13814"/>
    <cellStyle name="常规 20 29 2 2" xfId="13815"/>
    <cellStyle name="常规 20 34 3" xfId="13816"/>
    <cellStyle name="常规 20 29 3" xfId="13817"/>
    <cellStyle name="常规 20 3 2 4 2" xfId="13818"/>
    <cellStyle name="常规 20 3 2 5" xfId="13819"/>
    <cellStyle name="常规 20 3 6 2" xfId="13820"/>
    <cellStyle name="常规 20 3 7" xfId="13821"/>
    <cellStyle name="常规 20 40" xfId="13822"/>
    <cellStyle name="常规 20 35" xfId="13823"/>
    <cellStyle name="常规 7 2 4 2 41 4 2" xfId="13824"/>
    <cellStyle name="常规 7 2 4 2 36 4 2" xfId="13825"/>
    <cellStyle name="常规 20 40 2" xfId="13826"/>
    <cellStyle name="常规 20 35 2" xfId="13827"/>
    <cellStyle name="常规 7 2 4 2 41 4 2 2" xfId="13828"/>
    <cellStyle name="常规 7 2 4 2 36 4 2 2" xfId="13829"/>
    <cellStyle name="常规 20 40 2 2" xfId="13830"/>
    <cellStyle name="常规 20 35 2 2" xfId="13831"/>
    <cellStyle name="常规 20 40 3" xfId="13832"/>
    <cellStyle name="常规 20 35 3" xfId="13833"/>
    <cellStyle name="常规 20 41" xfId="13834"/>
    <cellStyle name="常规 20 36" xfId="13835"/>
    <cellStyle name="常规 7 2 4 2 41 4 3" xfId="13836"/>
    <cellStyle name="常规 7 2 4 2 36 4 3" xfId="13837"/>
    <cellStyle name="常规 20 41 2" xfId="13838"/>
    <cellStyle name="常规 20 36 2" xfId="13839"/>
    <cellStyle name="常规 20 41 2 2" xfId="13840"/>
    <cellStyle name="常规 20 36 2 2" xfId="13841"/>
    <cellStyle name="常规 20 41 3" xfId="13842"/>
    <cellStyle name="常规 20 36 3" xfId="13843"/>
    <cellStyle name="常规 20 42" xfId="13844"/>
    <cellStyle name="常规 20 37" xfId="13845"/>
    <cellStyle name="常规 20 42 2" xfId="13846"/>
    <cellStyle name="常规 20 37 2" xfId="13847"/>
    <cellStyle name="常规 20 42 2 2" xfId="13848"/>
    <cellStyle name="常规 20 37 2 2" xfId="13849"/>
    <cellStyle name="常规 20 42 3" xfId="13850"/>
    <cellStyle name="常规 20 37 3" xfId="13851"/>
    <cellStyle name="常规 20 43" xfId="13852"/>
    <cellStyle name="常规 20 38" xfId="13853"/>
    <cellStyle name="常规 20 43 2" xfId="13854"/>
    <cellStyle name="常规 20 38 2" xfId="13855"/>
    <cellStyle name="常规 37 10" xfId="13856"/>
    <cellStyle name="常规 20 43 2 2" xfId="13857"/>
    <cellStyle name="常规 20 38 2 2" xfId="13858"/>
    <cellStyle name="常规 37 10 2" xfId="13859"/>
    <cellStyle name="常规 7 20 32 4 2 2" xfId="13860"/>
    <cellStyle name="常规 7 20 27 4 2 2" xfId="13861"/>
    <cellStyle name="常规 20 44" xfId="13862"/>
    <cellStyle name="常规 20 39" xfId="13863"/>
    <cellStyle name="常规 20 44 2" xfId="13864"/>
    <cellStyle name="常规 20 39 2" xfId="13865"/>
    <cellStyle name="常规 34 3 2 2 2" xfId="13866"/>
    <cellStyle name="常规 20 4 2 4" xfId="13867"/>
    <cellStyle name="常规 20 4 4 2" xfId="13868"/>
    <cellStyle name="常规 20 4 5" xfId="13869"/>
    <cellStyle name="常规 34 31 2 2" xfId="13870"/>
    <cellStyle name="常规 34 26 2 2" xfId="13871"/>
    <cellStyle name="常规 29 31 2 2" xfId="13872"/>
    <cellStyle name="常规 29 26 2 2" xfId="13873"/>
    <cellStyle name="常规 20 50" xfId="13874"/>
    <cellStyle name="常规 20 45" xfId="13875"/>
    <cellStyle name="常规 20 50 2" xfId="13876"/>
    <cellStyle name="常规 20 45 2" xfId="13877"/>
    <cellStyle name="强调文字颜色 5 2 2 6 2 2" xfId="13878"/>
    <cellStyle name="常规 31 44 2 2" xfId="13879"/>
    <cellStyle name="常规 31 39 2 2" xfId="13880"/>
    <cellStyle name="常规 26 44 2 2" xfId="13881"/>
    <cellStyle name="常规 26 39 2 2" xfId="13882"/>
    <cellStyle name="常规 20 51" xfId="13883"/>
    <cellStyle name="常规 20 46" xfId="13884"/>
    <cellStyle name="常规 20 51 2" xfId="13885"/>
    <cellStyle name="常规 20 46 2" xfId="13886"/>
    <cellStyle name="常规 7 2 2 2 2 11 2 2" xfId="13887"/>
    <cellStyle name="常规 23 57 2 2" xfId="13888"/>
    <cellStyle name="注释 2 2 2 7 2" xfId="13889"/>
    <cellStyle name="常规 20 52" xfId="13890"/>
    <cellStyle name="常规 20 47" xfId="13891"/>
    <cellStyle name="注释 2 2 2 7 2 2" xfId="13892"/>
    <cellStyle name="常规 20 52 2" xfId="13893"/>
    <cellStyle name="常规 20 47 2" xfId="13894"/>
    <cellStyle name="常规 20 53 3" xfId="13895"/>
    <cellStyle name="常规 20 48 3" xfId="13896"/>
    <cellStyle name="警告文本 2 2" xfId="13897"/>
    <cellStyle name="常规 20 54" xfId="13898"/>
    <cellStyle name="常规 20 49" xfId="13899"/>
    <cellStyle name="警告文本 2 2 2" xfId="13900"/>
    <cellStyle name="常规 3 4 2 2 2 4" xfId="13901"/>
    <cellStyle name="常规 20 54 2" xfId="13902"/>
    <cellStyle name="常规 20 49 2" xfId="13903"/>
    <cellStyle name="警告文本 2 2 3" xfId="13904"/>
    <cellStyle name="常规 3 4 2 2 2 5" xfId="13905"/>
    <cellStyle name="常规 20 54 3" xfId="13906"/>
    <cellStyle name="常规 20 49 3" xfId="13907"/>
    <cellStyle name="常规 20 5 4" xfId="13908"/>
    <cellStyle name="常规 7 2 4 2 10 2 3" xfId="13909"/>
    <cellStyle name="常规 20 5 4 2" xfId="13910"/>
    <cellStyle name="常规 3 60" xfId="13911"/>
    <cellStyle name="常规 3 55" xfId="13912"/>
    <cellStyle name="常规 20 5 5" xfId="13913"/>
    <cellStyle name="警告文本 2 3" xfId="13914"/>
    <cellStyle name="常规 20 60" xfId="13915"/>
    <cellStyle name="常规 20 55" xfId="13916"/>
    <cellStyle name="警告文本 2 3 2" xfId="13917"/>
    <cellStyle name="常规 20 60 2" xfId="13918"/>
    <cellStyle name="常规 20 55 2" xfId="13919"/>
    <cellStyle name="警告文本 2 3 2 2" xfId="13920"/>
    <cellStyle name="常规 7 2 3 2 6" xfId="13921"/>
    <cellStyle name="常规 20 55 2 2" xfId="13922"/>
    <cellStyle name="警告文本 2 3 3" xfId="13923"/>
    <cellStyle name="常规 20 55 3" xfId="13924"/>
    <cellStyle name="警告文本 2 4" xfId="13925"/>
    <cellStyle name="常规 20 61" xfId="13926"/>
    <cellStyle name="常规 20 56" xfId="13927"/>
    <cellStyle name="警告文本 2 4 2" xfId="13928"/>
    <cellStyle name="常规 20 61 2" xfId="13929"/>
    <cellStyle name="常规 20 56 2" xfId="13930"/>
    <cellStyle name="警告文本 2 4 3" xfId="13931"/>
    <cellStyle name="常规 20 56 3" xfId="13932"/>
    <cellStyle name="警告文本 2 5" xfId="13933"/>
    <cellStyle name="常规 20 62" xfId="13934"/>
    <cellStyle name="常规 20 57" xfId="13935"/>
    <cellStyle name="警告文本 2 5 2" xfId="13936"/>
    <cellStyle name="常规 20 57 2" xfId="13937"/>
    <cellStyle name="警告文本 2 5 2 2" xfId="13938"/>
    <cellStyle name="常规 20 57 2 2" xfId="13939"/>
    <cellStyle name="警告文本 2 5 3" xfId="13940"/>
    <cellStyle name="常规 20 57 3" xfId="13941"/>
    <cellStyle name="警告文本 2 6 2" xfId="13942"/>
    <cellStyle name="常规 20 58 2" xfId="13943"/>
    <cellStyle name="常规 39 10" xfId="13944"/>
    <cellStyle name="警告文本 2 6 2 2" xfId="13945"/>
    <cellStyle name="常规 20 58 2 2" xfId="13946"/>
    <cellStyle name="警告文本 2 6 3" xfId="13947"/>
    <cellStyle name="常规 20 58 3" xfId="13948"/>
    <cellStyle name="警告文本 2 7" xfId="13949"/>
    <cellStyle name="常规 20 59" xfId="13950"/>
    <cellStyle name="警告文本 2 7 2" xfId="13951"/>
    <cellStyle name="常规 20 59 2" xfId="13952"/>
    <cellStyle name="常规 20 6 3 2" xfId="13953"/>
    <cellStyle name="常规 8 10" xfId="13954"/>
    <cellStyle name="常规 20 6 4" xfId="13955"/>
    <cellStyle name="常规 7 2 4 2 11 2 3" xfId="13956"/>
    <cellStyle name="常规 20 6 4 2" xfId="13957"/>
    <cellStyle name="常规 8 60" xfId="13958"/>
    <cellStyle name="常规 8 55" xfId="13959"/>
    <cellStyle name="常规 20 6 5" xfId="13960"/>
    <cellStyle name="常规 22 30 2" xfId="13961"/>
    <cellStyle name="常规 22 25 2" xfId="13962"/>
    <cellStyle name="常规 20 7 2 2" xfId="13963"/>
    <cellStyle name="常规 7 2 2 43 2 3 2" xfId="13964"/>
    <cellStyle name="常规 7 2 2 38 2 3 2" xfId="13965"/>
    <cellStyle name="常规 22 31" xfId="13966"/>
    <cellStyle name="常规 22 26" xfId="13967"/>
    <cellStyle name="常规 20 7 3" xfId="13968"/>
    <cellStyle name="常规 7 2 2 43 2 4" xfId="13969"/>
    <cellStyle name="常规 7 2 2 38 2 4" xfId="13970"/>
    <cellStyle name="常规 20 8 2 2" xfId="13971"/>
    <cellStyle name="常规 20 8 3" xfId="13972"/>
    <cellStyle name="常规 20 9 2" xfId="13973"/>
    <cellStyle name="常规 20 9 2 2" xfId="13974"/>
    <cellStyle name="警告文本 3 2 3 4" xfId="13975"/>
    <cellStyle name="常规 33 2 2 2 2 2 2" xfId="13976"/>
    <cellStyle name="常规 28 2 2 2 2 2 2" xfId="13977"/>
    <cellStyle name="常规 20 9 3" xfId="13978"/>
    <cellStyle name="常规 21 10 3" xfId="13979"/>
    <cellStyle name="常规 21 11 2 2" xfId="13980"/>
    <cellStyle name="常规 21 11 3" xfId="13981"/>
    <cellStyle name="常规 21 12" xfId="13982"/>
    <cellStyle name="常规 21 12 2" xfId="13983"/>
    <cellStyle name="常规 21 12 2 2" xfId="13984"/>
    <cellStyle name="常规 21 12 3" xfId="13985"/>
    <cellStyle name="常规 21 13 2" xfId="13986"/>
    <cellStyle name="常规 21 13 2 2" xfId="13987"/>
    <cellStyle name="常规 21 13 3" xfId="13988"/>
    <cellStyle name="常规 21 14" xfId="13989"/>
    <cellStyle name="常规 21 14 2" xfId="13990"/>
    <cellStyle name="解释性文本 2 2 2 2 3" xfId="13991"/>
    <cellStyle name="常规 21 14 2 2" xfId="13992"/>
    <cellStyle name="解释性文本 2 2 2 2 3 2" xfId="13993"/>
    <cellStyle name="常规 21 14 3" xfId="13994"/>
    <cellStyle name="解释性文本 2 2 2 2 4" xfId="13995"/>
    <cellStyle name="常规 21 20 2" xfId="13996"/>
    <cellStyle name="常规 21 15 2" xfId="13997"/>
    <cellStyle name="解释性文本 2 2 2 3 3" xfId="13998"/>
    <cellStyle name="常规 21 20 2 2" xfId="13999"/>
    <cellStyle name="常规 21 15 2 2" xfId="14000"/>
    <cellStyle name="解释性文本 2 2 2 3 3 2" xfId="14001"/>
    <cellStyle name="常规 21 20 3" xfId="14002"/>
    <cellStyle name="常规 21 15 3" xfId="14003"/>
    <cellStyle name="解释性文本 2 2 2 3 4" xfId="14004"/>
    <cellStyle name="常规 21 21" xfId="14005"/>
    <cellStyle name="常规 21 16" xfId="14006"/>
    <cellStyle name="常规 8 2 2 12 2 3 2" xfId="14007"/>
    <cellStyle name="常规 21 21 2" xfId="14008"/>
    <cellStyle name="常规 21 16 2" xfId="14009"/>
    <cellStyle name="解释性文本 2 2 2 4 3" xfId="14010"/>
    <cellStyle name="常规 21 21 2 2" xfId="14011"/>
    <cellStyle name="常规 21 16 2 2" xfId="14012"/>
    <cellStyle name="解释性文本 2 2 2 4 3 2" xfId="14013"/>
    <cellStyle name="常规 21 21 3" xfId="14014"/>
    <cellStyle name="常规 21 16 3" xfId="14015"/>
    <cellStyle name="解释性文本 2 2 2 4 4" xfId="14016"/>
    <cellStyle name="常规 21 22 3" xfId="14017"/>
    <cellStyle name="常规 21 17 3" xfId="14018"/>
    <cellStyle name="解释性文本 2 2 2 5 4" xfId="14019"/>
    <cellStyle name="常规 21 23" xfId="14020"/>
    <cellStyle name="常规 21 18" xfId="14021"/>
    <cellStyle name="常规 21 23 2" xfId="14022"/>
    <cellStyle name="常规 21 18 2" xfId="14023"/>
    <cellStyle name="常规 6 2 2 2 4" xfId="14024"/>
    <cellStyle name="常规 3 41 4" xfId="14025"/>
    <cellStyle name="常规 3 36 4" xfId="14026"/>
    <cellStyle name="常规 21 23 2 2" xfId="14027"/>
    <cellStyle name="常规 21 18 2 2" xfId="14028"/>
    <cellStyle name="常规 21 23 3" xfId="14029"/>
    <cellStyle name="常规 21 18 3" xfId="14030"/>
    <cellStyle name="常规 21 24 2" xfId="14031"/>
    <cellStyle name="常规 21 19 2" xfId="14032"/>
    <cellStyle name="常规 21 24 2 2" xfId="14033"/>
    <cellStyle name="常规 21 19 2 2" xfId="14034"/>
    <cellStyle name="常规 21 24 3" xfId="14035"/>
    <cellStyle name="常规 21 19 3" xfId="14036"/>
    <cellStyle name="常规 21 2 2 6 2" xfId="14037"/>
    <cellStyle name="常规 21 2 2 7" xfId="14038"/>
    <cellStyle name="常规 21 34 2 2" xfId="14039"/>
    <cellStyle name="常规 21 29 2 2" xfId="14040"/>
    <cellStyle name="常规 21 34 3" xfId="14041"/>
    <cellStyle name="常规 21 29 3" xfId="14042"/>
    <cellStyle name="强调文字颜色 1 3 6 2" xfId="14043"/>
    <cellStyle name="常规 21 3 2 4 2" xfId="14044"/>
    <cellStyle name="常规 21 3 2 5" xfId="14045"/>
    <cellStyle name="常规 21 40 2 2" xfId="14046"/>
    <cellStyle name="常规 21 35 2 2" xfId="14047"/>
    <cellStyle name="常规 21 41 2" xfId="14048"/>
    <cellStyle name="常规 21 36 2" xfId="14049"/>
    <cellStyle name="常规 22 12 2 2" xfId="14050"/>
    <cellStyle name="常规 21 41 3" xfId="14051"/>
    <cellStyle name="常规 21 36 3" xfId="14052"/>
    <cellStyle name="强调文字颜色 1 3 8 2" xfId="14053"/>
    <cellStyle name="常规 21 43 2 2" xfId="14054"/>
    <cellStyle name="常规 21 38 2 2" xfId="14055"/>
    <cellStyle name="常规 3 3 5 2 3 2" xfId="14056"/>
    <cellStyle name="强调文字颜色 5 2 2 2 4 2 3 2" xfId="14057"/>
    <cellStyle name="常规 21 44" xfId="14058"/>
    <cellStyle name="常规 21 39" xfId="14059"/>
    <cellStyle name="常规 34 6 4 2" xfId="14060"/>
    <cellStyle name="常规 21 44 2" xfId="14061"/>
    <cellStyle name="常规 21 39 2" xfId="14062"/>
    <cellStyle name="常规 21 44 2 2" xfId="14063"/>
    <cellStyle name="常规 21 39 2 2" xfId="14064"/>
    <cellStyle name="常规 21 44 3" xfId="14065"/>
    <cellStyle name="常规 21 39 3" xfId="14066"/>
    <cellStyle name="常规 21 4 2 3 2" xfId="14067"/>
    <cellStyle name="常规 34 4 2 2 2" xfId="14068"/>
    <cellStyle name="常规 21 4 2 4" xfId="14069"/>
    <cellStyle name="常规 21 4 4 2" xfId="14070"/>
    <cellStyle name="常规 21 4 5" xfId="14071"/>
    <cellStyle name="常规 21 50 2" xfId="14072"/>
    <cellStyle name="常规 21 45 2" xfId="14073"/>
    <cellStyle name="常规 21 50 2 2" xfId="14074"/>
    <cellStyle name="常规 21 45 2 2" xfId="14075"/>
    <cellStyle name="常规 21 50 3" xfId="14076"/>
    <cellStyle name="常规 21 45 3" xfId="14077"/>
    <cellStyle name="常规 21 51" xfId="14078"/>
    <cellStyle name="常规 21 46" xfId="14079"/>
    <cellStyle name="常规 21 51 2" xfId="14080"/>
    <cellStyle name="常规 21 46 2" xfId="14081"/>
    <cellStyle name="常规 21 51 2 2" xfId="14082"/>
    <cellStyle name="常规 21 46 2 2" xfId="14083"/>
    <cellStyle name="常规 21 51 3" xfId="14084"/>
    <cellStyle name="常规 21 46 3" xfId="14085"/>
    <cellStyle name="常规 21 52" xfId="14086"/>
    <cellStyle name="常规 21 47" xfId="14087"/>
    <cellStyle name="常规 21 52 2" xfId="14088"/>
    <cellStyle name="常规 21 47 2" xfId="14089"/>
    <cellStyle name="常规 21 52 2 2" xfId="14090"/>
    <cellStyle name="常规 21 47 2 2" xfId="14091"/>
    <cellStyle name="常规 21 52 3" xfId="14092"/>
    <cellStyle name="常规 21 47 3" xfId="14093"/>
    <cellStyle name="常规 21 53" xfId="14094"/>
    <cellStyle name="常规 21 48" xfId="14095"/>
    <cellStyle name="常规 21 53 2" xfId="14096"/>
    <cellStyle name="常规 21 48 2" xfId="14097"/>
    <cellStyle name="常规 21 53 2 2" xfId="14098"/>
    <cellStyle name="常规 21 48 2 2" xfId="14099"/>
    <cellStyle name="常规 21 53 3" xfId="14100"/>
    <cellStyle name="常规 21 48 3" xfId="14101"/>
    <cellStyle name="常规 21 54" xfId="14102"/>
    <cellStyle name="常规 21 49" xfId="14103"/>
    <cellStyle name="常规 21 54 2" xfId="14104"/>
    <cellStyle name="常规 21 49 2" xfId="14105"/>
    <cellStyle name="常规 21 54 2 2" xfId="14106"/>
    <cellStyle name="常规 21 49 2 2" xfId="14107"/>
    <cellStyle name="常规 21 54 3" xfId="14108"/>
    <cellStyle name="常规 21 49 3" xfId="14109"/>
    <cellStyle name="常规 3 82" xfId="14110"/>
    <cellStyle name="常规 3 77" xfId="14111"/>
    <cellStyle name="常规 21 55 2 2" xfId="14112"/>
    <cellStyle name="常规 21 55 3" xfId="14113"/>
    <cellStyle name="常规 8 4 2 32 2 3 2" xfId="14114"/>
    <cellStyle name="常规 8 4 2 27 2 3 2" xfId="14115"/>
    <cellStyle name="常规 21 61" xfId="14116"/>
    <cellStyle name="常规 21 56" xfId="14117"/>
    <cellStyle name="常规 21 61 2" xfId="14118"/>
    <cellStyle name="常规 21 56 2" xfId="14119"/>
    <cellStyle name="常规 21 56 2 2" xfId="14120"/>
    <cellStyle name="常规 21 56 3" xfId="14121"/>
    <cellStyle name="常规 21 62" xfId="14122"/>
    <cellStyle name="常规 21 57" xfId="14123"/>
    <cellStyle name="常规 21 57 2" xfId="14124"/>
    <cellStyle name="常规 21 57 2 2" xfId="14125"/>
    <cellStyle name="常规 21 57 3" xfId="14126"/>
    <cellStyle name="常规 21 63" xfId="14127"/>
    <cellStyle name="常规 21 58" xfId="14128"/>
    <cellStyle name="常规 7 20 2 3 4 2" xfId="14129"/>
    <cellStyle name="常规 21 58 2" xfId="14130"/>
    <cellStyle name="常规 7 41 4" xfId="14131"/>
    <cellStyle name="常规 7 36 4" xfId="14132"/>
    <cellStyle name="常规 21 58 2 2" xfId="14133"/>
    <cellStyle name="常规 21 58 3" xfId="14134"/>
    <cellStyle name="常规 21 59" xfId="14135"/>
    <cellStyle name="常规 21 59 2" xfId="14136"/>
    <cellStyle name="解释性文本 2 2 3 2 3" xfId="14137"/>
    <cellStyle name="常规 8 2 2 2 45 4" xfId="14138"/>
    <cellStyle name="常规 21 6 5" xfId="14139"/>
    <cellStyle name="常规 21 7 2 2" xfId="14140"/>
    <cellStyle name="常规 7 2 2 44 2 3 2" xfId="14141"/>
    <cellStyle name="常规 7 2 2 39 2 3 2" xfId="14142"/>
    <cellStyle name="常规 21 8 2 2" xfId="14143"/>
    <cellStyle name="常规 21 9 2 2" xfId="14144"/>
    <cellStyle name="常规 22 10 2" xfId="14145"/>
    <cellStyle name="常规 22 10 2 2" xfId="14146"/>
    <cellStyle name="常规 22 10 3" xfId="14147"/>
    <cellStyle name="常规 22 11" xfId="14148"/>
    <cellStyle name="常规 22 11 2" xfId="14149"/>
    <cellStyle name="常规 22 11 2 2" xfId="14150"/>
    <cellStyle name="常规 22 11 3" xfId="14151"/>
    <cellStyle name="常规 22 12" xfId="14152"/>
    <cellStyle name="常规 8 2 2 8 2 3 2" xfId="14153"/>
    <cellStyle name="常规 22 13 2" xfId="14154"/>
    <cellStyle name="常规 22 13 2 2" xfId="14155"/>
    <cellStyle name="常规 22 14" xfId="14156"/>
    <cellStyle name="注释 2 4 5 2 2" xfId="14157"/>
    <cellStyle name="常规 22 14 2" xfId="14158"/>
    <cellStyle name="输入 2 3 4 2 4" xfId="14159"/>
    <cellStyle name="常规 22 14 2 2" xfId="14160"/>
    <cellStyle name="常规 22 20" xfId="14161"/>
    <cellStyle name="常规 22 15" xfId="14162"/>
    <cellStyle name="常规 22 20 2" xfId="14163"/>
    <cellStyle name="常规 22 15 2" xfId="14164"/>
    <cellStyle name="常规 4 11" xfId="14165"/>
    <cellStyle name="常规 22 20 2 2" xfId="14166"/>
    <cellStyle name="常规 22 15 2 2" xfId="14167"/>
    <cellStyle name="常规 22 21 2" xfId="14168"/>
    <cellStyle name="常规 22 16 2" xfId="14169"/>
    <cellStyle name="常规 9 11" xfId="14170"/>
    <cellStyle name="常规 22 21 2 2" xfId="14171"/>
    <cellStyle name="常规 22 16 2 2" xfId="14172"/>
    <cellStyle name="常规 41 2 2 3 2 2" xfId="14173"/>
    <cellStyle name="常规 36 2 2 3 2 2" xfId="14174"/>
    <cellStyle name="常规 22 22" xfId="14175"/>
    <cellStyle name="常规 22 17" xfId="14176"/>
    <cellStyle name="常规 22 22 2" xfId="14177"/>
    <cellStyle name="常规 22 17 2" xfId="14178"/>
    <cellStyle name="常规 22 41 3" xfId="14179"/>
    <cellStyle name="常规 22 36 3" xfId="14180"/>
    <cellStyle name="常规 22 22 2 2" xfId="14181"/>
    <cellStyle name="常规 22 17 2 2" xfId="14182"/>
    <cellStyle name="常规 22 22 3" xfId="14183"/>
    <cellStyle name="常规 22 17 3" xfId="14184"/>
    <cellStyle name="常规 22 23 2" xfId="14185"/>
    <cellStyle name="常规 22 18 2" xfId="14186"/>
    <cellStyle name="强调文字颜色 4 3 5 2 4" xfId="14187"/>
    <cellStyle name="常规 22 23 2 2" xfId="14188"/>
    <cellStyle name="常规 22 18 2 2" xfId="14189"/>
    <cellStyle name="常规 22 23 3" xfId="14190"/>
    <cellStyle name="常规 22 18 3" xfId="14191"/>
    <cellStyle name="常规 22 24" xfId="14192"/>
    <cellStyle name="常规 22 19" xfId="14193"/>
    <cellStyle name="常规 22 24 2" xfId="14194"/>
    <cellStyle name="常规 22 19 2" xfId="14195"/>
    <cellStyle name="常规 22 24 2 2" xfId="14196"/>
    <cellStyle name="常规 22 19 2 2" xfId="14197"/>
    <cellStyle name="常规 22 24 3" xfId="14198"/>
    <cellStyle name="常规 22 19 3" xfId="14199"/>
    <cellStyle name="常规 22 2 2 6 2" xfId="14200"/>
    <cellStyle name="常规 38 3 6" xfId="14201"/>
    <cellStyle name="常规 22 2 2 7" xfId="14202"/>
    <cellStyle name="常规 22 30 2 2" xfId="14203"/>
    <cellStyle name="常规 22 25 2 2" xfId="14204"/>
    <cellStyle name="常规 22 30 3" xfId="14205"/>
    <cellStyle name="常规 22 25 3" xfId="14206"/>
    <cellStyle name="常规 22 31 2" xfId="14207"/>
    <cellStyle name="常规 22 26 2" xfId="14208"/>
    <cellStyle name="常规 22 31 2 2" xfId="14209"/>
    <cellStyle name="常规 22 26 2 2" xfId="14210"/>
    <cellStyle name="常规 22 31 3" xfId="14211"/>
    <cellStyle name="常规 22 26 3" xfId="14212"/>
    <cellStyle name="常规 22 32" xfId="14213"/>
    <cellStyle name="常规 22 27" xfId="14214"/>
    <cellStyle name="常规 22 32 2" xfId="14215"/>
    <cellStyle name="常规 22 27 2" xfId="14216"/>
    <cellStyle name="常规 7 2 4 2 12 2 3 2" xfId="14217"/>
    <cellStyle name="常规 23 41 3" xfId="14218"/>
    <cellStyle name="常规 23 36 3" xfId="14219"/>
    <cellStyle name="常规 22 32 2 2" xfId="14220"/>
    <cellStyle name="常规 22 27 2 2" xfId="14221"/>
    <cellStyle name="常规 22 32 3" xfId="14222"/>
    <cellStyle name="常规 22 27 3" xfId="14223"/>
    <cellStyle name="常规 22 33" xfId="14224"/>
    <cellStyle name="常规 22 28" xfId="14225"/>
    <cellStyle name="常规 22 33 2" xfId="14226"/>
    <cellStyle name="常规 22 28 2" xfId="14227"/>
    <cellStyle name="常规 30 2 2 2 2 3" xfId="14228"/>
    <cellStyle name="常规 25 2 2 2 2 3" xfId="14229"/>
    <cellStyle name="常规 22 33 2 2" xfId="14230"/>
    <cellStyle name="常规 22 28 2 2" xfId="14231"/>
    <cellStyle name="常规 22 34 2" xfId="14232"/>
    <cellStyle name="常规 22 29 2" xfId="14233"/>
    <cellStyle name="常规 22 34 2 2" xfId="14234"/>
    <cellStyle name="常规 22 29 2 2" xfId="14235"/>
    <cellStyle name="常规 22 34 3" xfId="14236"/>
    <cellStyle name="常规 22 29 3" xfId="14237"/>
    <cellStyle name="常规 3 2 2 3 3 2" xfId="14238"/>
    <cellStyle name="常规 22 3 2 4 2" xfId="14239"/>
    <cellStyle name="常规 3 2 2 3 4" xfId="14240"/>
    <cellStyle name="常规 22 3 2 5" xfId="14241"/>
    <cellStyle name="常规 22 40 2" xfId="14242"/>
    <cellStyle name="常规 22 35 2" xfId="14243"/>
    <cellStyle name="常规 22 40 2 2" xfId="14244"/>
    <cellStyle name="常规 22 35 2 2" xfId="14245"/>
    <cellStyle name="常规 22 40 3" xfId="14246"/>
    <cellStyle name="常规 22 35 3" xfId="14247"/>
    <cellStyle name="常规 22 41" xfId="14248"/>
    <cellStyle name="常规 22 36" xfId="14249"/>
    <cellStyle name="常规 22 41 2" xfId="14250"/>
    <cellStyle name="常规 22 36 2" xfId="14251"/>
    <cellStyle name="常规 22 41 2 2" xfId="14252"/>
    <cellStyle name="常规 22 36 2 2" xfId="14253"/>
    <cellStyle name="常规 5 3 2" xfId="14254"/>
    <cellStyle name="常规 22 42" xfId="14255"/>
    <cellStyle name="常规 22 37" xfId="14256"/>
    <cellStyle name="常规 5 3 2 2" xfId="14257"/>
    <cellStyle name="常规 22 42 2" xfId="14258"/>
    <cellStyle name="常规 22 37 2" xfId="14259"/>
    <cellStyle name="常规 7 19 30" xfId="14260"/>
    <cellStyle name="常规 7 19 25" xfId="14261"/>
    <cellStyle name="强调文字颜色 6 3 2 5 2 3" xfId="14262"/>
    <cellStyle name="常规 24 41 3" xfId="14263"/>
    <cellStyle name="常规 24 36 3" xfId="14264"/>
    <cellStyle name="常规 5 3 2 2 2" xfId="14265"/>
    <cellStyle name="常规 22 42 2 2" xfId="14266"/>
    <cellStyle name="常规 22 37 2 2" xfId="14267"/>
    <cellStyle name="常规 7 19 30 2" xfId="14268"/>
    <cellStyle name="常规 7 19 25 2" xfId="14269"/>
    <cellStyle name="常规 5 3 2 3" xfId="14270"/>
    <cellStyle name="常规 22 42 3" xfId="14271"/>
    <cellStyle name="常规 22 37 3" xfId="14272"/>
    <cellStyle name="常规 7 19 31" xfId="14273"/>
    <cellStyle name="常规 7 19 26" xfId="14274"/>
    <cellStyle name="常规 5 3 3" xfId="14275"/>
    <cellStyle name="常规 22 43" xfId="14276"/>
    <cellStyle name="常规 22 38" xfId="14277"/>
    <cellStyle name="常规 5 3 3 2" xfId="14278"/>
    <cellStyle name="常规 22 43 2" xfId="14279"/>
    <cellStyle name="常规 22 38 2" xfId="14280"/>
    <cellStyle name="常规 5 3 3 2 2" xfId="14281"/>
    <cellStyle name="常规 22 43 2 2" xfId="14282"/>
    <cellStyle name="常规 22 38 2 2" xfId="14283"/>
    <cellStyle name="常规 5 3 3 3" xfId="14284"/>
    <cellStyle name="常规 22 43 3" xfId="14285"/>
    <cellStyle name="常规 22 38 3" xfId="14286"/>
    <cellStyle name="常规 32 6" xfId="14287"/>
    <cellStyle name="常规 27 6" xfId="14288"/>
    <cellStyle name="常规 22 4 2 3 2" xfId="14289"/>
    <cellStyle name="常规 22 4 2 4" xfId="14290"/>
    <cellStyle name="常规 22 4 4 2" xfId="14291"/>
    <cellStyle name="常规 22 4 5" xfId="14292"/>
    <cellStyle name="常规 331" xfId="14293"/>
    <cellStyle name="常规 326" xfId="14294"/>
    <cellStyle name="常规 281" xfId="14295"/>
    <cellStyle name="常规 276" xfId="14296"/>
    <cellStyle name="常规 22 53 3" xfId="14297"/>
    <cellStyle name="常规 22 48 3" xfId="14298"/>
    <cellStyle name="常规 22 54 2 2" xfId="14299"/>
    <cellStyle name="常规 22 49 2 2" xfId="14300"/>
    <cellStyle name="常规 431" xfId="14301"/>
    <cellStyle name="常规 426" xfId="14302"/>
    <cellStyle name="常规 381" xfId="14303"/>
    <cellStyle name="常规 376" xfId="14304"/>
    <cellStyle name="常规 22 54 3" xfId="14305"/>
    <cellStyle name="常规 22 49 3" xfId="14306"/>
    <cellStyle name="常规 22 5 4" xfId="14307"/>
    <cellStyle name="常规 22 5 4 2" xfId="14308"/>
    <cellStyle name="常规 475" xfId="14309"/>
    <cellStyle name="常规 22 60 2" xfId="14310"/>
    <cellStyle name="常规 22 55 2" xfId="14311"/>
    <cellStyle name="常规 22 55 2 2" xfId="14312"/>
    <cellStyle name="常规 476" xfId="14313"/>
    <cellStyle name="常规 22 55 3" xfId="14314"/>
    <cellStyle name="常规 22 61" xfId="14315"/>
    <cellStyle name="常规 22 56" xfId="14316"/>
    <cellStyle name="常规 22 61 2" xfId="14317"/>
    <cellStyle name="常规 22 56 2" xfId="14318"/>
    <cellStyle name="常规 22 56 2 2" xfId="14319"/>
    <cellStyle name="常规 22 56 3" xfId="14320"/>
    <cellStyle name="常规 22 62" xfId="14321"/>
    <cellStyle name="常规 22 57" xfId="14322"/>
    <cellStyle name="常规 22 57 2" xfId="14323"/>
    <cellStyle name="强调文字颜色 5 2 2 3 3" xfId="14324"/>
    <cellStyle name="常规 31 41 3" xfId="14325"/>
    <cellStyle name="常规 31 36 3" xfId="14326"/>
    <cellStyle name="常规 26 41 3" xfId="14327"/>
    <cellStyle name="常规 26 36 3" xfId="14328"/>
    <cellStyle name="强调文字颜色 2 3 8 2" xfId="14329"/>
    <cellStyle name="常规 7 20 2 12 2 4" xfId="14330"/>
    <cellStyle name="常规 22 57 2 2" xfId="14331"/>
    <cellStyle name="常规 22 63" xfId="14332"/>
    <cellStyle name="常规 22 58" xfId="14333"/>
    <cellStyle name="常规 22 58 2" xfId="14334"/>
    <cellStyle name="常规 22 58 2 2" xfId="14335"/>
    <cellStyle name="常规 22 59" xfId="14336"/>
    <cellStyle name="注释 2 4 5 3 2" xfId="14337"/>
    <cellStyle name="常规 22 59 2" xfId="14338"/>
    <cellStyle name="常规 22 6 4" xfId="14339"/>
    <cellStyle name="常规 22 6 4 2" xfId="14340"/>
    <cellStyle name="常规 22 6 5" xfId="14341"/>
    <cellStyle name="常规 22 7 3" xfId="14342"/>
    <cellStyle name="常规 7 2 2 50 2 4" xfId="14343"/>
    <cellStyle name="常规 7 2 2 45 2 4" xfId="14344"/>
    <cellStyle name="常规 22 8 2 2" xfId="14345"/>
    <cellStyle name="常规 22 8 3" xfId="14346"/>
    <cellStyle name="常规 22 9 2" xfId="14347"/>
    <cellStyle name="常规 22 9 2 2" xfId="14348"/>
    <cellStyle name="常规 22 9 3" xfId="14349"/>
    <cellStyle name="常规 23 10 2 2" xfId="14350"/>
    <cellStyle name="常规 23 11" xfId="14351"/>
    <cellStyle name="注释 2 2 2 5 3 3" xfId="14352"/>
    <cellStyle name="常规 23 11 2" xfId="14353"/>
    <cellStyle name="常规 8 2 2 12 2 4" xfId="14354"/>
    <cellStyle name="常规 23 11 2 2" xfId="14355"/>
    <cellStyle name="常规 23 11 3" xfId="14356"/>
    <cellStyle name="常规 23 12 2 2" xfId="14357"/>
    <cellStyle name="常规 23 12 3" xfId="14358"/>
    <cellStyle name="常规 23 13" xfId="14359"/>
    <cellStyle name="常规 7 2 2 3 2 3" xfId="14360"/>
    <cellStyle name="常规 23 13 2" xfId="14361"/>
    <cellStyle name="常规 7 2 2 3 2 3 2" xfId="14362"/>
    <cellStyle name="常规 23 13 2 2" xfId="14363"/>
    <cellStyle name="常规 7 2 2 3 2 4" xfId="14364"/>
    <cellStyle name="常规 23 13 3" xfId="14365"/>
    <cellStyle name="常规 23 14" xfId="14366"/>
    <cellStyle name="常规 23 14 2" xfId="14367"/>
    <cellStyle name="常规 23 14 2 2" xfId="14368"/>
    <cellStyle name="常规 23 14 3" xfId="14369"/>
    <cellStyle name="常规 23 20" xfId="14370"/>
    <cellStyle name="常规 23 15" xfId="14371"/>
    <cellStyle name="常规 23 20 3" xfId="14372"/>
    <cellStyle name="常规 23 15 3" xfId="14373"/>
    <cellStyle name="常规 23 21" xfId="14374"/>
    <cellStyle name="常规 23 16" xfId="14375"/>
    <cellStyle name="常规 23 22" xfId="14376"/>
    <cellStyle name="常规 23 17" xfId="14377"/>
    <cellStyle name="警告文本 2 2 3 2 4" xfId="14378"/>
    <cellStyle name="常规 23 22 3" xfId="14379"/>
    <cellStyle name="常规 23 17 3" xfId="14380"/>
    <cellStyle name="检查单元格 2 10" xfId="14381"/>
    <cellStyle name="常规 6 4 2 2 2" xfId="14382"/>
    <cellStyle name="常规 23 23" xfId="14383"/>
    <cellStyle name="常规 23 18" xfId="14384"/>
    <cellStyle name="常规 23 23 2" xfId="14385"/>
    <cellStyle name="常规 23 18 2" xfId="14386"/>
    <cellStyle name="常规 23 23 2 2" xfId="14387"/>
    <cellStyle name="常规 23 18 2 2" xfId="14388"/>
    <cellStyle name="常规 23 23 3" xfId="14389"/>
    <cellStyle name="常规 23 18 3" xfId="14390"/>
    <cellStyle name="常规 23 24" xfId="14391"/>
    <cellStyle name="常规 23 19" xfId="14392"/>
    <cellStyle name="常规 23 24 2" xfId="14393"/>
    <cellStyle name="常规 23 19 2" xfId="14394"/>
    <cellStyle name="常规 23 24 3" xfId="14395"/>
    <cellStyle name="常规 23 19 3" xfId="14396"/>
    <cellStyle name="常规 23 2 2 6 2" xfId="14397"/>
    <cellStyle name="常规 23 2 2 7" xfId="14398"/>
    <cellStyle name="汇总 3 5 2 2 2" xfId="14399"/>
    <cellStyle name="常规 23 30" xfId="14400"/>
    <cellStyle name="常规 23 25" xfId="14401"/>
    <cellStyle name="常规 23 30 2" xfId="14402"/>
    <cellStyle name="常规 23 25 2" xfId="14403"/>
    <cellStyle name="常规 23 30 3" xfId="14404"/>
    <cellStyle name="常规 23 25 3" xfId="14405"/>
    <cellStyle name="常规 23 31" xfId="14406"/>
    <cellStyle name="常规 23 26" xfId="14407"/>
    <cellStyle name="常规 23 31 2" xfId="14408"/>
    <cellStyle name="常规 23 26 2" xfId="14409"/>
    <cellStyle name="常规 23 31 3" xfId="14410"/>
    <cellStyle name="常规 23 26 3" xfId="14411"/>
    <cellStyle name="常规 32 4 3 2" xfId="14412"/>
    <cellStyle name="常规 27 4 3 2" xfId="14413"/>
    <cellStyle name="常规 23 32" xfId="14414"/>
    <cellStyle name="常规 23 27" xfId="14415"/>
    <cellStyle name="常规 23 32 2" xfId="14416"/>
    <cellStyle name="常规 23 27 2" xfId="14417"/>
    <cellStyle name="常规 23 32 3" xfId="14418"/>
    <cellStyle name="常规 23 27 3" xfId="14419"/>
    <cellStyle name="检查单元格 3 10" xfId="14420"/>
    <cellStyle name="常规 23 33" xfId="14421"/>
    <cellStyle name="常规 23 28" xfId="14422"/>
    <cellStyle name="常规 3 12 3 2" xfId="14423"/>
    <cellStyle name="常规 23 34" xfId="14424"/>
    <cellStyle name="常规 23 29" xfId="14425"/>
    <cellStyle name="强调文字颜色 4 2 2 2 3 2 2 2" xfId="14426"/>
    <cellStyle name="常规 3 3 2 3 3 2" xfId="14427"/>
    <cellStyle name="常规 23 3 2 4 2" xfId="14428"/>
    <cellStyle name="常规 23 40" xfId="14429"/>
    <cellStyle name="常规 23 35" xfId="14430"/>
    <cellStyle name="常规 23 40 2" xfId="14431"/>
    <cellStyle name="常规 23 35 2" xfId="14432"/>
    <cellStyle name="常规 7 2 4 2 12 2 2 2" xfId="14433"/>
    <cellStyle name="常规 23 40 3" xfId="14434"/>
    <cellStyle name="常规 23 35 3" xfId="14435"/>
    <cellStyle name="常规 30 14 2" xfId="14436"/>
    <cellStyle name="常规 25 14 2" xfId="14437"/>
    <cellStyle name="常规 23 41" xfId="14438"/>
    <cellStyle name="常规 23 36" xfId="14439"/>
    <cellStyle name="常规 30 14 2 2" xfId="14440"/>
    <cellStyle name="常规 25 14 2 2" xfId="14441"/>
    <cellStyle name="常规 23 41 2" xfId="14442"/>
    <cellStyle name="常规 23 36 2" xfId="14443"/>
    <cellStyle name="常规 23 42 2" xfId="14444"/>
    <cellStyle name="常规 23 37 2" xfId="14445"/>
    <cellStyle name="常规 23 42 2 2" xfId="14446"/>
    <cellStyle name="常规 23 37 2 2" xfId="14447"/>
    <cellStyle name="常规 7 2 3 2 5" xfId="14448"/>
    <cellStyle name="常规 23 42 3" xfId="14449"/>
    <cellStyle name="常规 23 37 3" xfId="14450"/>
    <cellStyle name="常规 37 2 2 2 2 2" xfId="14451"/>
    <cellStyle name="常规 23 43" xfId="14452"/>
    <cellStyle name="常规 23 38" xfId="14453"/>
    <cellStyle name="常规 37 2 2 2 2 2 2" xfId="14454"/>
    <cellStyle name="常规 23 43 2" xfId="14455"/>
    <cellStyle name="常规 23 38 2" xfId="14456"/>
    <cellStyle name="常规 23 43 3" xfId="14457"/>
    <cellStyle name="常规 23 38 3" xfId="14458"/>
    <cellStyle name="计算 2 2 4 2 2" xfId="14459"/>
    <cellStyle name="常规 23 44 3" xfId="14460"/>
    <cellStyle name="常规 23 39 3" xfId="14461"/>
    <cellStyle name="常规 23 4 2 3 2" xfId="14462"/>
    <cellStyle name="常规 23 4 2 4" xfId="14463"/>
    <cellStyle name="常规 23 4 4 2" xfId="14464"/>
    <cellStyle name="常规 8 31 4 3" xfId="14465"/>
    <cellStyle name="常规 8 26 4 3" xfId="14466"/>
    <cellStyle name="常规 23 4 5" xfId="14467"/>
    <cellStyle name="常规 23 50" xfId="14468"/>
    <cellStyle name="常规 23 45" xfId="14469"/>
    <cellStyle name="常规 23 50 2" xfId="14470"/>
    <cellStyle name="常规 23 45 2" xfId="14471"/>
    <cellStyle name="常规 23 50 2 2" xfId="14472"/>
    <cellStyle name="常规 23 45 2 2" xfId="14473"/>
    <cellStyle name="计算 2 2 4 3 2" xfId="14474"/>
    <cellStyle name="常规 23 50 3" xfId="14475"/>
    <cellStyle name="常规 23 45 3" xfId="14476"/>
    <cellStyle name="常规 23 51" xfId="14477"/>
    <cellStyle name="常规 23 46" xfId="14478"/>
    <cellStyle name="常规 23 51 2" xfId="14479"/>
    <cellStyle name="常规 23 46 2" xfId="14480"/>
    <cellStyle name="检查单元格 3 3 4 2 4" xfId="14481"/>
    <cellStyle name="常规 23 51 2 2" xfId="14482"/>
    <cellStyle name="常规 23 46 2 2" xfId="14483"/>
    <cellStyle name="常规 23 52" xfId="14484"/>
    <cellStyle name="常规 23 47" xfId="14485"/>
    <cellStyle name="常规 23 52 2" xfId="14486"/>
    <cellStyle name="常规 23 47 2" xfId="14487"/>
    <cellStyle name="常规 23 52 2 2" xfId="14488"/>
    <cellStyle name="常规 23 47 2 2" xfId="14489"/>
    <cellStyle name="常规 23 53" xfId="14490"/>
    <cellStyle name="常规 23 48" xfId="14491"/>
    <cellStyle name="常规 23 5 4" xfId="14492"/>
    <cellStyle name="常规 23 5 4 2" xfId="14493"/>
    <cellStyle name="常规 8 32 4 3" xfId="14494"/>
    <cellStyle name="常规 8 27 4 3" xfId="14495"/>
    <cellStyle name="常规 23 60 2" xfId="14496"/>
    <cellStyle name="常规 23 55 2" xfId="14497"/>
    <cellStyle name="常规 23 55 2 2" xfId="14498"/>
    <cellStyle name="强调文字颜色 5 2 2 4 2 3" xfId="14499"/>
    <cellStyle name="常规 23 55 3" xfId="14500"/>
    <cellStyle name="常规 7 2 2 2 2 10" xfId="14501"/>
    <cellStyle name="常规 23 61" xfId="14502"/>
    <cellStyle name="常规 23 56" xfId="14503"/>
    <cellStyle name="常规 7 2 2 2 2 10 2" xfId="14504"/>
    <cellStyle name="常规 23 61 2" xfId="14505"/>
    <cellStyle name="常规 23 56 2" xfId="14506"/>
    <cellStyle name="常规 8 2 2 13 2 4" xfId="14507"/>
    <cellStyle name="常规 7 2 2 2 2 10 3" xfId="14508"/>
    <cellStyle name="常规 23 56 3" xfId="14509"/>
    <cellStyle name="常规 7 2 2 2 2 11 2" xfId="14510"/>
    <cellStyle name="常规 23 57 2" xfId="14511"/>
    <cellStyle name="常规 7 2 2 2 2 11 3" xfId="14512"/>
    <cellStyle name="常规 23 57 3" xfId="14513"/>
    <cellStyle name="常规 8 2 2 2 32" xfId="14514"/>
    <cellStyle name="常规 8 2 2 2 27" xfId="14515"/>
    <cellStyle name="常规 23 6 4" xfId="14516"/>
    <cellStyle name="常规 8 2 2 2 32 2" xfId="14517"/>
    <cellStyle name="常规 8 2 2 2 27 2" xfId="14518"/>
    <cellStyle name="常规 23 6 4 2" xfId="14519"/>
    <cellStyle name="常规 8 33 4 3" xfId="14520"/>
    <cellStyle name="常规 8 28 4 3" xfId="14521"/>
    <cellStyle name="常规 8 2 2 2 33" xfId="14522"/>
    <cellStyle name="常规 8 2 2 2 28" xfId="14523"/>
    <cellStyle name="常规 23 6 5" xfId="14524"/>
    <cellStyle name="常规 23 7 3" xfId="14525"/>
    <cellStyle name="常规 7 2 2 51 2 4" xfId="14526"/>
    <cellStyle name="常规 7 2 2 46 2 4" xfId="14527"/>
    <cellStyle name="常规 23 8 3" xfId="14528"/>
    <cellStyle name="常规 23 9 3" xfId="14529"/>
    <cellStyle name="常规 24 10 2" xfId="14530"/>
    <cellStyle name="常规 24 10 2 2" xfId="14531"/>
    <cellStyle name="常规 6 2 2 2 3" xfId="14532"/>
    <cellStyle name="常规 3 41 3" xfId="14533"/>
    <cellStyle name="常规 3 36 3" xfId="14534"/>
    <cellStyle name="常规 24 11" xfId="14535"/>
    <cellStyle name="计算 2 2 2 3 2 3" xfId="14536"/>
    <cellStyle name="常规 24 11 2" xfId="14537"/>
    <cellStyle name="常规 8 2 2 22 2 4" xfId="14538"/>
    <cellStyle name="常规 8 2 2 17 2 4" xfId="14539"/>
    <cellStyle name="计算 2 2 2 3 2 3 2" xfId="14540"/>
    <cellStyle name="常规 24 11 2 2" xfId="14541"/>
    <cellStyle name="常规 6 2 3 2 3" xfId="14542"/>
    <cellStyle name="常规 24 12" xfId="14543"/>
    <cellStyle name="常规 24 12 2" xfId="14544"/>
    <cellStyle name="常规 24 12 2 2" xfId="14545"/>
    <cellStyle name="常规 24 14 2 2" xfId="14546"/>
    <cellStyle name="常规 24 20" xfId="14547"/>
    <cellStyle name="常规 24 15" xfId="14548"/>
    <cellStyle name="常规 24 20 2" xfId="14549"/>
    <cellStyle name="常规 24 15 2" xfId="14550"/>
    <cellStyle name="常规 24 20 2 2" xfId="14551"/>
    <cellStyle name="常规 24 15 2 2" xfId="14552"/>
    <cellStyle name="常规 24 20 3" xfId="14553"/>
    <cellStyle name="常规 24 15 3" xfId="14554"/>
    <cellStyle name="常规 24 21" xfId="14555"/>
    <cellStyle name="常规 24 16" xfId="14556"/>
    <cellStyle name="常规 24 21 2" xfId="14557"/>
    <cellStyle name="常规 24 16 2" xfId="14558"/>
    <cellStyle name="常规 24 21 2 2" xfId="14559"/>
    <cellStyle name="常规 24 16 2 2" xfId="14560"/>
    <cellStyle name="常规 24 21 3" xfId="14561"/>
    <cellStyle name="常规 24 16 3" xfId="14562"/>
    <cellStyle name="常规 24 22" xfId="14563"/>
    <cellStyle name="常规 24 17" xfId="14564"/>
    <cellStyle name="常规 24 22 2" xfId="14565"/>
    <cellStyle name="常规 24 17 2" xfId="14566"/>
    <cellStyle name="常规 24 22 2 2" xfId="14567"/>
    <cellStyle name="常规 24 17 2 2" xfId="14568"/>
    <cellStyle name="常规 24 22 3" xfId="14569"/>
    <cellStyle name="常规 24 17 3" xfId="14570"/>
    <cellStyle name="常规 24 23 2" xfId="14571"/>
    <cellStyle name="常规 24 18 2" xfId="14572"/>
    <cellStyle name="常规 24 23 3" xfId="14573"/>
    <cellStyle name="常规 24 18 3" xfId="14574"/>
    <cellStyle name="常规 24 24" xfId="14575"/>
    <cellStyle name="常规 24 19" xfId="14576"/>
    <cellStyle name="常规 24 24 2" xfId="14577"/>
    <cellStyle name="常规 24 19 2" xfId="14578"/>
    <cellStyle name="常规 24 24 2 2" xfId="14579"/>
    <cellStyle name="常规 24 19 2 2" xfId="14580"/>
    <cellStyle name="常规 24 24 3" xfId="14581"/>
    <cellStyle name="常规 24 19 3" xfId="14582"/>
    <cellStyle name="常规 24 2 2 6 2" xfId="14583"/>
    <cellStyle name="常规 24 2 2 7" xfId="14584"/>
    <cellStyle name="常规 24 2 7 2" xfId="14585"/>
    <cellStyle name="链接单元格 2 2 6 2 2" xfId="14586"/>
    <cellStyle name="常规 3 4 3 3 2 2" xfId="14587"/>
    <cellStyle name="常规 24 4 2 3 2" xfId="14588"/>
    <cellStyle name="常规 7 2 2 2 20 3 2" xfId="14589"/>
    <cellStyle name="常规 7 2 2 2 15 3 2" xfId="14590"/>
    <cellStyle name="常规 24 2 8" xfId="14591"/>
    <cellStyle name="链接单元格 2 2 6 3" xfId="14592"/>
    <cellStyle name="常规 3 4 3 3 3" xfId="14593"/>
    <cellStyle name="常规 24 4 2 4" xfId="14594"/>
    <cellStyle name="常规 24 30" xfId="14595"/>
    <cellStyle name="常规 24 25" xfId="14596"/>
    <cellStyle name="常规 24 30 2" xfId="14597"/>
    <cellStyle name="常规 24 25 2" xfId="14598"/>
    <cellStyle name="常规 24 30 2 2" xfId="14599"/>
    <cellStyle name="常规 24 25 2 2" xfId="14600"/>
    <cellStyle name="常规 24 30 3" xfId="14601"/>
    <cellStyle name="常规 24 25 3" xfId="14602"/>
    <cellStyle name="常规 24 31 2 2" xfId="14603"/>
    <cellStyle name="常规 24 26 2 2" xfId="14604"/>
    <cellStyle name="常规 24 31 3" xfId="14605"/>
    <cellStyle name="常规 24 26 3" xfId="14606"/>
    <cellStyle name="常规 24 32" xfId="14607"/>
    <cellStyle name="常规 24 27" xfId="14608"/>
    <cellStyle name="适中 3 2 4 2 3" xfId="14609"/>
    <cellStyle name="常规 24 32 2" xfId="14610"/>
    <cellStyle name="常规 24 27 2" xfId="14611"/>
    <cellStyle name="适中 3 2 4 2 3 2" xfId="14612"/>
    <cellStyle name="常规 24 32 2 2" xfId="14613"/>
    <cellStyle name="常规 24 27 2 2" xfId="14614"/>
    <cellStyle name="适中 3 2 4 2 4" xfId="14615"/>
    <cellStyle name="常规 24 32 3" xfId="14616"/>
    <cellStyle name="常规 24 27 3" xfId="14617"/>
    <cellStyle name="常规 24 33 2 2" xfId="14618"/>
    <cellStyle name="常规 24 28 2 2" xfId="14619"/>
    <cellStyle name="常规 24 33 3" xfId="14620"/>
    <cellStyle name="常规 24 28 3" xfId="14621"/>
    <cellStyle name="常规 24 34" xfId="14622"/>
    <cellStyle name="常规 24 29" xfId="14623"/>
    <cellStyle name="常规 24 34 2" xfId="14624"/>
    <cellStyle name="常规 24 29 2" xfId="14625"/>
    <cellStyle name="常规 24 34 2 2" xfId="14626"/>
    <cellStyle name="常规 24 29 2 2" xfId="14627"/>
    <cellStyle name="常规 24 34 3" xfId="14628"/>
    <cellStyle name="常规 24 29 3" xfId="14629"/>
    <cellStyle name="常规 3 4 2 3 3 2" xfId="14630"/>
    <cellStyle name="常规 24 3 2 4 2" xfId="14631"/>
    <cellStyle name="常规 24 3 6 2" xfId="14632"/>
    <cellStyle name="汇总 3 2 2 2 4 2" xfId="14633"/>
    <cellStyle name="常规 8 2 2 2 34" xfId="14634"/>
    <cellStyle name="常规 8 2 2 2 29" xfId="14635"/>
    <cellStyle name="常规 24 3 7" xfId="14636"/>
    <cellStyle name="链接单元格 2 2 7 2" xfId="14637"/>
    <cellStyle name="常规 3 4 3 4 2" xfId="14638"/>
    <cellStyle name="汇总 3 2 2 2 5" xfId="14639"/>
    <cellStyle name="常规 24 40" xfId="14640"/>
    <cellStyle name="常规 24 35" xfId="14641"/>
    <cellStyle name="常规 24 40 2" xfId="14642"/>
    <cellStyle name="常规 24 35 2" xfId="14643"/>
    <cellStyle name="常规 24 40 2 2" xfId="14644"/>
    <cellStyle name="常规 24 35 2 2" xfId="14645"/>
    <cellStyle name="常规 24 40 3" xfId="14646"/>
    <cellStyle name="常规 24 35 3" xfId="14647"/>
    <cellStyle name="常规 30 2 2 6 2" xfId="14648"/>
    <cellStyle name="常规 25 2 2 6 2" xfId="14649"/>
    <cellStyle name="常规 30 24 2" xfId="14650"/>
    <cellStyle name="常规 30 19 2" xfId="14651"/>
    <cellStyle name="常规 25 24 2" xfId="14652"/>
    <cellStyle name="常规 25 19 2" xfId="14653"/>
    <cellStyle name="强调文字颜色 6 3 2 5 2" xfId="14654"/>
    <cellStyle name="常规 24 41" xfId="14655"/>
    <cellStyle name="常规 24 36" xfId="14656"/>
    <cellStyle name="常规 30 24 2 2" xfId="14657"/>
    <cellStyle name="常规 30 19 2 2" xfId="14658"/>
    <cellStyle name="常规 25 24 2 2" xfId="14659"/>
    <cellStyle name="常规 25 19 2 2" xfId="14660"/>
    <cellStyle name="强调文字颜色 6 3 2 5 2 2" xfId="14661"/>
    <cellStyle name="常规 24 41 2" xfId="14662"/>
    <cellStyle name="常规 24 36 2" xfId="14663"/>
    <cellStyle name="强调文字颜色 6 3 2 5 2 2 2" xfId="14664"/>
    <cellStyle name="常规 24 41 2 2" xfId="14665"/>
    <cellStyle name="常规 24 36 2 2" xfId="14666"/>
    <cellStyle name="强调文字颜色 6 3 2 5 3 2" xfId="14667"/>
    <cellStyle name="常规 24 42 2" xfId="14668"/>
    <cellStyle name="常规 24 37 2" xfId="14669"/>
    <cellStyle name="常规 24 42 2 2" xfId="14670"/>
    <cellStyle name="常规 24 37 2 2" xfId="14671"/>
    <cellStyle name="常规 3 81" xfId="14672"/>
    <cellStyle name="常规 3 76" xfId="14673"/>
    <cellStyle name="常规 24 42 3" xfId="14674"/>
    <cellStyle name="常规 24 37 3" xfId="14675"/>
    <cellStyle name="强调文字颜色 6 3 2 5 4" xfId="14676"/>
    <cellStyle name="常规 24 43" xfId="14677"/>
    <cellStyle name="常规 24 38" xfId="14678"/>
    <cellStyle name="强调文字颜色 6 3 2 5 4 2" xfId="14679"/>
    <cellStyle name="常规 24 43 2" xfId="14680"/>
    <cellStyle name="常规 24 38 2" xfId="14681"/>
    <cellStyle name="常规 24 43 2 2" xfId="14682"/>
    <cellStyle name="常规 24 38 2 2" xfId="14683"/>
    <cellStyle name="强调文字颜色 6 3 2 5 5" xfId="14684"/>
    <cellStyle name="常规 24 44" xfId="14685"/>
    <cellStyle name="常规 24 39" xfId="14686"/>
    <cellStyle name="常规 24 44 2 2" xfId="14687"/>
    <cellStyle name="常规 24 39 2 2" xfId="14688"/>
    <cellStyle name="汇总 3 2 2 3 4" xfId="14689"/>
    <cellStyle name="常规 24 4 4 2" xfId="14690"/>
    <cellStyle name="汇总 3 2 2 3 2 2" xfId="14691"/>
    <cellStyle name="常规 24 4 5" xfId="14692"/>
    <cellStyle name="汇总 3 2 2 3 3" xfId="14693"/>
    <cellStyle name="常规 24 45" xfId="14694"/>
    <cellStyle name="常规 24 45 2" xfId="14695"/>
    <cellStyle name="常规 31 3 3 2" xfId="14696"/>
    <cellStyle name="常规 26 3 3 2" xfId="14697"/>
    <cellStyle name="常规 7 19 17 3 2 2" xfId="14698"/>
    <cellStyle name="常规 24 46" xfId="14699"/>
    <cellStyle name="常规 31 3 3 2 2" xfId="14700"/>
    <cellStyle name="常规 26 3 3 2 2" xfId="14701"/>
    <cellStyle name="常规 24 46 2" xfId="14702"/>
    <cellStyle name="常规 31 3 3 3" xfId="14703"/>
    <cellStyle name="常规 26 3 3 3" xfId="14704"/>
    <cellStyle name="常规 3 6 2 4 2" xfId="14705"/>
    <cellStyle name="注释 2 2 3 2 2" xfId="14706"/>
    <cellStyle name="常规 24 47" xfId="14707"/>
    <cellStyle name="常规 7 19 2 11 2 2" xfId="14708"/>
    <cellStyle name="注释 2 2 3 2 2 2" xfId="14709"/>
    <cellStyle name="常规 24 47 2" xfId="14710"/>
    <cellStyle name="常规 7 19 2 11 2 2 2" xfId="14711"/>
    <cellStyle name="注释 2 2 3 2 3" xfId="14712"/>
    <cellStyle name="常规 24 48" xfId="14713"/>
    <cellStyle name="注释 3 42 2 3 2" xfId="14714"/>
    <cellStyle name="注释 3 37 2 3 2" xfId="14715"/>
    <cellStyle name="常规 7 19 2 11 2 3" xfId="14716"/>
    <cellStyle name="注释 2 2 3 2 4" xfId="14717"/>
    <cellStyle name="常规 24 49" xfId="14718"/>
    <cellStyle name="常规 24 5 5" xfId="14719"/>
    <cellStyle name="汇总 3 2 2 4 3" xfId="14720"/>
    <cellStyle name="汇总 3 2 4 2 4" xfId="14721"/>
    <cellStyle name="常规 24 6 3 2" xfId="14722"/>
    <cellStyle name="常规 31 3 6" xfId="14723"/>
    <cellStyle name="常规 26 3 6" xfId="14724"/>
    <cellStyle name="常规 24 6 4" xfId="14725"/>
    <cellStyle name="汇总 3 2 2 5 2" xfId="14726"/>
    <cellStyle name="常规 24 6 4 2" xfId="14727"/>
    <cellStyle name="汇总 3 2 2 5 2 2" xfId="14728"/>
    <cellStyle name="常规 24 6 5" xfId="14729"/>
    <cellStyle name="汇总 3 2 2 5 3" xfId="14730"/>
    <cellStyle name="常规 24 7 2 2" xfId="14731"/>
    <cellStyle name="常规 7 2 2 52 2 3 2" xfId="14732"/>
    <cellStyle name="常规 7 2 2 47 2 3 2" xfId="14733"/>
    <cellStyle name="常规 32 2 6" xfId="14734"/>
    <cellStyle name="常规 27 2 6" xfId="14735"/>
    <cellStyle name="常规 24 8 2 2" xfId="14736"/>
    <cellStyle name="常规 33 2 6" xfId="14737"/>
    <cellStyle name="常规 28 2 6" xfId="14738"/>
    <cellStyle name="警告文本 3 3 2 2 2 2" xfId="14739"/>
    <cellStyle name="常规 24 9 2" xfId="14740"/>
    <cellStyle name="常规 24 9 2 2" xfId="14741"/>
    <cellStyle name="常规 34 2 6" xfId="14742"/>
    <cellStyle name="常规 30 10" xfId="14743"/>
    <cellStyle name="常规 25 10" xfId="14744"/>
    <cellStyle name="常规 30 10 2" xfId="14745"/>
    <cellStyle name="常规 25 10 2" xfId="14746"/>
    <cellStyle name="常规 30 10 2 2" xfId="14747"/>
    <cellStyle name="常规 25 10 2 2" xfId="14748"/>
    <cellStyle name="常规 30 10 3" xfId="14749"/>
    <cellStyle name="常规 25 10 3" xfId="14750"/>
    <cellStyle name="常规 7 31 2 2 2" xfId="14751"/>
    <cellStyle name="常规 7 26 2 2 2" xfId="14752"/>
    <cellStyle name="常规 72 2 2" xfId="14753"/>
    <cellStyle name="常规 67 2 2" xfId="14754"/>
    <cellStyle name="常规 30 11" xfId="14755"/>
    <cellStyle name="常规 25 11" xfId="14756"/>
    <cellStyle name="常规 30 11 2" xfId="14757"/>
    <cellStyle name="常规 25 11 2" xfId="14758"/>
    <cellStyle name="常规 8 2 2 32 2 4" xfId="14759"/>
    <cellStyle name="常规 8 2 2 27 2 4" xfId="14760"/>
    <cellStyle name="常规 30 11 2 2" xfId="14761"/>
    <cellStyle name="常规 25 11 2 2" xfId="14762"/>
    <cellStyle name="常规 30 11 3" xfId="14763"/>
    <cellStyle name="常规 25 11 3" xfId="14764"/>
    <cellStyle name="常规 7 10 2 2" xfId="14765"/>
    <cellStyle name="常规 30 12" xfId="14766"/>
    <cellStyle name="常规 25 12" xfId="14767"/>
    <cellStyle name="常规 30 12 2" xfId="14768"/>
    <cellStyle name="常规 25 12 2" xfId="14769"/>
    <cellStyle name="常规 30 12 2 2" xfId="14770"/>
    <cellStyle name="常规 25 12 2 2" xfId="14771"/>
    <cellStyle name="常规 30 12 3" xfId="14772"/>
    <cellStyle name="常规 25 12 3" xfId="14773"/>
    <cellStyle name="常规 7 10 3 2" xfId="14774"/>
    <cellStyle name="常规 30 13" xfId="14775"/>
    <cellStyle name="常规 25 13" xfId="14776"/>
    <cellStyle name="常规 30 13 2" xfId="14777"/>
    <cellStyle name="常规 25 13 2" xfId="14778"/>
    <cellStyle name="常规 30 13 2 2" xfId="14779"/>
    <cellStyle name="常规 25 13 2 2" xfId="14780"/>
    <cellStyle name="常规 30 13 3" xfId="14781"/>
    <cellStyle name="常规 25 13 3" xfId="14782"/>
    <cellStyle name="常规 30 14" xfId="14783"/>
    <cellStyle name="常规 25 14" xfId="14784"/>
    <cellStyle name="常规 30 2 2 2" xfId="14785"/>
    <cellStyle name="常规 25 2 2 2" xfId="14786"/>
    <cellStyle name="常规 30 20" xfId="14787"/>
    <cellStyle name="常规 30 15" xfId="14788"/>
    <cellStyle name="常规 25 20" xfId="14789"/>
    <cellStyle name="常规 25 15" xfId="14790"/>
    <cellStyle name="常规 30 2 2 2 2" xfId="14791"/>
    <cellStyle name="常规 25 2 2 2 2" xfId="14792"/>
    <cellStyle name="常规 30 20 2" xfId="14793"/>
    <cellStyle name="常规 30 15 2" xfId="14794"/>
    <cellStyle name="常规 25 20 2" xfId="14795"/>
    <cellStyle name="常规 25 15 2" xfId="14796"/>
    <cellStyle name="常规 30 2 2 2 2 2" xfId="14797"/>
    <cellStyle name="常规 25 2 2 2 2 2" xfId="14798"/>
    <cellStyle name="常规 30 20 2 2" xfId="14799"/>
    <cellStyle name="常规 30 15 2 2" xfId="14800"/>
    <cellStyle name="常规 25 20 2 2" xfId="14801"/>
    <cellStyle name="常规 25 15 2 2" xfId="14802"/>
    <cellStyle name="常规 30 2 2 2 3" xfId="14803"/>
    <cellStyle name="常规 25 2 2 2 3" xfId="14804"/>
    <cellStyle name="常规 30 20 3" xfId="14805"/>
    <cellStyle name="常规 30 15 3" xfId="14806"/>
    <cellStyle name="常规 25 20 3" xfId="14807"/>
    <cellStyle name="常规 25 15 3" xfId="14808"/>
    <cellStyle name="常规 30 2 2 3" xfId="14809"/>
    <cellStyle name="常规 25 2 2 3" xfId="14810"/>
    <cellStyle name="常规 30 21" xfId="14811"/>
    <cellStyle name="常规 30 16" xfId="14812"/>
    <cellStyle name="常规 25 21" xfId="14813"/>
    <cellStyle name="常规 25 16" xfId="14814"/>
    <cellStyle name="常规 30 2 2 3 2" xfId="14815"/>
    <cellStyle name="常规 25 2 2 3 2" xfId="14816"/>
    <cellStyle name="常规 30 21 2" xfId="14817"/>
    <cellStyle name="常规 30 16 2" xfId="14818"/>
    <cellStyle name="常规 25 21 2" xfId="14819"/>
    <cellStyle name="常规 25 16 2" xfId="14820"/>
    <cellStyle name="常规 30 2 2 3 2 2" xfId="14821"/>
    <cellStyle name="常规 25 2 2 3 2 2" xfId="14822"/>
    <cellStyle name="常规 30 21 2 2" xfId="14823"/>
    <cellStyle name="常规 30 16 2 2" xfId="14824"/>
    <cellStyle name="常规 25 21 2 2" xfId="14825"/>
    <cellStyle name="常规 25 16 2 2" xfId="14826"/>
    <cellStyle name="常规 30 2 2 3 3" xfId="14827"/>
    <cellStyle name="常规 25 2 2 3 3" xfId="14828"/>
    <cellStyle name="常规 30 21 3" xfId="14829"/>
    <cellStyle name="常规 30 16 3" xfId="14830"/>
    <cellStyle name="常规 25 21 3" xfId="14831"/>
    <cellStyle name="常规 25 16 3" xfId="14832"/>
    <cellStyle name="常规 30 2 2 4" xfId="14833"/>
    <cellStyle name="常规 25 2 2 4" xfId="14834"/>
    <cellStyle name="常规 30 22" xfId="14835"/>
    <cellStyle name="常规 30 17" xfId="14836"/>
    <cellStyle name="常规 25 22" xfId="14837"/>
    <cellStyle name="常规 25 17" xfId="14838"/>
    <cellStyle name="常规 30 2 2 4 2" xfId="14839"/>
    <cellStyle name="常规 25 2 2 4 2" xfId="14840"/>
    <cellStyle name="常规 30 22 2" xfId="14841"/>
    <cellStyle name="常规 30 17 2" xfId="14842"/>
    <cellStyle name="常规 25 22 2" xfId="14843"/>
    <cellStyle name="常规 25 17 2" xfId="14844"/>
    <cellStyle name="常规 30 2 2 4 2 2" xfId="14845"/>
    <cellStyle name="常规 25 2 2 4 2 2" xfId="14846"/>
    <cellStyle name="常规 30 22 2 2" xfId="14847"/>
    <cellStyle name="常规 30 17 2 2" xfId="14848"/>
    <cellStyle name="常规 25 22 2 2" xfId="14849"/>
    <cellStyle name="常规 25 17 2 2" xfId="14850"/>
    <cellStyle name="常规 30 2 2 4 3" xfId="14851"/>
    <cellStyle name="常规 25 2 2 4 3" xfId="14852"/>
    <cellStyle name="常规 30 22 3" xfId="14853"/>
    <cellStyle name="常规 30 17 3" xfId="14854"/>
    <cellStyle name="常规 25 22 3" xfId="14855"/>
    <cellStyle name="常规 25 17 3" xfId="14856"/>
    <cellStyle name="常规 30 2 2 5" xfId="14857"/>
    <cellStyle name="常规 25 2 2 5" xfId="14858"/>
    <cellStyle name="常规 30 23" xfId="14859"/>
    <cellStyle name="常规 30 18" xfId="14860"/>
    <cellStyle name="常规 25 23" xfId="14861"/>
    <cellStyle name="常规 25 18" xfId="14862"/>
    <cellStyle name="常规 30 2 2 5 2" xfId="14863"/>
    <cellStyle name="常规 25 2 2 5 2" xfId="14864"/>
    <cellStyle name="常规 30 23 2" xfId="14865"/>
    <cellStyle name="常规 30 18 2" xfId="14866"/>
    <cellStyle name="常规 25 23 2" xfId="14867"/>
    <cellStyle name="常规 25 18 2" xfId="14868"/>
    <cellStyle name="常规 30 23 2 2" xfId="14869"/>
    <cellStyle name="常规 30 18 2 2" xfId="14870"/>
    <cellStyle name="常规 25 23 2 2" xfId="14871"/>
    <cellStyle name="常规 25 18 2 2" xfId="14872"/>
    <cellStyle name="常规 30 23 3" xfId="14873"/>
    <cellStyle name="常规 30 18 3" xfId="14874"/>
    <cellStyle name="常规 25 23 3" xfId="14875"/>
    <cellStyle name="常规 25 18 3" xfId="14876"/>
    <cellStyle name="常规 30 2 2 6" xfId="14877"/>
    <cellStyle name="常规 25 2 2 6" xfId="14878"/>
    <cellStyle name="常规 30 24" xfId="14879"/>
    <cellStyle name="常规 30 19" xfId="14880"/>
    <cellStyle name="常规 25 24" xfId="14881"/>
    <cellStyle name="常规 25 19" xfId="14882"/>
    <cellStyle name="常规 30 2 2" xfId="14883"/>
    <cellStyle name="常规 25 2 2" xfId="14884"/>
    <cellStyle name="常规 30 2 2 2 2 2 2" xfId="14885"/>
    <cellStyle name="常规 25 2 2 2 2 2 2" xfId="14886"/>
    <cellStyle name="强调文字颜色 3 2 6 2 4" xfId="14887"/>
    <cellStyle name="常规 30 2 2 2 3 2" xfId="14888"/>
    <cellStyle name="常规 25 2 2 2 3 2" xfId="14889"/>
    <cellStyle name="常规 30 2 2 2 4" xfId="14890"/>
    <cellStyle name="常规 25 2 2 2 4" xfId="14891"/>
    <cellStyle name="常规 30 2 2 7" xfId="14892"/>
    <cellStyle name="常规 25 2 2 7" xfId="14893"/>
    <cellStyle name="常规 30 30" xfId="14894"/>
    <cellStyle name="常规 30 25" xfId="14895"/>
    <cellStyle name="常规 25 30" xfId="14896"/>
    <cellStyle name="常规 25 25" xfId="14897"/>
    <cellStyle name="常规 30 2 3" xfId="14898"/>
    <cellStyle name="常规 25 2 3" xfId="14899"/>
    <cellStyle name="常规 30 2 3 2" xfId="14900"/>
    <cellStyle name="常规 25 2 3 2" xfId="14901"/>
    <cellStyle name="常规 30 2 3 2 2" xfId="14902"/>
    <cellStyle name="常规 25 2 3 2 2" xfId="14903"/>
    <cellStyle name="常规 30 2 3 2 2 2" xfId="14904"/>
    <cellStyle name="常规 25 2 3 2 2 2" xfId="14905"/>
    <cellStyle name="常规 30 2 3 2 3" xfId="14906"/>
    <cellStyle name="常规 25 2 3 2 3" xfId="14907"/>
    <cellStyle name="常规 4 2 2 7 2" xfId="14908"/>
    <cellStyle name="常规 30 2 3 3" xfId="14909"/>
    <cellStyle name="常规 25 2 3 3" xfId="14910"/>
    <cellStyle name="常规 30 2 3 3 2" xfId="14911"/>
    <cellStyle name="常规 25 2 3 3 2" xfId="14912"/>
    <cellStyle name="常规 30 2 3 4" xfId="14913"/>
    <cellStyle name="常规 25 2 3 4" xfId="14914"/>
    <cellStyle name="常规 30 2 4" xfId="14915"/>
    <cellStyle name="常规 25 2 4" xfId="14916"/>
    <cellStyle name="常规 30 2 4 2" xfId="14917"/>
    <cellStyle name="常规 25 2 4 2" xfId="14918"/>
    <cellStyle name="常规 30 2 4 3" xfId="14919"/>
    <cellStyle name="常规 25 2 4 3" xfId="14920"/>
    <cellStyle name="常规 30 2 5 3" xfId="14921"/>
    <cellStyle name="常规 25 2 5 3" xfId="14922"/>
    <cellStyle name="常规 7 2 2 2 21 3 2" xfId="14923"/>
    <cellStyle name="常规 7 2 2 2 16 3 2" xfId="14924"/>
    <cellStyle name="常规 30 2 8" xfId="14925"/>
    <cellStyle name="常规 25 2 8" xfId="14926"/>
    <cellStyle name="常规 30 30 2" xfId="14927"/>
    <cellStyle name="常规 30 25 2" xfId="14928"/>
    <cellStyle name="常规 25 30 2" xfId="14929"/>
    <cellStyle name="常规 25 25 2" xfId="14930"/>
    <cellStyle name="常规 30 30 2 2" xfId="14931"/>
    <cellStyle name="常规 30 25 2 2" xfId="14932"/>
    <cellStyle name="常规 25 30 2 2" xfId="14933"/>
    <cellStyle name="常规 25 25 2 2" xfId="14934"/>
    <cellStyle name="常规 30 30 3" xfId="14935"/>
    <cellStyle name="常规 30 25 3" xfId="14936"/>
    <cellStyle name="常规 25 30 3" xfId="14937"/>
    <cellStyle name="常规 25 25 3" xfId="14938"/>
    <cellStyle name="常规 30 31 3" xfId="14939"/>
    <cellStyle name="常规 30 26 3" xfId="14940"/>
    <cellStyle name="常规 25 31 3" xfId="14941"/>
    <cellStyle name="常规 25 26 3" xfId="14942"/>
    <cellStyle name="常规 30 32 2 2" xfId="14943"/>
    <cellStyle name="常规 30 27 2 2" xfId="14944"/>
    <cellStyle name="常规 25 32 2 2" xfId="14945"/>
    <cellStyle name="常规 25 27 2 2" xfId="14946"/>
    <cellStyle name="常规 7 2 2 53 5" xfId="14947"/>
    <cellStyle name="常规 7 2 2 48 5" xfId="14948"/>
    <cellStyle name="常规 30 32 3" xfId="14949"/>
    <cellStyle name="常规 30 27 3" xfId="14950"/>
    <cellStyle name="常规 25 32 3" xfId="14951"/>
    <cellStyle name="常规 25 27 3" xfId="14952"/>
    <cellStyle name="常规 30 33" xfId="14953"/>
    <cellStyle name="常规 30 28" xfId="14954"/>
    <cellStyle name="常规 25 33" xfId="14955"/>
    <cellStyle name="常规 25 28" xfId="14956"/>
    <cellStyle name="常规 30 33 2" xfId="14957"/>
    <cellStyle name="常规 30 28 2" xfId="14958"/>
    <cellStyle name="常规 25 33 2" xfId="14959"/>
    <cellStyle name="常规 25 28 2" xfId="14960"/>
    <cellStyle name="常规 30 33 2 2" xfId="14961"/>
    <cellStyle name="常规 30 28 2 2" xfId="14962"/>
    <cellStyle name="常规 25 33 2 2" xfId="14963"/>
    <cellStyle name="常规 25 28 2 2" xfId="14964"/>
    <cellStyle name="常规 30 33 3" xfId="14965"/>
    <cellStyle name="常规 30 28 3" xfId="14966"/>
    <cellStyle name="常规 25 33 3" xfId="14967"/>
    <cellStyle name="常规 25 28 3" xfId="14968"/>
    <cellStyle name="常规 8 4 2 33 4 2 2" xfId="14969"/>
    <cellStyle name="常规 8 4 2 28 4 2 2" xfId="14970"/>
    <cellStyle name="常规 30 34" xfId="14971"/>
    <cellStyle name="常规 30 29" xfId="14972"/>
    <cellStyle name="常规 25 34" xfId="14973"/>
    <cellStyle name="常规 25 29" xfId="14974"/>
    <cellStyle name="常规 30 41" xfId="14975"/>
    <cellStyle name="常规 30 36" xfId="14976"/>
    <cellStyle name="常规 25 41" xfId="14977"/>
    <cellStyle name="常规 25 36" xfId="14978"/>
    <cellStyle name="常规 7 2 4 2 42 4 3" xfId="14979"/>
    <cellStyle name="常规 7 2 4 2 37 4 3" xfId="14980"/>
    <cellStyle name="常规 30 34 2" xfId="14981"/>
    <cellStyle name="常规 30 29 2" xfId="14982"/>
    <cellStyle name="常规 25 34 2" xfId="14983"/>
    <cellStyle name="常规 25 29 2" xfId="14984"/>
    <cellStyle name="常规 30 41 2" xfId="14985"/>
    <cellStyle name="常规 30 36 2" xfId="14986"/>
    <cellStyle name="常规 25 41 2" xfId="14987"/>
    <cellStyle name="常规 25 36 2" xfId="14988"/>
    <cellStyle name="常规 30 34 2 2" xfId="14989"/>
    <cellStyle name="常规 30 29 2 2" xfId="14990"/>
    <cellStyle name="常规 25 34 2 2" xfId="14991"/>
    <cellStyle name="常规 25 29 2 2" xfId="14992"/>
    <cellStyle name="常规 30 42" xfId="14993"/>
    <cellStyle name="常规 30 37" xfId="14994"/>
    <cellStyle name="常规 25 42" xfId="14995"/>
    <cellStyle name="常规 25 37" xfId="14996"/>
    <cellStyle name="常规 30 34 3" xfId="14997"/>
    <cellStyle name="常规 30 29 3" xfId="14998"/>
    <cellStyle name="常规 25 34 3" xfId="14999"/>
    <cellStyle name="常规 25 29 3" xfId="15000"/>
    <cellStyle name="常规 30 3 2" xfId="15001"/>
    <cellStyle name="常规 25 3 2" xfId="15002"/>
    <cellStyle name="常规 30 3 2 2" xfId="15003"/>
    <cellStyle name="常规 25 3 2 2" xfId="15004"/>
    <cellStyle name="常规 41 2 2 2 3" xfId="15005"/>
    <cellStyle name="常规 36 2 2 2 3" xfId="15006"/>
    <cellStyle name="常规 35 20" xfId="15007"/>
    <cellStyle name="常规 35 15" xfId="15008"/>
    <cellStyle name="常规 30 3 2 2 2" xfId="15009"/>
    <cellStyle name="常规 25 3 2 2 2" xfId="15010"/>
    <cellStyle name="常规 41 2 2 2 3 2" xfId="15011"/>
    <cellStyle name="常规 36 2 2 2 3 2" xfId="15012"/>
    <cellStyle name="常规 35 20 2" xfId="15013"/>
    <cellStyle name="常规 35 15 2" xfId="15014"/>
    <cellStyle name="常规 30 3 2 2 2 2" xfId="15015"/>
    <cellStyle name="常规 25 3 2 2 2 2" xfId="15016"/>
    <cellStyle name="常规 35 20 2 2" xfId="15017"/>
    <cellStyle name="常规 35 15 2 2" xfId="15018"/>
    <cellStyle name="常规 30 3 2 2 3" xfId="15019"/>
    <cellStyle name="常规 25 3 2 2 3" xfId="15020"/>
    <cellStyle name="常规 35 20 3" xfId="15021"/>
    <cellStyle name="常规 35 15 3" xfId="15022"/>
    <cellStyle name="常规 30 3 2 3" xfId="15023"/>
    <cellStyle name="常规 25 3 2 3" xfId="15024"/>
    <cellStyle name="常规 3 5 2 3 2" xfId="15025"/>
    <cellStyle name="常规 41 2 2 2 4" xfId="15026"/>
    <cellStyle name="常规 36 2 2 2 4" xfId="15027"/>
    <cellStyle name="常规 35 21" xfId="15028"/>
    <cellStyle name="常规 35 16" xfId="15029"/>
    <cellStyle name="常规 30 3 2 3 2" xfId="15030"/>
    <cellStyle name="常规 25 3 2 3 2" xfId="15031"/>
    <cellStyle name="常规 35 21 2" xfId="15032"/>
    <cellStyle name="常规 35 16 2" xfId="15033"/>
    <cellStyle name="常规 30 3 2 4" xfId="15034"/>
    <cellStyle name="常规 25 3 2 4" xfId="15035"/>
    <cellStyle name="常规 35 22" xfId="15036"/>
    <cellStyle name="常规 35 17" xfId="15037"/>
    <cellStyle name="常规 30 3 2 4 2" xfId="15038"/>
    <cellStyle name="常规 25 3 2 4 2" xfId="15039"/>
    <cellStyle name="常规 35 22 2" xfId="15040"/>
    <cellStyle name="常规 35 17 2" xfId="15041"/>
    <cellStyle name="常规 30 3 2 5" xfId="15042"/>
    <cellStyle name="常规 25 3 2 5" xfId="15043"/>
    <cellStyle name="常规 35 23" xfId="15044"/>
    <cellStyle name="常规 35 18" xfId="15045"/>
    <cellStyle name="常规 30 3 3" xfId="15046"/>
    <cellStyle name="常规 25 3 3" xfId="15047"/>
    <cellStyle name="常规 30 3 3 2" xfId="15048"/>
    <cellStyle name="常规 25 3 3 2" xfId="15049"/>
    <cellStyle name="常规 41 2 2 3 3" xfId="15050"/>
    <cellStyle name="常规 36 2 2 3 3" xfId="15051"/>
    <cellStyle name="常规 30 3 3 2 2" xfId="15052"/>
    <cellStyle name="常规 25 3 3 2 2" xfId="15053"/>
    <cellStyle name="常规 30 3 3 3" xfId="15054"/>
    <cellStyle name="常规 25 3 3 3" xfId="15055"/>
    <cellStyle name="常规 3 5 2 4 2" xfId="15056"/>
    <cellStyle name="常规 30 3 4" xfId="15057"/>
    <cellStyle name="常规 25 3 4" xfId="15058"/>
    <cellStyle name="汇总 3 2 3 2 2" xfId="15059"/>
    <cellStyle name="常规 30 3 4 2" xfId="15060"/>
    <cellStyle name="常规 25 3 4 2" xfId="15061"/>
    <cellStyle name="汇总 3 2 3 2 2 2" xfId="15062"/>
    <cellStyle name="常规 41 2 2 4 3" xfId="15063"/>
    <cellStyle name="常规 36 2 2 4 3" xfId="15064"/>
    <cellStyle name="常规 30 3 4 2 2" xfId="15065"/>
    <cellStyle name="常规 25 3 4 2 2" xfId="15066"/>
    <cellStyle name="常规 30 3 4 3" xfId="15067"/>
    <cellStyle name="常规 25 3 4 3" xfId="15068"/>
    <cellStyle name="常规 3 5 2 5 2" xfId="15069"/>
    <cellStyle name="好 2 2 2 2 4 2" xfId="15070"/>
    <cellStyle name="常规 30 3 5" xfId="15071"/>
    <cellStyle name="常规 25 3 5" xfId="15072"/>
    <cellStyle name="汇总 3 2 3 2 3" xfId="15073"/>
    <cellStyle name="常规 30 3 5 2" xfId="15074"/>
    <cellStyle name="常规 25 3 5 2" xfId="15075"/>
    <cellStyle name="汇总 3 2 3 2 3 2" xfId="15076"/>
    <cellStyle name="常规 30 3 7" xfId="15077"/>
    <cellStyle name="常规 25 3 7" xfId="15078"/>
    <cellStyle name="链接单元格 2 3 7 2" xfId="15079"/>
    <cellStyle name="常规 3 4 4 4 2" xfId="15080"/>
    <cellStyle name="常规 30 40" xfId="15081"/>
    <cellStyle name="常规 30 35" xfId="15082"/>
    <cellStyle name="常规 25 40" xfId="15083"/>
    <cellStyle name="常规 25 35" xfId="15084"/>
    <cellStyle name="常规 7 2 4 2 42 4 2" xfId="15085"/>
    <cellStyle name="常规 7 2 4 2 37 4 2" xfId="15086"/>
    <cellStyle name="常规 30 40 2" xfId="15087"/>
    <cellStyle name="常规 30 35 2" xfId="15088"/>
    <cellStyle name="常规 25 40 2" xfId="15089"/>
    <cellStyle name="常规 25 35 2" xfId="15090"/>
    <cellStyle name="常规 7 2 4 2 42 4 2 2" xfId="15091"/>
    <cellStyle name="常规 7 2 4 2 37 4 2 2" xfId="15092"/>
    <cellStyle name="常规 30 40 2 2" xfId="15093"/>
    <cellStyle name="常规 30 35 2 2" xfId="15094"/>
    <cellStyle name="常规 25 40 2 2" xfId="15095"/>
    <cellStyle name="常规 25 35 2 2" xfId="15096"/>
    <cellStyle name="常规 30 40 3" xfId="15097"/>
    <cellStyle name="常规 30 35 3" xfId="15098"/>
    <cellStyle name="常规 25 40 3" xfId="15099"/>
    <cellStyle name="常规 25 35 3" xfId="15100"/>
    <cellStyle name="常规 30 41 2 2" xfId="15101"/>
    <cellStyle name="常规 30 36 2 2" xfId="15102"/>
    <cellStyle name="常规 25 41 2 2" xfId="15103"/>
    <cellStyle name="常规 25 36 2 2" xfId="15104"/>
    <cellStyle name="强调文字颜色 3 3 2 2 3 2 3" xfId="15105"/>
    <cellStyle name="常规 30 42 2" xfId="15106"/>
    <cellStyle name="常规 30 37 2" xfId="15107"/>
    <cellStyle name="常规 25 42 2" xfId="15108"/>
    <cellStyle name="常规 25 37 2" xfId="15109"/>
    <cellStyle name="强调文字颜色 3 3 2 2 3 2 3 2" xfId="15110"/>
    <cellStyle name="常规 30 42 2 2" xfId="15111"/>
    <cellStyle name="常规 30 37 2 2" xfId="15112"/>
    <cellStyle name="常规 25 42 2 2" xfId="15113"/>
    <cellStyle name="常规 25 37 2 2" xfId="15114"/>
    <cellStyle name="适中 2 3 3 2 3 2" xfId="15115"/>
    <cellStyle name="常规 7 2 2 2 12 2" xfId="15116"/>
    <cellStyle name="常规 30 43" xfId="15117"/>
    <cellStyle name="常规 30 38" xfId="15118"/>
    <cellStyle name="常规 25 43" xfId="15119"/>
    <cellStyle name="常规 25 38" xfId="15120"/>
    <cellStyle name="常规 7 2 2 2 12 2 2" xfId="15121"/>
    <cellStyle name="常规 30 43 2" xfId="15122"/>
    <cellStyle name="常规 30 38 2" xfId="15123"/>
    <cellStyle name="常规 25 43 2" xfId="15124"/>
    <cellStyle name="常规 25 38 2" xfId="15125"/>
    <cellStyle name="常规 7 2 2 2 12 2 2 2" xfId="15126"/>
    <cellStyle name="常规 30 43 2 2" xfId="15127"/>
    <cellStyle name="常规 30 38 2 2" xfId="15128"/>
    <cellStyle name="常规 25 43 2 2" xfId="15129"/>
    <cellStyle name="常规 25 38 2 2" xfId="15130"/>
    <cellStyle name="常规 7 2 2 2 12 3" xfId="15131"/>
    <cellStyle name="常规 30 44" xfId="15132"/>
    <cellStyle name="常规 30 39" xfId="15133"/>
    <cellStyle name="常规 25 44" xfId="15134"/>
    <cellStyle name="常规 25 39" xfId="15135"/>
    <cellStyle name="强调文字颜色 5 2 2 3 2" xfId="15136"/>
    <cellStyle name="常规 31 41 2" xfId="15137"/>
    <cellStyle name="常规 31 36 2" xfId="15138"/>
    <cellStyle name="常规 26 41 2" xfId="15139"/>
    <cellStyle name="常规 26 36 2" xfId="15140"/>
    <cellStyle name="常规 7 20 2 12 2 3" xfId="15141"/>
    <cellStyle name="常规 30 44 2 2" xfId="15142"/>
    <cellStyle name="常规 30 39 2 2" xfId="15143"/>
    <cellStyle name="常规 25 44 2 2" xfId="15144"/>
    <cellStyle name="常规 25 39 2 2" xfId="15145"/>
    <cellStyle name="常规 30 4" xfId="15146"/>
    <cellStyle name="常规 25 4" xfId="15147"/>
    <cellStyle name="常规 30 4 2 2 2" xfId="15148"/>
    <cellStyle name="常规 25 4 2 2 2" xfId="15149"/>
    <cellStyle name="链接单元格 3 2 6 2" xfId="15150"/>
    <cellStyle name="常规 3 5 3 3 2" xfId="15151"/>
    <cellStyle name="常规 30 4 2 3" xfId="15152"/>
    <cellStyle name="常规 25 4 2 3" xfId="15153"/>
    <cellStyle name="链接单元格 3 2 6 2 2" xfId="15154"/>
    <cellStyle name="常规 30 4 2 3 2" xfId="15155"/>
    <cellStyle name="常规 25 4 2 3 2" xfId="15156"/>
    <cellStyle name="链接单元格 3 2 6 3" xfId="15157"/>
    <cellStyle name="常规 30 4 2 4" xfId="15158"/>
    <cellStyle name="常规 25 4 2 4" xfId="15159"/>
    <cellStyle name="汇总 3 3 2 2 4" xfId="15160"/>
    <cellStyle name="常规 30 4 3 2" xfId="15161"/>
    <cellStyle name="常规 25 4 3 2" xfId="15162"/>
    <cellStyle name="常规 7 2 4 31 2 2 2" xfId="15163"/>
    <cellStyle name="常规 7 2 4 26 2 2 2" xfId="15164"/>
    <cellStyle name="常规 30 4 4" xfId="15165"/>
    <cellStyle name="常规 25 4 4" xfId="15166"/>
    <cellStyle name="汇总 3 2 3 3 2" xfId="15167"/>
    <cellStyle name="常规 30 4 4 2" xfId="15168"/>
    <cellStyle name="常规 25 4 4 2" xfId="15169"/>
    <cellStyle name="适中 3 3 4 2 3 2" xfId="15170"/>
    <cellStyle name="常规 34 32 2 2" xfId="15171"/>
    <cellStyle name="常规 34 27 2 2" xfId="15172"/>
    <cellStyle name="常规 29 32 2 2" xfId="15173"/>
    <cellStyle name="常规 29 27 2 2" xfId="15174"/>
    <cellStyle name="常规 7 2 2 2 12 4" xfId="15175"/>
    <cellStyle name="常规 30 45" xfId="15176"/>
    <cellStyle name="常规 25 45" xfId="15177"/>
    <cellStyle name="常规 7 2 2 2 12 4 2" xfId="15178"/>
    <cellStyle name="常规 30 45 2" xfId="15179"/>
    <cellStyle name="常规 25 45 2" xfId="15180"/>
    <cellStyle name="常规 7 2 2 2 12 5" xfId="15181"/>
    <cellStyle name="常规 30 46" xfId="15182"/>
    <cellStyle name="常规 25 46" xfId="15183"/>
    <cellStyle name="常规 30 46 2" xfId="15184"/>
    <cellStyle name="常规 25 46 2" xfId="15185"/>
    <cellStyle name="常规 30 5" xfId="15186"/>
    <cellStyle name="常规 25 5" xfId="15187"/>
    <cellStyle name="常规 30 5 2" xfId="15188"/>
    <cellStyle name="常规 25 5 2" xfId="15189"/>
    <cellStyle name="常规 30 5 2 2" xfId="15190"/>
    <cellStyle name="常规 25 5 2 2" xfId="15191"/>
    <cellStyle name="汇总 3 3 3 2 4" xfId="15192"/>
    <cellStyle name="常规 30 5 3 2" xfId="15193"/>
    <cellStyle name="常规 25 5 3 2" xfId="15194"/>
    <cellStyle name="常规 7 2 4 31 2 3 2" xfId="15195"/>
    <cellStyle name="常规 7 2 4 26 2 3 2" xfId="15196"/>
    <cellStyle name="常规 30 5 4" xfId="15197"/>
    <cellStyle name="常规 25 5 4" xfId="15198"/>
    <cellStyle name="汇总 3 2 3 4 2" xfId="15199"/>
    <cellStyle name="常规 30 5 4 2" xfId="15200"/>
    <cellStyle name="常规 25 5 4 2" xfId="15201"/>
    <cellStyle name="常规 30 5 5" xfId="15202"/>
    <cellStyle name="常规 25 5 5" xfId="15203"/>
    <cellStyle name="常规 30 6" xfId="15204"/>
    <cellStyle name="常规 25 6" xfId="15205"/>
    <cellStyle name="常规 30 6 2" xfId="15206"/>
    <cellStyle name="常规 25 6 2" xfId="15207"/>
    <cellStyle name="常规 30 6 2 2" xfId="15208"/>
    <cellStyle name="常规 25 6 2 2" xfId="15209"/>
    <cellStyle name="常规 30 6 3" xfId="15210"/>
    <cellStyle name="常规 25 6 3" xfId="15211"/>
    <cellStyle name="汇总 3 3 4 2 4" xfId="15212"/>
    <cellStyle name="常规 30 6 3 2" xfId="15213"/>
    <cellStyle name="常规 25 6 3 2" xfId="15214"/>
    <cellStyle name="常规 30 6 4" xfId="15215"/>
    <cellStyle name="常规 25 6 4" xfId="15216"/>
    <cellStyle name="常规 30 6 4 2" xfId="15217"/>
    <cellStyle name="常规 25 6 4 2" xfId="15218"/>
    <cellStyle name="常规 30 6 5" xfId="15219"/>
    <cellStyle name="常规 25 6 5" xfId="15220"/>
    <cellStyle name="注释 2 61 2 3 2" xfId="15221"/>
    <cellStyle name="注释 2 56 2 3 2" xfId="15222"/>
    <cellStyle name="常规 30 7" xfId="15223"/>
    <cellStyle name="常规 25 7" xfId="15224"/>
    <cellStyle name="强调文字颜色 5 3 2 2 4 3 2" xfId="15225"/>
    <cellStyle name="常规 30 7 2" xfId="15226"/>
    <cellStyle name="常规 25 7 2" xfId="15227"/>
    <cellStyle name="常规 7 2 2 53 2 3" xfId="15228"/>
    <cellStyle name="常规 7 2 2 48 2 3" xfId="15229"/>
    <cellStyle name="常规 30 7 2 2" xfId="15230"/>
    <cellStyle name="常规 25 7 2 2" xfId="15231"/>
    <cellStyle name="常规 7 2 2 53 2 3 2" xfId="15232"/>
    <cellStyle name="常规 7 2 2 48 2 3 2" xfId="15233"/>
    <cellStyle name="常规 30 8" xfId="15234"/>
    <cellStyle name="常规 25 8" xfId="15235"/>
    <cellStyle name="常规 30 8 2" xfId="15236"/>
    <cellStyle name="常规 25 8 2" xfId="15237"/>
    <cellStyle name="常规 30 8 2 2" xfId="15238"/>
    <cellStyle name="常规 25 8 2 2" xfId="15239"/>
    <cellStyle name="警告文本 3 3 2 3 2" xfId="15240"/>
    <cellStyle name="常规 30 9" xfId="15241"/>
    <cellStyle name="常规 25 9" xfId="15242"/>
    <cellStyle name="常规 30 9 2" xfId="15243"/>
    <cellStyle name="常规 25 9 2" xfId="15244"/>
    <cellStyle name="常规 30 9 2 2" xfId="15245"/>
    <cellStyle name="常规 25 9 2 2" xfId="15246"/>
    <cellStyle name="常规 30 9 3" xfId="15247"/>
    <cellStyle name="常规 25 9 3" xfId="15248"/>
    <cellStyle name="常规 310" xfId="15249"/>
    <cellStyle name="常规 305" xfId="15250"/>
    <cellStyle name="常规 260" xfId="15251"/>
    <cellStyle name="常规 255" xfId="15252"/>
    <cellStyle name="强调文字颜色 1 2 3 2 2 3 2" xfId="15253"/>
    <cellStyle name="常规 311" xfId="15254"/>
    <cellStyle name="常规 306" xfId="15255"/>
    <cellStyle name="常规 261" xfId="15256"/>
    <cellStyle name="常规 256" xfId="15257"/>
    <cellStyle name="常规 312" xfId="15258"/>
    <cellStyle name="常规 307" xfId="15259"/>
    <cellStyle name="常规 262" xfId="15260"/>
    <cellStyle name="常规 257" xfId="15261"/>
    <cellStyle name="常规 314" xfId="15262"/>
    <cellStyle name="常规 309" xfId="15263"/>
    <cellStyle name="常规 264" xfId="15264"/>
    <cellStyle name="常规 259" xfId="15265"/>
    <cellStyle name="常规 31 10" xfId="15266"/>
    <cellStyle name="常规 26 10" xfId="15267"/>
    <cellStyle name="常规 31 11" xfId="15268"/>
    <cellStyle name="常规 26 11" xfId="15269"/>
    <cellStyle name="常规 31 12" xfId="15270"/>
    <cellStyle name="常规 26 12" xfId="15271"/>
    <cellStyle name="常规 31 24 2" xfId="15272"/>
    <cellStyle name="常规 31 19 2" xfId="15273"/>
    <cellStyle name="常规 26 24 2" xfId="15274"/>
    <cellStyle name="常规 26 19 2" xfId="15275"/>
    <cellStyle name="常规 31 24 3" xfId="15276"/>
    <cellStyle name="常规 31 19 3" xfId="15277"/>
    <cellStyle name="常规 26 24 3" xfId="15278"/>
    <cellStyle name="常规 26 19 3" xfId="15279"/>
    <cellStyle name="常规 31 2" xfId="15280"/>
    <cellStyle name="常规 26 2" xfId="15281"/>
    <cellStyle name="常规 31 2 2" xfId="15282"/>
    <cellStyle name="常规 26 2 2" xfId="15283"/>
    <cellStyle name="常规 31 2 2 2" xfId="15284"/>
    <cellStyle name="常规 26 2 2 2" xfId="15285"/>
    <cellStyle name="常规 31 2 2 2 2" xfId="15286"/>
    <cellStyle name="常规 26 2 2 2 2" xfId="15287"/>
    <cellStyle name="常规 31 2 2 2 2 2" xfId="15288"/>
    <cellStyle name="常规 26 2 2 2 2 2" xfId="15289"/>
    <cellStyle name="常规 8 43 5" xfId="15290"/>
    <cellStyle name="常规 8 38 5" xfId="15291"/>
    <cellStyle name="常规 31 2 2 2 2 2 2" xfId="15292"/>
    <cellStyle name="常规 26 2 2 2 2 2 2" xfId="15293"/>
    <cellStyle name="常规 31 2 2 2 3" xfId="15294"/>
    <cellStyle name="常规 26 2 2 2 3" xfId="15295"/>
    <cellStyle name="常规 31 2 2 2 3 2" xfId="15296"/>
    <cellStyle name="常规 26 2 2 2 3 2" xfId="15297"/>
    <cellStyle name="常规 31 2 2 2 4" xfId="15298"/>
    <cellStyle name="常规 26 2 2 2 4" xfId="15299"/>
    <cellStyle name="常规 31 2 2 3" xfId="15300"/>
    <cellStyle name="常规 26 2 2 3" xfId="15301"/>
    <cellStyle name="常规 31 2 2 3 2" xfId="15302"/>
    <cellStyle name="常规 26 2 2 3 2" xfId="15303"/>
    <cellStyle name="常规 31 2 2 3 2 2" xfId="15304"/>
    <cellStyle name="常规 26 2 2 3 2 2" xfId="15305"/>
    <cellStyle name="常规 31 2 2 3 3" xfId="15306"/>
    <cellStyle name="常规 26 2 2 3 3" xfId="15307"/>
    <cellStyle name="常规 31 2 2 4" xfId="15308"/>
    <cellStyle name="常规 26 2 2 4" xfId="15309"/>
    <cellStyle name="常规 31 2 2 4 2" xfId="15310"/>
    <cellStyle name="常规 26 2 2 4 2" xfId="15311"/>
    <cellStyle name="强调文字颜色 3 2 2 5 2 3" xfId="15312"/>
    <cellStyle name="常规 31 2 2 4 2 2" xfId="15313"/>
    <cellStyle name="常规 26 2 2 4 2 2" xfId="15314"/>
    <cellStyle name="强调文字颜色 3 2 2 5 2 3 2" xfId="15315"/>
    <cellStyle name="常规 31 2 2 4 3" xfId="15316"/>
    <cellStyle name="常规 26 2 2 4 3" xfId="15317"/>
    <cellStyle name="强调文字颜色 3 2 2 5 2 4" xfId="15318"/>
    <cellStyle name="常规 31 2 2 5" xfId="15319"/>
    <cellStyle name="常规 26 2 2 5" xfId="15320"/>
    <cellStyle name="常规 31 2 2 5 2" xfId="15321"/>
    <cellStyle name="常规 26 2 2 5 2" xfId="15322"/>
    <cellStyle name="常规 31 2 3" xfId="15323"/>
    <cellStyle name="常规 26 2 3" xfId="15324"/>
    <cellStyle name="常规 31 2 3 2 2 2" xfId="15325"/>
    <cellStyle name="常规 26 2 3 2 2 2" xfId="15326"/>
    <cellStyle name="常规 7 2 2 2 2 40 4" xfId="15327"/>
    <cellStyle name="常规 7 2 2 2 2 35 4" xfId="15328"/>
    <cellStyle name="常规 7 20 5 4 2 2" xfId="15329"/>
    <cellStyle name="常规 31 2 3 2 3" xfId="15330"/>
    <cellStyle name="常规 26 2 3 2 3" xfId="15331"/>
    <cellStyle name="常规 31 2 4" xfId="15332"/>
    <cellStyle name="常规 26 2 4" xfId="15333"/>
    <cellStyle name="常规 31 2 4 2" xfId="15334"/>
    <cellStyle name="常规 26 2 4 2" xfId="15335"/>
    <cellStyle name="常规 31 2 4 3" xfId="15336"/>
    <cellStyle name="常规 26 2 4 3" xfId="15337"/>
    <cellStyle name="好 2 2 2 3 3 2" xfId="15338"/>
    <cellStyle name="常规 31 2 5" xfId="15339"/>
    <cellStyle name="常规 26 2 5" xfId="15340"/>
    <cellStyle name="常规 31 2 5 2" xfId="15341"/>
    <cellStyle name="常规 26 2 5 2" xfId="15342"/>
    <cellStyle name="常规 31 2 6 2" xfId="15343"/>
    <cellStyle name="常规 26 2 6 2" xfId="15344"/>
    <cellStyle name="常规 3 4 5 3 2" xfId="15345"/>
    <cellStyle name="常规 31 2 7" xfId="15346"/>
    <cellStyle name="常规 26 2 7" xfId="15347"/>
    <cellStyle name="常规 31 2 7 2" xfId="15348"/>
    <cellStyle name="常规 26 2 7 2" xfId="15349"/>
    <cellStyle name="强调文字颜色 5 2 2 6 2" xfId="15350"/>
    <cellStyle name="常规 7 2 2 2 22 3 2" xfId="15351"/>
    <cellStyle name="常规 7 2 2 2 17 3 2" xfId="15352"/>
    <cellStyle name="常规 31 44 2" xfId="15353"/>
    <cellStyle name="常规 31 39 2" xfId="15354"/>
    <cellStyle name="常规 26 44 2" xfId="15355"/>
    <cellStyle name="常规 26 39 2" xfId="15356"/>
    <cellStyle name="常规 31 2 8" xfId="15357"/>
    <cellStyle name="常规 26 2 8" xfId="15358"/>
    <cellStyle name="常规 7 2 8 2 4" xfId="15359"/>
    <cellStyle name="常规 31 34 2 2" xfId="15360"/>
    <cellStyle name="常规 31 29 2 2" xfId="15361"/>
    <cellStyle name="常规 26 34 2 2" xfId="15362"/>
    <cellStyle name="常规 26 29 2 2" xfId="15363"/>
    <cellStyle name="常规 31 34 3" xfId="15364"/>
    <cellStyle name="常规 31 29 3" xfId="15365"/>
    <cellStyle name="常规 26 34 3" xfId="15366"/>
    <cellStyle name="常规 26 29 3" xfId="15367"/>
    <cellStyle name="强调文字颜色 2 3 6 2" xfId="15368"/>
    <cellStyle name="常规 31 3 2" xfId="15369"/>
    <cellStyle name="常规 26 3 2" xfId="15370"/>
    <cellStyle name="常规 31 3 2 2" xfId="15371"/>
    <cellStyle name="常规 26 3 2 2" xfId="15372"/>
    <cellStyle name="常规 41 3 2 2 3" xfId="15373"/>
    <cellStyle name="常规 36 3 2 2 3" xfId="15374"/>
    <cellStyle name="常规 31 3 2 2 2" xfId="15375"/>
    <cellStyle name="常规 26 3 2 2 2" xfId="15376"/>
    <cellStyle name="常规 31 3 2 2 2 2" xfId="15377"/>
    <cellStyle name="常规 26 3 2 2 2 2" xfId="15378"/>
    <cellStyle name="常规 31 3 2 2 3" xfId="15379"/>
    <cellStyle name="常规 26 3 2 2 3" xfId="15380"/>
    <cellStyle name="常规 31 3 2 3" xfId="15381"/>
    <cellStyle name="常规 26 3 2 3" xfId="15382"/>
    <cellStyle name="常规 3 6 2 3 2" xfId="15383"/>
    <cellStyle name="常规 31 3 2 3 2" xfId="15384"/>
    <cellStyle name="常规 26 3 2 3 2" xfId="15385"/>
    <cellStyle name="常规 31 3 2 4" xfId="15386"/>
    <cellStyle name="常规 26 3 2 4" xfId="15387"/>
    <cellStyle name="常规 31 3 2 4 2" xfId="15388"/>
    <cellStyle name="常规 26 3 2 4 2" xfId="15389"/>
    <cellStyle name="常规 31 3 2 5" xfId="15390"/>
    <cellStyle name="常规 26 3 2 5" xfId="15391"/>
    <cellStyle name="常规 31 3 3" xfId="15392"/>
    <cellStyle name="常规 26 3 3" xfId="15393"/>
    <cellStyle name="常规 31 3 4" xfId="15394"/>
    <cellStyle name="常规 26 3 4" xfId="15395"/>
    <cellStyle name="汇总 3 2 4 2 2" xfId="15396"/>
    <cellStyle name="常规 31 3 4 2" xfId="15397"/>
    <cellStyle name="常规 26 3 4 2" xfId="15398"/>
    <cellStyle name="汇总 3 2 4 2 2 2" xfId="15399"/>
    <cellStyle name="常规 31 3 4 2 2" xfId="15400"/>
    <cellStyle name="常规 26 3 4 2 2" xfId="15401"/>
    <cellStyle name="常规 31 3 4 3" xfId="15402"/>
    <cellStyle name="常规 26 3 4 3" xfId="15403"/>
    <cellStyle name="好 2 2 2 3 4 2" xfId="15404"/>
    <cellStyle name="常规 31 3 5" xfId="15405"/>
    <cellStyle name="常规 26 3 5" xfId="15406"/>
    <cellStyle name="汇总 3 2 4 2 3" xfId="15407"/>
    <cellStyle name="常规 31 3 5 2" xfId="15408"/>
    <cellStyle name="常规 26 3 5 2" xfId="15409"/>
    <cellStyle name="汇总 3 2 4 2 3 2" xfId="15410"/>
    <cellStyle name="常规 31 3 6 2" xfId="15411"/>
    <cellStyle name="常规 26 3 6 2" xfId="15412"/>
    <cellStyle name="常规 3 4 5 4 2" xfId="15413"/>
    <cellStyle name="常规 31 3 7" xfId="15414"/>
    <cellStyle name="常规 26 3 7" xfId="15415"/>
    <cellStyle name="强调文字颜色 5 2 2 2 2 2" xfId="15416"/>
    <cellStyle name="常规 7 2 9 2 4" xfId="15417"/>
    <cellStyle name="常规 31 40 2 2" xfId="15418"/>
    <cellStyle name="常规 31 35 2 2" xfId="15419"/>
    <cellStyle name="常规 26 40 2 2" xfId="15420"/>
    <cellStyle name="常规 26 35 2 2" xfId="15421"/>
    <cellStyle name="链接单元格 2 4 2 3 2" xfId="15422"/>
    <cellStyle name="强调文字颜色 5 2 2 2 3" xfId="15423"/>
    <cellStyle name="常规 31 40 3" xfId="15424"/>
    <cellStyle name="常规 31 35 3" xfId="15425"/>
    <cellStyle name="常规 26 40 3" xfId="15426"/>
    <cellStyle name="常规 26 35 3" xfId="15427"/>
    <cellStyle name="强调文字颜色 2 3 7 2" xfId="15428"/>
    <cellStyle name="链接单元格 2 4 2 4" xfId="15429"/>
    <cellStyle name="强调文字颜色 5 2 2 3 2 2" xfId="15430"/>
    <cellStyle name="常规 31 41 2 2" xfId="15431"/>
    <cellStyle name="常规 31 36 2 2" xfId="15432"/>
    <cellStyle name="常规 26 41 2 2" xfId="15433"/>
    <cellStyle name="常规 26 36 2 2" xfId="15434"/>
    <cellStyle name="常规 7 20 2 12 2 3 2" xfId="15435"/>
    <cellStyle name="强调文字颜色 5 2 2 5 3" xfId="15436"/>
    <cellStyle name="常规 7 2 2 2 22 2 3" xfId="15437"/>
    <cellStyle name="常规 7 2 2 2 17 2 3" xfId="15438"/>
    <cellStyle name="常规 31 43 3" xfId="15439"/>
    <cellStyle name="常规 31 38 3" xfId="15440"/>
    <cellStyle name="常规 26 43 3" xfId="15441"/>
    <cellStyle name="常规 26 38 3" xfId="15442"/>
    <cellStyle name="强调文字颜色 5 2 2 6" xfId="15443"/>
    <cellStyle name="常规 7 2 2 2 22 3" xfId="15444"/>
    <cellStyle name="常规 7 2 2 2 17 3" xfId="15445"/>
    <cellStyle name="常规 31 44" xfId="15446"/>
    <cellStyle name="常规 31 39" xfId="15447"/>
    <cellStyle name="常规 26 44" xfId="15448"/>
    <cellStyle name="常规 26 39" xfId="15449"/>
    <cellStyle name="强调文字颜色 5 2 2 6 3" xfId="15450"/>
    <cellStyle name="常规 31 44 3" xfId="15451"/>
    <cellStyle name="常规 31 39 3" xfId="15452"/>
    <cellStyle name="常规 26 44 3" xfId="15453"/>
    <cellStyle name="常规 26 39 3" xfId="15454"/>
    <cellStyle name="常规 31 4 2" xfId="15455"/>
    <cellStyle name="常规 26 4 2" xfId="15456"/>
    <cellStyle name="常规 31 4 2 2" xfId="15457"/>
    <cellStyle name="常规 26 4 2 2" xfId="15458"/>
    <cellStyle name="常规 31 4 2 2 2" xfId="15459"/>
    <cellStyle name="常规 26 4 2 2 2" xfId="15460"/>
    <cellStyle name="常规 31 4 2 3" xfId="15461"/>
    <cellStyle name="常规 26 4 2 3" xfId="15462"/>
    <cellStyle name="常规 3 6 3 3 2" xfId="15463"/>
    <cellStyle name="常规 31 4 2 3 2" xfId="15464"/>
    <cellStyle name="常规 26 4 2 3 2" xfId="15465"/>
    <cellStyle name="常规 31 4 2 4" xfId="15466"/>
    <cellStyle name="常规 26 4 2 4" xfId="15467"/>
    <cellStyle name="常规 31 4 3" xfId="15468"/>
    <cellStyle name="常规 26 4 3" xfId="15469"/>
    <cellStyle name="常规 7 19 22 4 2 2" xfId="15470"/>
    <cellStyle name="常规 34 46" xfId="15471"/>
    <cellStyle name="常规 29 46" xfId="15472"/>
    <cellStyle name="常规 31 4 3 2" xfId="15473"/>
    <cellStyle name="常规 26 4 3 2" xfId="15474"/>
    <cellStyle name="常规 31 4 4" xfId="15475"/>
    <cellStyle name="常规 26 4 4" xfId="15476"/>
    <cellStyle name="汇总 3 2 4 3 2" xfId="15477"/>
    <cellStyle name="常规 31 4 4 2" xfId="15478"/>
    <cellStyle name="常规 26 4 4 2" xfId="15479"/>
    <cellStyle name="常规 31 4 5" xfId="15480"/>
    <cellStyle name="常规 26 4 5" xfId="15481"/>
    <cellStyle name="强调文字颜色 5 2 2 7" xfId="15482"/>
    <cellStyle name="常规 7 2 2 2 22 4" xfId="15483"/>
    <cellStyle name="常规 7 2 2 2 17 4" xfId="15484"/>
    <cellStyle name="常规 31 45" xfId="15485"/>
    <cellStyle name="常规 26 45" xfId="15486"/>
    <cellStyle name="强调文字颜色 5 2 2 7 2" xfId="15487"/>
    <cellStyle name="常规 7 2 2 2 22 4 2" xfId="15488"/>
    <cellStyle name="常规 7 2 2 2 17 4 2" xfId="15489"/>
    <cellStyle name="常规 31 45 2" xfId="15490"/>
    <cellStyle name="常规 26 45 2" xfId="15491"/>
    <cellStyle name="强调文字颜色 5 2 2 8" xfId="15492"/>
    <cellStyle name="常规 7 2 2 2 22 5" xfId="15493"/>
    <cellStyle name="常规 7 2 2 2 17 5" xfId="15494"/>
    <cellStyle name="常规 31 46" xfId="15495"/>
    <cellStyle name="常规 26 46" xfId="15496"/>
    <cellStyle name="强调文字颜色 5 2 2 8 2" xfId="15497"/>
    <cellStyle name="常规 31 46 2" xfId="15498"/>
    <cellStyle name="常规 26 46 2" xfId="15499"/>
    <cellStyle name="强调文字颜色 5 2 2 9" xfId="15500"/>
    <cellStyle name="常规 31 47" xfId="15501"/>
    <cellStyle name="常规 26 47" xfId="15502"/>
    <cellStyle name="常规 31 47 2" xfId="15503"/>
    <cellStyle name="常规 26 47 2" xfId="15504"/>
    <cellStyle name="常规 31 48" xfId="15505"/>
    <cellStyle name="常规 26 48" xfId="15506"/>
    <cellStyle name="常规 31 49" xfId="15507"/>
    <cellStyle name="常规 26 49" xfId="15508"/>
    <cellStyle name="常规 31 5" xfId="15509"/>
    <cellStyle name="常规 26 5" xfId="15510"/>
    <cellStyle name="常规 31 5 2" xfId="15511"/>
    <cellStyle name="常规 26 5 2" xfId="15512"/>
    <cellStyle name="常规 31 5 2 2" xfId="15513"/>
    <cellStyle name="常规 26 5 2 2" xfId="15514"/>
    <cellStyle name="常规 31 5 3" xfId="15515"/>
    <cellStyle name="常规 26 5 3" xfId="15516"/>
    <cellStyle name="常规 31 5 3 2" xfId="15517"/>
    <cellStyle name="常规 26 5 3 2" xfId="15518"/>
    <cellStyle name="常规 31 5 4" xfId="15519"/>
    <cellStyle name="常规 26 5 4" xfId="15520"/>
    <cellStyle name="汇总 3 2 4 4 2" xfId="15521"/>
    <cellStyle name="常规 31 5 4 2" xfId="15522"/>
    <cellStyle name="常规 26 5 4 2" xfId="15523"/>
    <cellStyle name="常规 31 5 5" xfId="15524"/>
    <cellStyle name="常规 26 5 5" xfId="15525"/>
    <cellStyle name="常规 31 6 2" xfId="15526"/>
    <cellStyle name="常规 26 6 2" xfId="15527"/>
    <cellStyle name="常规 31 6 2 2" xfId="15528"/>
    <cellStyle name="常规 26 6 2 2" xfId="15529"/>
    <cellStyle name="常规 31 6 3" xfId="15530"/>
    <cellStyle name="常规 26 6 3" xfId="15531"/>
    <cellStyle name="常规 31 6 3 2" xfId="15532"/>
    <cellStyle name="常规 26 6 3 2" xfId="15533"/>
    <cellStyle name="常规 31 6 4" xfId="15534"/>
    <cellStyle name="常规 26 6 4" xfId="15535"/>
    <cellStyle name="常规 31 6 4 2" xfId="15536"/>
    <cellStyle name="常规 26 6 4 2" xfId="15537"/>
    <cellStyle name="常规 31 6 5" xfId="15538"/>
    <cellStyle name="常规 26 6 5" xfId="15539"/>
    <cellStyle name="常规 31 7" xfId="15540"/>
    <cellStyle name="常规 26 7" xfId="15541"/>
    <cellStyle name="强调文字颜色 5 3 2 2 4 4 2" xfId="15542"/>
    <cellStyle name="常规 31 7 2" xfId="15543"/>
    <cellStyle name="常规 26 7 2" xfId="15544"/>
    <cellStyle name="常规 7 2 2 54 2 3" xfId="15545"/>
    <cellStyle name="常规 7 2 2 49 2 3" xfId="15546"/>
    <cellStyle name="常规 31 7 2 2" xfId="15547"/>
    <cellStyle name="常规 26 7 2 2" xfId="15548"/>
    <cellStyle name="常规 7 2 2 54 2 3 2" xfId="15549"/>
    <cellStyle name="常规 7 2 2 49 2 3 2" xfId="15550"/>
    <cellStyle name="常规 31 8" xfId="15551"/>
    <cellStyle name="常规 26 8" xfId="15552"/>
    <cellStyle name="常规 31 8 2" xfId="15553"/>
    <cellStyle name="常规 26 8 2" xfId="15554"/>
    <cellStyle name="警告文本 3 3 2 4 2" xfId="15555"/>
    <cellStyle name="常规 31 9" xfId="15556"/>
    <cellStyle name="常规 26 9" xfId="15557"/>
    <cellStyle name="常规 31 9 2" xfId="15558"/>
    <cellStyle name="常规 26 9 2" xfId="15559"/>
    <cellStyle name="常规 31 9 2 2" xfId="15560"/>
    <cellStyle name="常规 26 9 2 2" xfId="15561"/>
    <cellStyle name="常规 31 9 3" xfId="15562"/>
    <cellStyle name="常规 26 9 3" xfId="15563"/>
    <cellStyle name="常规 320" xfId="15564"/>
    <cellStyle name="常规 315" xfId="15565"/>
    <cellStyle name="常规 270" xfId="15566"/>
    <cellStyle name="常规 265" xfId="15567"/>
    <cellStyle name="常规 321" xfId="15568"/>
    <cellStyle name="常规 316" xfId="15569"/>
    <cellStyle name="常规 271" xfId="15570"/>
    <cellStyle name="常规 266" xfId="15571"/>
    <cellStyle name="常规 322" xfId="15572"/>
    <cellStyle name="常规 317" xfId="15573"/>
    <cellStyle name="常规 272" xfId="15574"/>
    <cellStyle name="常规 267" xfId="15575"/>
    <cellStyle name="常规 8 2 2 40 4 2 2" xfId="15576"/>
    <cellStyle name="常规 8 2 2 35 4 2 2" xfId="15577"/>
    <cellStyle name="常规 323" xfId="15578"/>
    <cellStyle name="常规 318" xfId="15579"/>
    <cellStyle name="常规 273" xfId="15580"/>
    <cellStyle name="常规 268" xfId="15581"/>
    <cellStyle name="常规 324" xfId="15582"/>
    <cellStyle name="常规 319" xfId="15583"/>
    <cellStyle name="常规 274" xfId="15584"/>
    <cellStyle name="常规 269" xfId="15585"/>
    <cellStyle name="常规 32" xfId="15586"/>
    <cellStyle name="常规 27" xfId="15587"/>
    <cellStyle name="常规 27 10" xfId="15588"/>
    <cellStyle name="注释 8 2 2" xfId="15589"/>
    <cellStyle name="常规 32 2" xfId="15590"/>
    <cellStyle name="常规 27 2" xfId="15591"/>
    <cellStyle name="常规 32 2 2" xfId="15592"/>
    <cellStyle name="常规 27 2 2" xfId="15593"/>
    <cellStyle name="常规 32 2 2 2" xfId="15594"/>
    <cellStyle name="常规 27 2 2 2" xfId="15595"/>
    <cellStyle name="常规 32 2 2 2 2" xfId="15596"/>
    <cellStyle name="常规 27 2 2 2 2" xfId="15597"/>
    <cellStyle name="常规 32 2 2 2 2 2" xfId="15598"/>
    <cellStyle name="常规 27 2 2 2 2 2" xfId="15599"/>
    <cellStyle name="注释 2 5 2 4" xfId="15600"/>
    <cellStyle name="常规 32 2 2 2 2 2 2" xfId="15601"/>
    <cellStyle name="常规 27 2 2 2 2 2 2" xfId="15602"/>
    <cellStyle name="注释 2 5 2 4 2" xfId="15603"/>
    <cellStyle name="常规 32 2 2 2 2 3" xfId="15604"/>
    <cellStyle name="常规 27 2 2 2 2 3" xfId="15605"/>
    <cellStyle name="注释 2 5 2 5" xfId="15606"/>
    <cellStyle name="常规 32 2 2 2 3" xfId="15607"/>
    <cellStyle name="常规 27 2 2 2 3" xfId="15608"/>
    <cellStyle name="常规 32 2 2 2 4" xfId="15609"/>
    <cellStyle name="常规 27 2 2 2 4" xfId="15610"/>
    <cellStyle name="常规 3 10 2 2" xfId="15611"/>
    <cellStyle name="常规 7 2 2 30 2" xfId="15612"/>
    <cellStyle name="常规 7 2 2 25 2" xfId="15613"/>
    <cellStyle name="常规 32 2 2 3" xfId="15614"/>
    <cellStyle name="常规 27 2 2 3" xfId="15615"/>
    <cellStyle name="常规 3 10 2 2 2" xfId="15616"/>
    <cellStyle name="常规 7 2 2 30 2 2" xfId="15617"/>
    <cellStyle name="常规 7 2 2 25 2 2" xfId="15618"/>
    <cellStyle name="常规 32 2 2 3 2" xfId="15619"/>
    <cellStyle name="常规 27 2 2 3 2" xfId="15620"/>
    <cellStyle name="常规 7 2 2 30 2 2 2" xfId="15621"/>
    <cellStyle name="常规 7 2 2 25 2 2 2" xfId="15622"/>
    <cellStyle name="常规 32 2 2 3 2 2" xfId="15623"/>
    <cellStyle name="常规 27 2 2 3 2 2" xfId="15624"/>
    <cellStyle name="注释 2 6 2 4" xfId="15625"/>
    <cellStyle name="常规 7 2 2 30 2 3" xfId="15626"/>
    <cellStyle name="常规 7 2 2 25 2 3" xfId="15627"/>
    <cellStyle name="常规 32 2 2 3 3" xfId="15628"/>
    <cellStyle name="常规 27 2 2 3 3" xfId="15629"/>
    <cellStyle name="常规 3 10 2 3" xfId="15630"/>
    <cellStyle name="常规 7 2 2 30 3" xfId="15631"/>
    <cellStyle name="常规 7 2 2 25 3" xfId="15632"/>
    <cellStyle name="常规 32 2 2 4" xfId="15633"/>
    <cellStyle name="常规 27 2 2 4" xfId="15634"/>
    <cellStyle name="常规 7 2 2 30 3 2" xfId="15635"/>
    <cellStyle name="常规 7 2 2 25 3 2" xfId="15636"/>
    <cellStyle name="常规 32 2 2 4 2" xfId="15637"/>
    <cellStyle name="常规 27 2 2 4 2" xfId="15638"/>
    <cellStyle name="强调文字颜色 3 3 2 5 2 3" xfId="15639"/>
    <cellStyle name="常规 32 2 2 4 2 2" xfId="15640"/>
    <cellStyle name="常规 27 2 2 4 2 2" xfId="15641"/>
    <cellStyle name="注释 2 7 2 4" xfId="15642"/>
    <cellStyle name="强调文字颜色 3 3 2 5 2 3 2" xfId="15643"/>
    <cellStyle name="常规 32 2 2 4 3" xfId="15644"/>
    <cellStyle name="常规 27 2 2 4 3" xfId="15645"/>
    <cellStyle name="强调文字颜色 3 3 2 5 2 4" xfId="15646"/>
    <cellStyle name="输出 3 8 2" xfId="15647"/>
    <cellStyle name="常规 7 2 2 30 4" xfId="15648"/>
    <cellStyle name="常规 7 2 2 25 4" xfId="15649"/>
    <cellStyle name="常规 32 2 2 5" xfId="15650"/>
    <cellStyle name="常规 27 2 2 5" xfId="15651"/>
    <cellStyle name="常规 7 2 2 30 4 2" xfId="15652"/>
    <cellStyle name="常规 7 2 2 25 4 2" xfId="15653"/>
    <cellStyle name="常规 32 2 2 5 2" xfId="15654"/>
    <cellStyle name="常规 27 2 2 5 2" xfId="15655"/>
    <cellStyle name="常规 7 2 2 30 5" xfId="15656"/>
    <cellStyle name="常规 7 2 2 25 5" xfId="15657"/>
    <cellStyle name="常规 32 2 2 6" xfId="15658"/>
    <cellStyle name="常规 27 2 2 6" xfId="15659"/>
    <cellStyle name="常规 32 2 3" xfId="15660"/>
    <cellStyle name="常规 27 2 3" xfId="15661"/>
    <cellStyle name="常规 32 2 3 2" xfId="15662"/>
    <cellStyle name="常规 27 2 3 2" xfId="15663"/>
    <cellStyle name="常规 32 2 3 2 2" xfId="15664"/>
    <cellStyle name="常规 27 2 3 2 2" xfId="15665"/>
    <cellStyle name="常规 32 2 3 2 2 2" xfId="15666"/>
    <cellStyle name="常规 27 2 3 2 2 2" xfId="15667"/>
    <cellStyle name="常规 3 51 2" xfId="15668"/>
    <cellStyle name="常规 3 46 2" xfId="15669"/>
    <cellStyle name="常规 32 2 3 2 3" xfId="15670"/>
    <cellStyle name="常规 27 2 3 2 3" xfId="15671"/>
    <cellStyle name="常规 3 10 3 2" xfId="15672"/>
    <cellStyle name="常规 7 2 2 31 2" xfId="15673"/>
    <cellStyle name="常规 7 2 2 26 2" xfId="15674"/>
    <cellStyle name="常规 32 2 3 3" xfId="15675"/>
    <cellStyle name="常规 27 2 3 3" xfId="15676"/>
    <cellStyle name="常规 7 2 2 31 3" xfId="15677"/>
    <cellStyle name="常规 7 2 2 26 3" xfId="15678"/>
    <cellStyle name="常规 32 2 3 4" xfId="15679"/>
    <cellStyle name="常规 27 2 3 4" xfId="15680"/>
    <cellStyle name="常规 32 2 4" xfId="15681"/>
    <cellStyle name="常规 27 2 4" xfId="15682"/>
    <cellStyle name="常规 32 2 4 2" xfId="15683"/>
    <cellStyle name="常规 27 2 4 2" xfId="15684"/>
    <cellStyle name="常规 32 2 4 2 2" xfId="15685"/>
    <cellStyle name="常规 27 2 4 2 2" xfId="15686"/>
    <cellStyle name="常规 7 2 2 32 2" xfId="15687"/>
    <cellStyle name="常规 7 2 2 27 2" xfId="15688"/>
    <cellStyle name="常规 32 2 4 3" xfId="15689"/>
    <cellStyle name="常规 27 2 4 3" xfId="15690"/>
    <cellStyle name="好 2 2 2 4 3 2" xfId="15691"/>
    <cellStyle name="常规 32 2 5" xfId="15692"/>
    <cellStyle name="常规 27 2 5" xfId="15693"/>
    <cellStyle name="常规 32 2 5 2" xfId="15694"/>
    <cellStyle name="常规 27 2 5 2" xfId="15695"/>
    <cellStyle name="常规 32 2 5 2 2" xfId="15696"/>
    <cellStyle name="常规 27 2 5 2 2" xfId="15697"/>
    <cellStyle name="常规 32 2 6 2" xfId="15698"/>
    <cellStyle name="常规 27 2 6 2" xfId="15699"/>
    <cellStyle name="常规 3 4 6 3 2" xfId="15700"/>
    <cellStyle name="常规 32 2 7" xfId="15701"/>
    <cellStyle name="常规 27 2 7" xfId="15702"/>
    <cellStyle name="常规 27 2 7 2" xfId="15703"/>
    <cellStyle name="注释 3 2 2 2 2 3" xfId="15704"/>
    <cellStyle name="强调文字颜色 5 2 3 6 2" xfId="15705"/>
    <cellStyle name="常规 7 2 2 2 23 3 2" xfId="15706"/>
    <cellStyle name="常规 7 2 2 2 18 3 2" xfId="15707"/>
    <cellStyle name="常规 27 2 8" xfId="15708"/>
    <cellStyle name="常规 32 3" xfId="15709"/>
    <cellStyle name="常规 27 3" xfId="15710"/>
    <cellStyle name="常规 32 3 2" xfId="15711"/>
    <cellStyle name="常规 27 3 2" xfId="15712"/>
    <cellStyle name="常规 32 3 2 2" xfId="15713"/>
    <cellStyle name="常规 27 3 2 2" xfId="15714"/>
    <cellStyle name="常规 32 3 2 2 2" xfId="15715"/>
    <cellStyle name="常规 27 3 2 2 2" xfId="15716"/>
    <cellStyle name="常规 32 3 2 2 2 2" xfId="15717"/>
    <cellStyle name="常规 27 3 2 2 2 2" xfId="15718"/>
    <cellStyle name="常规 32 3 2 2 3" xfId="15719"/>
    <cellStyle name="常规 27 3 2 2 3" xfId="15720"/>
    <cellStyle name="常规 3 11 2 2" xfId="15721"/>
    <cellStyle name="常规 32 3 2 3" xfId="15722"/>
    <cellStyle name="常规 27 3 2 3" xfId="15723"/>
    <cellStyle name="常规 3 11 2 2 2" xfId="15724"/>
    <cellStyle name="常规 32 3 2 3 2" xfId="15725"/>
    <cellStyle name="常规 27 3 2 3 2" xfId="15726"/>
    <cellStyle name="常规 3 11 2 3" xfId="15727"/>
    <cellStyle name="常规 32 3 2 4" xfId="15728"/>
    <cellStyle name="常规 27 3 2 4" xfId="15729"/>
    <cellStyle name="常规 32 3 3" xfId="15730"/>
    <cellStyle name="常规 27 3 3" xfId="15731"/>
    <cellStyle name="常规 32 3 4" xfId="15732"/>
    <cellStyle name="常规 27 3 4" xfId="15733"/>
    <cellStyle name="汇总 3 2 5 2 2" xfId="15734"/>
    <cellStyle name="常规 32 3 4 2" xfId="15735"/>
    <cellStyle name="常规 27 3 4 2" xfId="15736"/>
    <cellStyle name="汇总 3 2 5 2 2 2" xfId="15737"/>
    <cellStyle name="常规 32 3 4 2 2" xfId="15738"/>
    <cellStyle name="常规 27 3 4 2 2" xfId="15739"/>
    <cellStyle name="常规 32 3 4 3" xfId="15740"/>
    <cellStyle name="常规 27 3 4 3" xfId="15741"/>
    <cellStyle name="好 2 2 2 4 4 2" xfId="15742"/>
    <cellStyle name="常规 32 3 5" xfId="15743"/>
    <cellStyle name="常规 27 3 5" xfId="15744"/>
    <cellStyle name="汇总 3 2 5 2 3" xfId="15745"/>
    <cellStyle name="常规 32 4 2 2" xfId="15746"/>
    <cellStyle name="常规 27 4 2 2" xfId="15747"/>
    <cellStyle name="常规 32 4 2 2 2" xfId="15748"/>
    <cellStyle name="常规 27 4 2 2 2" xfId="15749"/>
    <cellStyle name="常规 3 12 2 2" xfId="15750"/>
    <cellStyle name="常规 32 4 2 3" xfId="15751"/>
    <cellStyle name="常规 27 4 2 3" xfId="15752"/>
    <cellStyle name="常规 32 4 3" xfId="15753"/>
    <cellStyle name="常规 27 4 3" xfId="15754"/>
    <cellStyle name="常规 7 2 9 2 2 2" xfId="15755"/>
    <cellStyle name="常规 32 4 4" xfId="15756"/>
    <cellStyle name="常规 27 4 4" xfId="15757"/>
    <cellStyle name="汇总 3 2 5 3 2" xfId="15758"/>
    <cellStyle name="常规 32 5 2" xfId="15759"/>
    <cellStyle name="常规 27 5 2" xfId="15760"/>
    <cellStyle name="常规 32 5 2 2" xfId="15761"/>
    <cellStyle name="常规 27 5 2 2" xfId="15762"/>
    <cellStyle name="常规 32 5 3" xfId="15763"/>
    <cellStyle name="常规 27 5 3" xfId="15764"/>
    <cellStyle name="常规 7 2 9 2 3 2" xfId="15765"/>
    <cellStyle name="常规 32 6 2" xfId="15766"/>
    <cellStyle name="常规 27 6 2" xfId="15767"/>
    <cellStyle name="常规 32 6 2 2" xfId="15768"/>
    <cellStyle name="常规 27 6 2 2" xfId="15769"/>
    <cellStyle name="常规 32 6 3" xfId="15770"/>
    <cellStyle name="常规 27 6 3" xfId="15771"/>
    <cellStyle name="强调文字颜色 5 2 2 2 2 2 2" xfId="15772"/>
    <cellStyle name="常规 32 7" xfId="15773"/>
    <cellStyle name="常规 27 7" xfId="15774"/>
    <cellStyle name="常规 32 7 2" xfId="15775"/>
    <cellStyle name="常规 27 7 2" xfId="15776"/>
    <cellStyle name="常规 7 2 2 55 2 3" xfId="15777"/>
    <cellStyle name="常规 32 8" xfId="15778"/>
    <cellStyle name="常规 27 8" xfId="15779"/>
    <cellStyle name="常规 8 5 2 2" xfId="15780"/>
    <cellStyle name="常规 27 8 2" xfId="15781"/>
    <cellStyle name="常规 8 5 2 2 2" xfId="15782"/>
    <cellStyle name="常规 32 9" xfId="15783"/>
    <cellStyle name="常规 27 9" xfId="15784"/>
    <cellStyle name="常规 8 5 2 3" xfId="15785"/>
    <cellStyle name="强调文字颜色 6 2 2 2 3 2 4" xfId="15786"/>
    <cellStyle name="常规 334" xfId="15787"/>
    <cellStyle name="常规 329" xfId="15788"/>
    <cellStyle name="常规 284" xfId="15789"/>
    <cellStyle name="常规 279" xfId="15790"/>
    <cellStyle name="常规 33" xfId="15791"/>
    <cellStyle name="常规 28" xfId="15792"/>
    <cellStyle name="常规 33 2" xfId="15793"/>
    <cellStyle name="常规 28 2" xfId="15794"/>
    <cellStyle name="常规 33 2 2 2 2" xfId="15795"/>
    <cellStyle name="常规 28 2 2 2 2" xfId="15796"/>
    <cellStyle name="常规 33 2 2 2 2 2" xfId="15797"/>
    <cellStyle name="常规 28 2 2 2 2 2" xfId="15798"/>
    <cellStyle name="常规 33 2 2 2 3" xfId="15799"/>
    <cellStyle name="常规 28 2 2 2 3" xfId="15800"/>
    <cellStyle name="常规 33 2 2 2 4" xfId="15801"/>
    <cellStyle name="常规 28 2 2 2 4" xfId="15802"/>
    <cellStyle name="常规 3 60 2 2" xfId="15803"/>
    <cellStyle name="常规 3 55 2 2" xfId="15804"/>
    <cellStyle name="常规 33 2 2 3" xfId="15805"/>
    <cellStyle name="常规 28 2 2 3" xfId="15806"/>
    <cellStyle name="常规 3 60 2 2 2" xfId="15807"/>
    <cellStyle name="常规 3 55 2 2 2" xfId="15808"/>
    <cellStyle name="常规 33 2 2 3 2" xfId="15809"/>
    <cellStyle name="常规 28 2 2 3 2" xfId="15810"/>
    <cellStyle name="常规 33 2 2 3 2 2" xfId="15811"/>
    <cellStyle name="常规 28 2 2 3 2 2" xfId="15812"/>
    <cellStyle name="常规 33 2 2 3 3" xfId="15813"/>
    <cellStyle name="常规 28 2 2 3 3" xfId="15814"/>
    <cellStyle name="常规 7 2 4 43 2 2" xfId="15815"/>
    <cellStyle name="常规 7 2 4 38 2 2" xfId="15816"/>
    <cellStyle name="常规 33 2 2 4 2" xfId="15817"/>
    <cellStyle name="常规 28 2 2 4 2" xfId="15818"/>
    <cellStyle name="常规 33 2 2 4 2 2" xfId="15819"/>
    <cellStyle name="常规 28 2 2 4 2 2" xfId="15820"/>
    <cellStyle name="常规 33 2 2 4 3" xfId="15821"/>
    <cellStyle name="常规 28 2 2 4 3" xfId="15822"/>
    <cellStyle name="常规 7 2 4 43 3 2" xfId="15823"/>
    <cellStyle name="常规 7 2 4 38 3 2" xfId="15824"/>
    <cellStyle name="常规 33 2 2 5" xfId="15825"/>
    <cellStyle name="常规 28 2 2 5" xfId="15826"/>
    <cellStyle name="常规 33 2 2 5 2" xfId="15827"/>
    <cellStyle name="常规 28 2 2 5 2" xfId="15828"/>
    <cellStyle name="常规 7 20 10 4 2" xfId="15829"/>
    <cellStyle name="常规 33 2 2 6" xfId="15830"/>
    <cellStyle name="常规 28 2 2 6" xfId="15831"/>
    <cellStyle name="强调文字颜色 6 2 2 2 5 2" xfId="15832"/>
    <cellStyle name="常规 33 2 3" xfId="15833"/>
    <cellStyle name="常规 28 2 3" xfId="15834"/>
    <cellStyle name="常规 33 2 3 2" xfId="15835"/>
    <cellStyle name="常规 28 2 3 2" xfId="15836"/>
    <cellStyle name="常规 33 2 3 2 2" xfId="15837"/>
    <cellStyle name="常规 28 2 3 2 2" xfId="15838"/>
    <cellStyle name="计算 2 2 2 2 3" xfId="15839"/>
    <cellStyle name="常规 33 2 3 2 2 2" xfId="15840"/>
    <cellStyle name="常规 28 2 3 2 2 2" xfId="15841"/>
    <cellStyle name="计算 2 2 2 2 3 2" xfId="15842"/>
    <cellStyle name="常规 33 2 3 2 3" xfId="15843"/>
    <cellStyle name="常规 28 2 3 2 3" xfId="15844"/>
    <cellStyle name="计算 2 2 2 2 4" xfId="15845"/>
    <cellStyle name="常规 7 2 2 7 2" xfId="15846"/>
    <cellStyle name="常规 3 60 3 2" xfId="15847"/>
    <cellStyle name="常规 3 55 3 2" xfId="15848"/>
    <cellStyle name="常规 33 2 3 3" xfId="15849"/>
    <cellStyle name="常规 28 2 3 3" xfId="15850"/>
    <cellStyle name="常规 33 2 3 3 2" xfId="15851"/>
    <cellStyle name="常规 28 2 3 3 2" xfId="15852"/>
    <cellStyle name="计算 2 2 2 3 3" xfId="15853"/>
    <cellStyle name="常规 33 2 4" xfId="15854"/>
    <cellStyle name="常规 28 2 4" xfId="15855"/>
    <cellStyle name="常规 33 2 4 2" xfId="15856"/>
    <cellStyle name="常规 28 2 4 2" xfId="15857"/>
    <cellStyle name="常规 33 2 4 2 2" xfId="15858"/>
    <cellStyle name="常规 28 2 4 2 2" xfId="15859"/>
    <cellStyle name="计算 2 2 3 2 3" xfId="15860"/>
    <cellStyle name="常规 33 2 4 3" xfId="15861"/>
    <cellStyle name="常规 28 2 4 3" xfId="15862"/>
    <cellStyle name="好 2 2 2 5 3 2" xfId="15863"/>
    <cellStyle name="常规 33 2 5" xfId="15864"/>
    <cellStyle name="常规 28 2 5" xfId="15865"/>
    <cellStyle name="常规 33 2 5 2" xfId="15866"/>
    <cellStyle name="常规 28 2 5 2" xfId="15867"/>
    <cellStyle name="常规 33 2 5 2 2" xfId="15868"/>
    <cellStyle name="常规 28 2 5 2 2" xfId="15869"/>
    <cellStyle name="计算 2 2 4 2 3" xfId="15870"/>
    <cellStyle name="常规 33 2 5 3" xfId="15871"/>
    <cellStyle name="常规 28 2 5 3" xfId="15872"/>
    <cellStyle name="常规 33 2 6 2" xfId="15873"/>
    <cellStyle name="常规 28 2 6 2" xfId="15874"/>
    <cellStyle name="常规 33 2 7" xfId="15875"/>
    <cellStyle name="常规 28 2 7" xfId="15876"/>
    <cellStyle name="常规 33 3" xfId="15877"/>
    <cellStyle name="常规 28 3" xfId="15878"/>
    <cellStyle name="常规 33 3 2 2 2" xfId="15879"/>
    <cellStyle name="常规 28 3 2 2 2" xfId="15880"/>
    <cellStyle name="常规 33 3 2 2 2 2" xfId="15881"/>
    <cellStyle name="常规 28 3 2 2 2 2" xfId="15882"/>
    <cellStyle name="常规 33 3 2 2 3" xfId="15883"/>
    <cellStyle name="常规 28 3 2 2 3" xfId="15884"/>
    <cellStyle name="常规 3 61 2 2" xfId="15885"/>
    <cellStyle name="常规 3 56 2 2" xfId="15886"/>
    <cellStyle name="常规 33 3 2 3" xfId="15887"/>
    <cellStyle name="常规 28 3 2 3" xfId="15888"/>
    <cellStyle name="常规 3 61 2 2 2" xfId="15889"/>
    <cellStyle name="常规 3 56 2 2 2" xfId="15890"/>
    <cellStyle name="常规 33 3 2 3 2" xfId="15891"/>
    <cellStyle name="常规 28 3 2 3 2" xfId="15892"/>
    <cellStyle name="常规 3 61 2 3" xfId="15893"/>
    <cellStyle name="常规 3 56 2 3" xfId="15894"/>
    <cellStyle name="常规 33 3 2 4" xfId="15895"/>
    <cellStyle name="常规 28 3 2 4" xfId="15896"/>
    <cellStyle name="常规 33 3 3" xfId="15897"/>
    <cellStyle name="常规 28 3 3" xfId="15898"/>
    <cellStyle name="常规 33 3 3 2" xfId="15899"/>
    <cellStyle name="常规 28 3 3 2" xfId="15900"/>
    <cellStyle name="常规 33 3 3 2 2" xfId="15901"/>
    <cellStyle name="常规 28 3 3 2 2" xfId="15902"/>
    <cellStyle name="计算 2 3 2 2 3" xfId="15903"/>
    <cellStyle name="常规 3 61 3 2" xfId="15904"/>
    <cellStyle name="常规 3 56 3 2" xfId="15905"/>
    <cellStyle name="常规 33 3 3 3" xfId="15906"/>
    <cellStyle name="常规 28 3 3 3" xfId="15907"/>
    <cellStyle name="常规 33 3 4" xfId="15908"/>
    <cellStyle name="常规 28 3 4" xfId="15909"/>
    <cellStyle name="汇总 3 2 6 2 2" xfId="15910"/>
    <cellStyle name="常规 33 3 4 2" xfId="15911"/>
    <cellStyle name="常规 28 3 4 2" xfId="15912"/>
    <cellStyle name="常规 33 3 4 2 2" xfId="15913"/>
    <cellStyle name="常规 28 3 4 2 2" xfId="15914"/>
    <cellStyle name="计算 2 3 3 2 3" xfId="15915"/>
    <cellStyle name="常规 33 3 4 3" xfId="15916"/>
    <cellStyle name="常规 28 3 4 3" xfId="15917"/>
    <cellStyle name="常规 33 3 5" xfId="15918"/>
    <cellStyle name="常规 28 3 5" xfId="15919"/>
    <cellStyle name="常规 33 5" xfId="15920"/>
    <cellStyle name="常规 28 5" xfId="15921"/>
    <cellStyle name="常规 33 6" xfId="15922"/>
    <cellStyle name="常规 28 6" xfId="15923"/>
    <cellStyle name="常规 33 6 3" xfId="15924"/>
    <cellStyle name="常规 28 6 3" xfId="15925"/>
    <cellStyle name="强调文字颜色 5 2 2 2 3 2 2" xfId="15926"/>
    <cellStyle name="常规 33 7" xfId="15927"/>
    <cellStyle name="常规 28 7" xfId="15928"/>
    <cellStyle name="常规 33 8" xfId="15929"/>
    <cellStyle name="常规 28 8" xfId="15930"/>
    <cellStyle name="常规 8 5 3 2" xfId="15931"/>
    <cellStyle name="常规 7 2" xfId="15932"/>
    <cellStyle name="常规 342" xfId="15933"/>
    <cellStyle name="常规 337" xfId="15934"/>
    <cellStyle name="常规 292" xfId="15935"/>
    <cellStyle name="常规 287" xfId="15936"/>
    <cellStyle name="常规 7 3" xfId="15937"/>
    <cellStyle name="常规 343" xfId="15938"/>
    <cellStyle name="常规 338" xfId="15939"/>
    <cellStyle name="常规 293" xfId="15940"/>
    <cellStyle name="常规 288" xfId="15941"/>
    <cellStyle name="常规 7 4" xfId="15942"/>
    <cellStyle name="常规 344" xfId="15943"/>
    <cellStyle name="常规 339" xfId="15944"/>
    <cellStyle name="常规 294" xfId="15945"/>
    <cellStyle name="常规 289" xfId="15946"/>
    <cellStyle name="常规 34" xfId="15947"/>
    <cellStyle name="常规 29" xfId="15948"/>
    <cellStyle name="常规 34 12" xfId="15949"/>
    <cellStyle name="常规 29 12" xfId="15950"/>
    <cellStyle name="常规 34 12 2" xfId="15951"/>
    <cellStyle name="常规 29 12 2" xfId="15952"/>
    <cellStyle name="常规 34 12 2 2" xfId="15953"/>
    <cellStyle name="常规 29 12 2 2" xfId="15954"/>
    <cellStyle name="常规 7 2 4 2 3" xfId="15955"/>
    <cellStyle name="常规 34 12 3" xfId="15956"/>
    <cellStyle name="常规 29 12 3" xfId="15957"/>
    <cellStyle name="常规 7 50 3 2" xfId="15958"/>
    <cellStyle name="常规 7 45 3 2" xfId="15959"/>
    <cellStyle name="常规 34 13 3" xfId="15960"/>
    <cellStyle name="常规 29 13 3" xfId="15961"/>
    <cellStyle name="常规 7 50 4 2" xfId="15962"/>
    <cellStyle name="常规 7 45 4 2" xfId="15963"/>
    <cellStyle name="常规 34 20" xfId="15964"/>
    <cellStyle name="常规 34 15" xfId="15965"/>
    <cellStyle name="常规 29 20" xfId="15966"/>
    <cellStyle name="常规 29 15" xfId="15967"/>
    <cellStyle name="常规 34 21" xfId="15968"/>
    <cellStyle name="常规 34 16" xfId="15969"/>
    <cellStyle name="常规 29 21" xfId="15970"/>
    <cellStyle name="常规 29 16" xfId="15971"/>
    <cellStyle name="常规 34 21 2 2" xfId="15972"/>
    <cellStyle name="常规 34 16 2 2" xfId="15973"/>
    <cellStyle name="常规 29 21 2 2" xfId="15974"/>
    <cellStyle name="常规 29 16 2 2" xfId="15975"/>
    <cellStyle name="常规 7 2 8 2 3" xfId="15976"/>
    <cellStyle name="常规 34 21 3" xfId="15977"/>
    <cellStyle name="常规 34 16 3" xfId="15978"/>
    <cellStyle name="常规 29 21 3" xfId="15979"/>
    <cellStyle name="常规 29 16 3" xfId="15980"/>
    <cellStyle name="常规 34 22" xfId="15981"/>
    <cellStyle name="常规 34 17" xfId="15982"/>
    <cellStyle name="常规 29 22" xfId="15983"/>
    <cellStyle name="常规 29 17" xfId="15984"/>
    <cellStyle name="常规 34 22 2 2" xfId="15985"/>
    <cellStyle name="常规 34 17 2 2" xfId="15986"/>
    <cellStyle name="常规 29 22 2 2" xfId="15987"/>
    <cellStyle name="常规 29 17 2 2" xfId="15988"/>
    <cellStyle name="常规 7 2 9 2 3" xfId="15989"/>
    <cellStyle name="常规 34 22 3" xfId="15990"/>
    <cellStyle name="常规 34 17 3" xfId="15991"/>
    <cellStyle name="常规 29 22 3" xfId="15992"/>
    <cellStyle name="常规 29 17 3" xfId="15993"/>
    <cellStyle name="常规 34 23" xfId="15994"/>
    <cellStyle name="常规 34 18" xfId="15995"/>
    <cellStyle name="常规 29 23" xfId="15996"/>
    <cellStyle name="常规 29 18" xfId="15997"/>
    <cellStyle name="常规 34 23 2 2" xfId="15998"/>
    <cellStyle name="常规 34 18 2 2" xfId="15999"/>
    <cellStyle name="常规 29 23 2 2" xfId="16000"/>
    <cellStyle name="常规 29 18 2 2" xfId="16001"/>
    <cellStyle name="常规 34 23 3" xfId="16002"/>
    <cellStyle name="常规 34 18 3" xfId="16003"/>
    <cellStyle name="常规 29 23 3" xfId="16004"/>
    <cellStyle name="常规 29 18 3" xfId="16005"/>
    <cellStyle name="常规 34 24" xfId="16006"/>
    <cellStyle name="常规 34 19" xfId="16007"/>
    <cellStyle name="常规 29 24" xfId="16008"/>
    <cellStyle name="常规 29 19" xfId="16009"/>
    <cellStyle name="常规 34 24 2" xfId="16010"/>
    <cellStyle name="常规 34 19 2" xfId="16011"/>
    <cellStyle name="常规 29 24 2" xfId="16012"/>
    <cellStyle name="常规 29 19 2" xfId="16013"/>
    <cellStyle name="常规 34 24 2 2" xfId="16014"/>
    <cellStyle name="常规 34 19 2 2" xfId="16015"/>
    <cellStyle name="常规 29 24 2 2" xfId="16016"/>
    <cellStyle name="常规 29 19 2 2" xfId="16017"/>
    <cellStyle name="常规 34 24 3" xfId="16018"/>
    <cellStyle name="常规 34 19 3" xfId="16019"/>
    <cellStyle name="常规 29 24 3" xfId="16020"/>
    <cellStyle name="常规 29 19 3" xfId="16021"/>
    <cellStyle name="常规 34 2" xfId="16022"/>
    <cellStyle name="常规 29 2" xfId="16023"/>
    <cellStyle name="常规 34 2 2" xfId="16024"/>
    <cellStyle name="常规 29 2 2" xfId="16025"/>
    <cellStyle name="常规 7 19 31 4" xfId="16026"/>
    <cellStyle name="常规 7 19 26 4" xfId="16027"/>
    <cellStyle name="常规 34 2 2 2" xfId="16028"/>
    <cellStyle name="常规 29 2 2 2" xfId="16029"/>
    <cellStyle name="常规 34 2 3" xfId="16030"/>
    <cellStyle name="常规 29 2 3" xfId="16031"/>
    <cellStyle name="强调文字颜色 6 3 2 5 2 3 2" xfId="16032"/>
    <cellStyle name="常规 34 30" xfId="16033"/>
    <cellStyle name="常规 34 25" xfId="16034"/>
    <cellStyle name="常规 29 30" xfId="16035"/>
    <cellStyle name="常规 29 25" xfId="16036"/>
    <cellStyle name="常规 34 30 2" xfId="16037"/>
    <cellStyle name="常规 34 25 2" xfId="16038"/>
    <cellStyle name="常规 29 30 2" xfId="16039"/>
    <cellStyle name="常规 29 25 2" xfId="16040"/>
    <cellStyle name="常规 34 30 3" xfId="16041"/>
    <cellStyle name="常规 34 25 3" xfId="16042"/>
    <cellStyle name="常规 29 30 3" xfId="16043"/>
    <cellStyle name="常规 29 25 3" xfId="16044"/>
    <cellStyle name="常规 34 31 3" xfId="16045"/>
    <cellStyle name="常规 34 26 3" xfId="16046"/>
    <cellStyle name="常规 29 31 3" xfId="16047"/>
    <cellStyle name="常规 29 26 3" xfId="16048"/>
    <cellStyle name="常规 34 32" xfId="16049"/>
    <cellStyle name="常规 34 27" xfId="16050"/>
    <cellStyle name="常规 29 32" xfId="16051"/>
    <cellStyle name="常规 29 27" xfId="16052"/>
    <cellStyle name="注释 3 2 2 5 3 3" xfId="16053"/>
    <cellStyle name="适中 3 3 4 2 3" xfId="16054"/>
    <cellStyle name="常规 34 32 2" xfId="16055"/>
    <cellStyle name="常规 34 27 2" xfId="16056"/>
    <cellStyle name="常规 29 32 2" xfId="16057"/>
    <cellStyle name="常规 29 27 2" xfId="16058"/>
    <cellStyle name="适中 3 3 4 2 4" xfId="16059"/>
    <cellStyle name="常规 34 32 3" xfId="16060"/>
    <cellStyle name="常规 34 27 3" xfId="16061"/>
    <cellStyle name="常规 29 32 3" xfId="16062"/>
    <cellStyle name="常规 29 27 3" xfId="16063"/>
    <cellStyle name="常规 34 33 2 2" xfId="16064"/>
    <cellStyle name="常规 34 28 2 2" xfId="16065"/>
    <cellStyle name="常规 29 33 2 2" xfId="16066"/>
    <cellStyle name="常规 29 28 2 2" xfId="16067"/>
    <cellStyle name="常规 34 33 3" xfId="16068"/>
    <cellStyle name="常规 34 28 3" xfId="16069"/>
    <cellStyle name="常规 29 33 3" xfId="16070"/>
    <cellStyle name="常规 29 28 3" xfId="16071"/>
    <cellStyle name="常规 34 34" xfId="16072"/>
    <cellStyle name="常规 34 29" xfId="16073"/>
    <cellStyle name="常规 29 34" xfId="16074"/>
    <cellStyle name="常规 29 29" xfId="16075"/>
    <cellStyle name="常规 34 34 2" xfId="16076"/>
    <cellStyle name="常规 34 29 2" xfId="16077"/>
    <cellStyle name="常规 29 34 2" xfId="16078"/>
    <cellStyle name="常规 29 29 2" xfId="16079"/>
    <cellStyle name="常规 34 34 2 2" xfId="16080"/>
    <cellStyle name="常规 34 29 2 2" xfId="16081"/>
    <cellStyle name="常规 29 34 2 2" xfId="16082"/>
    <cellStyle name="常规 29 29 2 2" xfId="16083"/>
    <cellStyle name="常规 34 34 3" xfId="16084"/>
    <cellStyle name="常规 34 29 3" xfId="16085"/>
    <cellStyle name="常规 29 34 3" xfId="16086"/>
    <cellStyle name="常规 29 29 3" xfId="16087"/>
    <cellStyle name="常规 34 3" xfId="16088"/>
    <cellStyle name="常规 29 3" xfId="16089"/>
    <cellStyle name="常规 34 3 2" xfId="16090"/>
    <cellStyle name="常规 29 3 2" xfId="16091"/>
    <cellStyle name="常规 34 3 2 2" xfId="16092"/>
    <cellStyle name="常规 29 3 2 2" xfId="16093"/>
    <cellStyle name="常规 34 3 3" xfId="16094"/>
    <cellStyle name="常规 29 3 3" xfId="16095"/>
    <cellStyle name="常规 34 40" xfId="16096"/>
    <cellStyle name="常规 34 35" xfId="16097"/>
    <cellStyle name="常规 29 40" xfId="16098"/>
    <cellStyle name="常规 29 35" xfId="16099"/>
    <cellStyle name="常规 34 40 2" xfId="16100"/>
    <cellStyle name="常规 34 35 2" xfId="16101"/>
    <cellStyle name="常规 29 40 2" xfId="16102"/>
    <cellStyle name="常规 29 35 2" xfId="16103"/>
    <cellStyle name="常规 34 40 2 2" xfId="16104"/>
    <cellStyle name="常规 34 35 2 2" xfId="16105"/>
    <cellStyle name="常规 29 40 2 2" xfId="16106"/>
    <cellStyle name="常规 29 35 2 2" xfId="16107"/>
    <cellStyle name="常规 8 2 2 24 5" xfId="16108"/>
    <cellStyle name="常规 8 2 2 19 5" xfId="16109"/>
    <cellStyle name="常规 34 40 3" xfId="16110"/>
    <cellStyle name="常规 34 35 3" xfId="16111"/>
    <cellStyle name="常规 29 40 3" xfId="16112"/>
    <cellStyle name="常规 29 35 3" xfId="16113"/>
    <cellStyle name="强调文字颜色 6 3 3 5 2" xfId="16114"/>
    <cellStyle name="常规 34 41" xfId="16115"/>
    <cellStyle name="常规 34 36" xfId="16116"/>
    <cellStyle name="常规 29 41" xfId="16117"/>
    <cellStyle name="常规 29 36" xfId="16118"/>
    <cellStyle name="常规 7 20 2 42 2 3" xfId="16119"/>
    <cellStyle name="常规 7 20 2 37 2 3" xfId="16120"/>
    <cellStyle name="强调文字颜色 6 3 3 5 2 2" xfId="16121"/>
    <cellStyle name="常规 34 41 2" xfId="16122"/>
    <cellStyle name="常规 34 36 2" xfId="16123"/>
    <cellStyle name="常规 29 41 2" xfId="16124"/>
    <cellStyle name="常规 29 36 2" xfId="16125"/>
    <cellStyle name="常规 34 41 3" xfId="16126"/>
    <cellStyle name="常规 34 36 3" xfId="16127"/>
    <cellStyle name="常规 29 41 3" xfId="16128"/>
    <cellStyle name="常规 29 36 3" xfId="16129"/>
    <cellStyle name="常规 7 20 2 42 2 4" xfId="16130"/>
    <cellStyle name="常规 7 20 2 37 2 4" xfId="16131"/>
    <cellStyle name="强调文字颜色 6 3 3 5 3" xfId="16132"/>
    <cellStyle name="常规 34 42" xfId="16133"/>
    <cellStyle name="常规 34 37" xfId="16134"/>
    <cellStyle name="常规 29 42" xfId="16135"/>
    <cellStyle name="常规 29 37" xfId="16136"/>
    <cellStyle name="强调文字颜色 6 3 3 5 3 2" xfId="16137"/>
    <cellStyle name="常规 34 42 2" xfId="16138"/>
    <cellStyle name="常规 34 37 2" xfId="16139"/>
    <cellStyle name="常规 29 42 2" xfId="16140"/>
    <cellStyle name="常规 29 37 2" xfId="16141"/>
    <cellStyle name="强调文字颜色 2 3 6 5" xfId="16142"/>
    <cellStyle name="常规 34 42 2 2" xfId="16143"/>
    <cellStyle name="常规 34 37 2 2" xfId="16144"/>
    <cellStyle name="常规 29 42 2 2" xfId="16145"/>
    <cellStyle name="常规 29 37 2 2" xfId="16146"/>
    <cellStyle name="常规 34 42 3" xfId="16147"/>
    <cellStyle name="常规 34 37 3" xfId="16148"/>
    <cellStyle name="常规 29 42 3" xfId="16149"/>
    <cellStyle name="常规 29 37 3" xfId="16150"/>
    <cellStyle name="强调文字颜色 6 3 3 5 4" xfId="16151"/>
    <cellStyle name="常规 7 2 2 2 47 2" xfId="16152"/>
    <cellStyle name="常规 34 43" xfId="16153"/>
    <cellStyle name="常规 34 38" xfId="16154"/>
    <cellStyle name="常规 29 43" xfId="16155"/>
    <cellStyle name="常规 29 38" xfId="16156"/>
    <cellStyle name="常规 34 43 2" xfId="16157"/>
    <cellStyle name="常规 34 38 2" xfId="16158"/>
    <cellStyle name="常规 29 43 2" xfId="16159"/>
    <cellStyle name="常规 29 38 2" xfId="16160"/>
    <cellStyle name="常规 34 43 2 2" xfId="16161"/>
    <cellStyle name="常规 34 38 2 2" xfId="16162"/>
    <cellStyle name="常规 29 43 2 2" xfId="16163"/>
    <cellStyle name="常规 29 38 2 2" xfId="16164"/>
    <cellStyle name="常规 34 44" xfId="16165"/>
    <cellStyle name="常规 34 39" xfId="16166"/>
    <cellStyle name="常规 29 44" xfId="16167"/>
    <cellStyle name="常规 29 39" xfId="16168"/>
    <cellStyle name="常规 34 44 2" xfId="16169"/>
    <cellStyle name="常规 34 39 2" xfId="16170"/>
    <cellStyle name="常规 29 44 2" xfId="16171"/>
    <cellStyle name="常规 29 39 2" xfId="16172"/>
    <cellStyle name="常规 34 44 2 2" xfId="16173"/>
    <cellStyle name="常规 34 39 2 2" xfId="16174"/>
    <cellStyle name="常规 29 44 2 2" xfId="16175"/>
    <cellStyle name="常规 29 39 2 2" xfId="16176"/>
    <cellStyle name="常规 34 44 3" xfId="16177"/>
    <cellStyle name="常规 34 39 3" xfId="16178"/>
    <cellStyle name="常规 29 44 3" xfId="16179"/>
    <cellStyle name="常规 29 39 3" xfId="16180"/>
    <cellStyle name="常规 34 4" xfId="16181"/>
    <cellStyle name="常规 29 4" xfId="16182"/>
    <cellStyle name="常规 34 45" xfId="16183"/>
    <cellStyle name="常规 29 45" xfId="16184"/>
    <cellStyle name="常规 34 45 2" xfId="16185"/>
    <cellStyle name="常规 29 45 2" xfId="16186"/>
    <cellStyle name="常规 34 46 2" xfId="16187"/>
    <cellStyle name="常规 29 46 2" xfId="16188"/>
    <cellStyle name="注释 2 2 4 2 2" xfId="16189"/>
    <cellStyle name="常规 34 47" xfId="16190"/>
    <cellStyle name="常规 29 47" xfId="16191"/>
    <cellStyle name="常规 7 19 2 12 2 2" xfId="16192"/>
    <cellStyle name="注释 2 2 4 2 3" xfId="16193"/>
    <cellStyle name="常规 34 48" xfId="16194"/>
    <cellStyle name="常规 29 48" xfId="16195"/>
    <cellStyle name="常规 7 19 2 12 2 3" xfId="16196"/>
    <cellStyle name="常规 34 5" xfId="16197"/>
    <cellStyle name="常规 29 5" xfId="16198"/>
    <cellStyle name="常规 34 6" xfId="16199"/>
    <cellStyle name="常规 29 6" xfId="16200"/>
    <cellStyle name="常规 34 6 2 2" xfId="16201"/>
    <cellStyle name="常规 29 6 2 2" xfId="16202"/>
    <cellStyle name="常规 34 6 3" xfId="16203"/>
    <cellStyle name="常规 29 6 3" xfId="16204"/>
    <cellStyle name="强调文字颜色 5 2 2 2 4 2 2" xfId="16205"/>
    <cellStyle name="常规 34 7" xfId="16206"/>
    <cellStyle name="常规 29 7" xfId="16207"/>
    <cellStyle name="常规 34 7 2" xfId="16208"/>
    <cellStyle name="常规 29 7 2" xfId="16209"/>
    <cellStyle name="常规 7 2 2 57 2 3" xfId="16210"/>
    <cellStyle name="常规 34 7 2 2" xfId="16211"/>
    <cellStyle name="常规 29 7 2 2" xfId="16212"/>
    <cellStyle name="常规 7 2 2 57 2 3 2" xfId="16213"/>
    <cellStyle name="常规 7 2 2 2 20 3" xfId="16214"/>
    <cellStyle name="常规 7 2 2 2 15 3" xfId="16215"/>
    <cellStyle name="常规 34 7 3" xfId="16216"/>
    <cellStyle name="常规 29 7 3" xfId="16217"/>
    <cellStyle name="强调文字颜色 5 2 2 2 4 3 2" xfId="16218"/>
    <cellStyle name="常规 7 2 2 57 2 4" xfId="16219"/>
    <cellStyle name="常规 34 8 2" xfId="16220"/>
    <cellStyle name="常规 29 8 2" xfId="16221"/>
    <cellStyle name="常规 8 5 4 2 2" xfId="16222"/>
    <cellStyle name="常规 7 19 2 4 2 2 2" xfId="16223"/>
    <cellStyle name="常规 34 8 2 2" xfId="16224"/>
    <cellStyle name="常规 29 8 2 2" xfId="16225"/>
    <cellStyle name="常规 34 8 3" xfId="16226"/>
    <cellStyle name="常规 29 8 3" xfId="16227"/>
    <cellStyle name="强调文字颜色 5 2 2 2 4 4 2" xfId="16228"/>
    <cellStyle name="常规 34 9 2 2" xfId="16229"/>
    <cellStyle name="常规 29 9 2 2" xfId="16230"/>
    <cellStyle name="常规 34 9 3" xfId="16231"/>
    <cellStyle name="常规 29 9 3" xfId="16232"/>
    <cellStyle name="常规 7 5" xfId="16233"/>
    <cellStyle name="常规 400" xfId="16234"/>
    <cellStyle name="常规 350" xfId="16235"/>
    <cellStyle name="常规 345" xfId="16236"/>
    <cellStyle name="常规 295" xfId="16237"/>
    <cellStyle name="常规 7 6" xfId="16238"/>
    <cellStyle name="常规 401" xfId="16239"/>
    <cellStyle name="常规 351" xfId="16240"/>
    <cellStyle name="常规 346" xfId="16241"/>
    <cellStyle name="常规 296" xfId="16242"/>
    <cellStyle name="常规 7 7" xfId="16243"/>
    <cellStyle name="常规 402" xfId="16244"/>
    <cellStyle name="常规 352" xfId="16245"/>
    <cellStyle name="常规 347" xfId="16246"/>
    <cellStyle name="常规 297" xfId="16247"/>
    <cellStyle name="常规 3" xfId="16248"/>
    <cellStyle name="常规 3 10 2" xfId="16249"/>
    <cellStyle name="常规 7 2 2 30" xfId="16250"/>
    <cellStyle name="常规 7 2 2 25" xfId="16251"/>
    <cellStyle name="常规 3 10 3" xfId="16252"/>
    <cellStyle name="常规 7 2 2 31" xfId="16253"/>
    <cellStyle name="常规 7 2 2 26" xfId="16254"/>
    <cellStyle name="常规 3 10 4" xfId="16255"/>
    <cellStyle name="常规 7 2 2 32" xfId="16256"/>
    <cellStyle name="常规 7 2 2 27" xfId="16257"/>
    <cellStyle name="计算 3 3 2 3 2" xfId="16258"/>
    <cellStyle name="常规 3 11" xfId="16259"/>
    <cellStyle name="常规 3 11 2" xfId="16260"/>
    <cellStyle name="常规 3 7 2 3" xfId="16261"/>
    <cellStyle name="常规 3 11 3" xfId="16262"/>
    <cellStyle name="常规 3 11 4" xfId="16263"/>
    <cellStyle name="常规 3 12 2 2 2" xfId="16264"/>
    <cellStyle name="常规 3 12 2 3" xfId="16265"/>
    <cellStyle name="常规 3 12 3" xfId="16266"/>
    <cellStyle name="常规 3 12 4" xfId="16267"/>
    <cellStyle name="常规 7 2 59 4 2 2" xfId="16268"/>
    <cellStyle name="常规 3 13" xfId="16269"/>
    <cellStyle name="常规 3 13 2" xfId="16270"/>
    <cellStyle name="常规 3 13 2 2" xfId="16271"/>
    <cellStyle name="常规 3 13 2 3" xfId="16272"/>
    <cellStyle name="常规 3 13 3" xfId="16273"/>
    <cellStyle name="常规 3 13 3 2" xfId="16274"/>
    <cellStyle name="常规 33 33" xfId="16275"/>
    <cellStyle name="常规 33 28" xfId="16276"/>
    <cellStyle name="常规 3 14" xfId="16277"/>
    <cellStyle name="常规 3 14 2" xfId="16278"/>
    <cellStyle name="强调文字颜色 1 3 2 2 3 2 4" xfId="16279"/>
    <cellStyle name="常规 3 14 2 2" xfId="16280"/>
    <cellStyle name="常规 3 14 2 2 2" xfId="16281"/>
    <cellStyle name="常规 3 14 2 3" xfId="16282"/>
    <cellStyle name="常规 3 14 3" xfId="16283"/>
    <cellStyle name="常规 3 14 3 2" xfId="16284"/>
    <cellStyle name="常规 3 14 4" xfId="16285"/>
    <cellStyle name="常规 3 20" xfId="16286"/>
    <cellStyle name="常规 3 15" xfId="16287"/>
    <cellStyle name="常规 3 22 2 2 2" xfId="16288"/>
    <cellStyle name="常规 3 17 2 2 2" xfId="16289"/>
    <cellStyle name="常规 3 20 2" xfId="16290"/>
    <cellStyle name="常规 3 15 2" xfId="16291"/>
    <cellStyle name="常规 3 20 2 2" xfId="16292"/>
    <cellStyle name="常规 3 15 2 2" xfId="16293"/>
    <cellStyle name="常规 3 20 2 3" xfId="16294"/>
    <cellStyle name="常规 3 15 2 3" xfId="16295"/>
    <cellStyle name="检查单元格 2 3 4 2 2 2" xfId="16296"/>
    <cellStyle name="常规 3 20 3" xfId="16297"/>
    <cellStyle name="常规 3 15 3" xfId="16298"/>
    <cellStyle name="常规 3 20 3 2" xfId="16299"/>
    <cellStyle name="常规 3 15 3 2" xfId="16300"/>
    <cellStyle name="常规 3 20 4" xfId="16301"/>
    <cellStyle name="常规 3 15 4" xfId="16302"/>
    <cellStyle name="常规 3 21" xfId="16303"/>
    <cellStyle name="常规 3 16" xfId="16304"/>
    <cellStyle name="常规 3 21 2" xfId="16305"/>
    <cellStyle name="常规 3 16 2" xfId="16306"/>
    <cellStyle name="常规 3 21 2 2" xfId="16307"/>
    <cellStyle name="常规 3 16 2 2" xfId="16308"/>
    <cellStyle name="常规 3 21 2 2 2" xfId="16309"/>
    <cellStyle name="常规 3 16 2 2 2" xfId="16310"/>
    <cellStyle name="常规 8 2 2 8 4" xfId="16311"/>
    <cellStyle name="常规 3 21 2 3" xfId="16312"/>
    <cellStyle name="常规 3 16 2 3" xfId="16313"/>
    <cellStyle name="检查单元格 2 3 4 2 3 2" xfId="16314"/>
    <cellStyle name="常规 3 21 3" xfId="16315"/>
    <cellStyle name="常规 3 16 3" xfId="16316"/>
    <cellStyle name="常规 3 21 3 2" xfId="16317"/>
    <cellStyle name="常规 3 16 3 2" xfId="16318"/>
    <cellStyle name="常规 3 21 4" xfId="16319"/>
    <cellStyle name="常规 3 16 4" xfId="16320"/>
    <cellStyle name="常规 3 22" xfId="16321"/>
    <cellStyle name="常规 3 17" xfId="16322"/>
    <cellStyle name="常规 3 22 2" xfId="16323"/>
    <cellStyle name="常规 3 17 2" xfId="16324"/>
    <cellStyle name="常规 3 22 2 2" xfId="16325"/>
    <cellStyle name="常规 3 17 2 2" xfId="16326"/>
    <cellStyle name="常规 3 22 3" xfId="16327"/>
    <cellStyle name="常规 3 17 3" xfId="16328"/>
    <cellStyle name="常规 3 2 2 2 7" xfId="16329"/>
    <cellStyle name="常规 3 22 3 2" xfId="16330"/>
    <cellStyle name="常规 3 17 3 2" xfId="16331"/>
    <cellStyle name="常规 3 22 4" xfId="16332"/>
    <cellStyle name="常规 3 17 4" xfId="16333"/>
    <cellStyle name="常规 3 23" xfId="16334"/>
    <cellStyle name="常规 3 18" xfId="16335"/>
    <cellStyle name="检查单元格 2 7" xfId="16336"/>
    <cellStyle name="常规 3 23 2" xfId="16337"/>
    <cellStyle name="常规 3 18 2" xfId="16338"/>
    <cellStyle name="检查单元格 2 7 2" xfId="16339"/>
    <cellStyle name="常规 3 23 2 2" xfId="16340"/>
    <cellStyle name="常规 3 18 2 2" xfId="16341"/>
    <cellStyle name="检查单元格 2 7 2 2" xfId="16342"/>
    <cellStyle name="常规 3 23 2 2 2" xfId="16343"/>
    <cellStyle name="常规 3 18 2 2 2" xfId="16344"/>
    <cellStyle name="常规 8 4 2 8 4" xfId="16345"/>
    <cellStyle name="检查单元格 2 8" xfId="16346"/>
    <cellStyle name="常规 3 23 3" xfId="16347"/>
    <cellStyle name="常规 3 18 3" xfId="16348"/>
    <cellStyle name="检查单元格 2 8 2" xfId="16349"/>
    <cellStyle name="常规 3 23 3 2" xfId="16350"/>
    <cellStyle name="常规 3 18 3 2" xfId="16351"/>
    <cellStyle name="检查单元格 2 9" xfId="16352"/>
    <cellStyle name="常规 3 23 4" xfId="16353"/>
    <cellStyle name="常规 3 18 4" xfId="16354"/>
    <cellStyle name="常规 3 24" xfId="16355"/>
    <cellStyle name="常规 3 19" xfId="16356"/>
    <cellStyle name="检查单元格 3 7" xfId="16357"/>
    <cellStyle name="常规 3 24 2" xfId="16358"/>
    <cellStyle name="常规 3 19 2" xfId="16359"/>
    <cellStyle name="检查单元格 3 7 2" xfId="16360"/>
    <cellStyle name="常规 3 24 2 2" xfId="16361"/>
    <cellStyle name="常规 3 19 2 2" xfId="16362"/>
    <cellStyle name="检查单元格 3 7 2 2" xfId="16363"/>
    <cellStyle name="常规 3 24 2 2 2" xfId="16364"/>
    <cellStyle name="常规 3 19 2 2 2" xfId="16365"/>
    <cellStyle name="检查单元格 3 7 3" xfId="16366"/>
    <cellStyle name="常规 7 19 3 2 2 2" xfId="16367"/>
    <cellStyle name="常规 9 3 4 2" xfId="16368"/>
    <cellStyle name="常规 3 24 2 3" xfId="16369"/>
    <cellStyle name="常规 3 19 2 3" xfId="16370"/>
    <cellStyle name="检查单元格 3 8 2" xfId="16371"/>
    <cellStyle name="常规 3 24 3 2" xfId="16372"/>
    <cellStyle name="常规 3 19 3 2" xfId="16373"/>
    <cellStyle name="检查单元格 3 9" xfId="16374"/>
    <cellStyle name="常规 3 24 4" xfId="16375"/>
    <cellStyle name="常规 3 19 4" xfId="16376"/>
    <cellStyle name="常规 3 2" xfId="16377"/>
    <cellStyle name="计算 2 2 5 2 3" xfId="16378"/>
    <cellStyle name="常规 7 2 2 2 2 43 4" xfId="16379"/>
    <cellStyle name="常规 7 2 2 2 2 38 4" xfId="16380"/>
    <cellStyle name="常规 3 2 10" xfId="16381"/>
    <cellStyle name="常规 7 2 2 2 2 43 4 2" xfId="16382"/>
    <cellStyle name="计算 2 2 5 2 3 2" xfId="16383"/>
    <cellStyle name="常规 7 2 2 2 2 38 4 2" xfId="16384"/>
    <cellStyle name="常规 3 2 10 2" xfId="16385"/>
    <cellStyle name="计算 2 2 5 2 4" xfId="16386"/>
    <cellStyle name="常规 7 2 2 2 2 43 5" xfId="16387"/>
    <cellStyle name="常规 7 2 2 2 2 38 5" xfId="16388"/>
    <cellStyle name="常规 3 2 11" xfId="16389"/>
    <cellStyle name="输出 3 3 4" xfId="16390"/>
    <cellStyle name="常规 3 2 2" xfId="16391"/>
    <cellStyle name="常规 3 2 2 10" xfId="16392"/>
    <cellStyle name="输出 3 3 4 2" xfId="16393"/>
    <cellStyle name="常规 3 2 2 2" xfId="16394"/>
    <cellStyle name="输出 3 3 4 2 2" xfId="16395"/>
    <cellStyle name="常规 3 2 2 2 2" xfId="16396"/>
    <cellStyle name="输出 3 3 4 2 2 2" xfId="16397"/>
    <cellStyle name="常规 3 2 2 2 2 2" xfId="16398"/>
    <cellStyle name="常规 3 2 2 2 2 3" xfId="16399"/>
    <cellStyle name="常规 3 2 2 2 2 4" xfId="16400"/>
    <cellStyle name="常规 7 4 2 2" xfId="16401"/>
    <cellStyle name="常规 3 2 2 2 2 5" xfId="16402"/>
    <cellStyle name="常规 7 4 2 3" xfId="16403"/>
    <cellStyle name="常规 3 2 2 2 2 6" xfId="16404"/>
    <cellStyle name="常规 7 4 2 4" xfId="16405"/>
    <cellStyle name="输出 3 3 4 2 3" xfId="16406"/>
    <cellStyle name="常规 3 2 2 2 3" xfId="16407"/>
    <cellStyle name="输出 3 3 4 2 3 2" xfId="16408"/>
    <cellStyle name="常规 3 2 2 2 3 2" xfId="16409"/>
    <cellStyle name="输出 3 3 4 2 4" xfId="16410"/>
    <cellStyle name="警告文本 3 2 2 4 2 3 2" xfId="16411"/>
    <cellStyle name="常规 3 2 2 2 4" xfId="16412"/>
    <cellStyle name="常规 3 2 2 2 4 2" xfId="16413"/>
    <cellStyle name="常规 3 2 2 2 5" xfId="16414"/>
    <cellStyle name="常规 3 2 2 2 5 2" xfId="16415"/>
    <cellStyle name="常规 3 2 2 2 6" xfId="16416"/>
    <cellStyle name="常规 3 2 2 2 6 2" xfId="16417"/>
    <cellStyle name="常规 3 2 2 3 2 2 2" xfId="16418"/>
    <cellStyle name="常规 3 2 2 3 2 3" xfId="16419"/>
    <cellStyle name="常规 3 2 2 3 2 3 2" xfId="16420"/>
    <cellStyle name="常规 3 2 2 3 2 4" xfId="16421"/>
    <cellStyle name="常规 7 5 2 2" xfId="16422"/>
    <cellStyle name="常规 3 2 2 3 4 2" xfId="16423"/>
    <cellStyle name="常规 3 2 2 3 5" xfId="16424"/>
    <cellStyle name="常规 3 2 2 3 5 2" xfId="16425"/>
    <cellStyle name="常规 3 2 2 3 6" xfId="16426"/>
    <cellStyle name="常规 3 2 2 3 6 2" xfId="16427"/>
    <cellStyle name="输入 3 2 2 4 2 2 2" xfId="16428"/>
    <cellStyle name="常规 3 2 2 3 7" xfId="16429"/>
    <cellStyle name="输出 3 3 4 4" xfId="16430"/>
    <cellStyle name="常规 3 2 2 4" xfId="16431"/>
    <cellStyle name="好 5" xfId="16432"/>
    <cellStyle name="常规 3 9 4 2 2 2" xfId="16433"/>
    <cellStyle name="常规 3 2 2 4 3" xfId="16434"/>
    <cellStyle name="好 5 2" xfId="16435"/>
    <cellStyle name="常规 3 2 2 4 3 2" xfId="16436"/>
    <cellStyle name="好 6" xfId="16437"/>
    <cellStyle name="常规 3 2 2 4 4" xfId="16438"/>
    <cellStyle name="好 6 2" xfId="16439"/>
    <cellStyle name="常规 3 2 2 4 4 2" xfId="16440"/>
    <cellStyle name="好 7" xfId="16441"/>
    <cellStyle name="常规 3 2 2 4 5" xfId="16442"/>
    <cellStyle name="常规 3 2 2 4 5 2" xfId="16443"/>
    <cellStyle name="检查单元格 3 5 2 2" xfId="16444"/>
    <cellStyle name="常规 3 2 2 4 6" xfId="16445"/>
    <cellStyle name="常规 3 2 2 4 6 2" xfId="16446"/>
    <cellStyle name="检查单元格 3 5 2 2 2" xfId="16447"/>
    <cellStyle name="常规 3 2 2 4 7" xfId="16448"/>
    <cellStyle name="检查单元格 3 5 2 3" xfId="16449"/>
    <cellStyle name="输入 3 2 2 4 2 3 2" xfId="16450"/>
    <cellStyle name="常规 3 2 2 5" xfId="16451"/>
    <cellStyle name="输出 3 3 4 5" xfId="16452"/>
    <cellStyle name="常规 3 2 2 5 2 2" xfId="16453"/>
    <cellStyle name="常规 3 2 2 5 3" xfId="16454"/>
    <cellStyle name="常规 3 2 2 5 3 2" xfId="16455"/>
    <cellStyle name="常规 3 2 2 5 4" xfId="16456"/>
    <cellStyle name="常规 3 2 2 8" xfId="16457"/>
    <cellStyle name="常规 3 2 2 8 2" xfId="16458"/>
    <cellStyle name="常规 3 2 2 9" xfId="16459"/>
    <cellStyle name="常规 7 2 4 14 2 2 2" xfId="16460"/>
    <cellStyle name="常规 3 2 2 9 2" xfId="16461"/>
    <cellStyle name="常规 3 2 3" xfId="16462"/>
    <cellStyle name="输出 3 3 5" xfId="16463"/>
    <cellStyle name="常规 3 2 3 2" xfId="16464"/>
    <cellStyle name="输出 3 3 5 2" xfId="16465"/>
    <cellStyle name="常规 3 2 3 2 2" xfId="16466"/>
    <cellStyle name="输出 3 3 5 2 2" xfId="16467"/>
    <cellStyle name="常规 3 2 3 2 2 2" xfId="16468"/>
    <cellStyle name="常规 3 2 3 2 3" xfId="16469"/>
    <cellStyle name="常规 3 2 3 2 3 2" xfId="16470"/>
    <cellStyle name="常规 3 2 3 2 4" xfId="16471"/>
    <cellStyle name="常规 3 2 3 2 4 2" xfId="16472"/>
    <cellStyle name="常规 3 2 3 2 5" xfId="16473"/>
    <cellStyle name="常规 7 19 48 2 2 2" xfId="16474"/>
    <cellStyle name="常规 7 19 53 2 2 2" xfId="16475"/>
    <cellStyle name="常规 3 2 3 2 5 2" xfId="16476"/>
    <cellStyle name="常规 3 2 3 2 6" xfId="16477"/>
    <cellStyle name="常规 3 2 3 4" xfId="16478"/>
    <cellStyle name="输出 3 3 5 4" xfId="16479"/>
    <cellStyle name="常规 3 2 3 4 2" xfId="16480"/>
    <cellStyle name="常规 3 2 3 5" xfId="16481"/>
    <cellStyle name="常规 3 2 3 5 2" xfId="16482"/>
    <cellStyle name="常规 3 2 3 5 2 2" xfId="16483"/>
    <cellStyle name="强调文字颜色 2 2 4" xfId="16484"/>
    <cellStyle name="常规 3 2 3 5 2 3" xfId="16485"/>
    <cellStyle name="强调文字颜色 2 2 5" xfId="16486"/>
    <cellStyle name="常规 3 2 3 5 2 4" xfId="16487"/>
    <cellStyle name="强调文字颜色 2 2 6" xfId="16488"/>
    <cellStyle name="常规 8 7 2 2" xfId="16489"/>
    <cellStyle name="常规 3 2 3 5 2 5" xfId="16490"/>
    <cellStyle name="强调文字颜色 2 2 7" xfId="16491"/>
    <cellStyle name="常规 8 7 2 3" xfId="16492"/>
    <cellStyle name="常规 3 2 3 5 3" xfId="16493"/>
    <cellStyle name="常规 3 2 3 5 3 2" xfId="16494"/>
    <cellStyle name="强调文字颜色 2 3 4" xfId="16495"/>
    <cellStyle name="常规 3 2 3 5 3 3" xfId="16496"/>
    <cellStyle name="强调文字颜色 2 3 5" xfId="16497"/>
    <cellStyle name="常规 3 2 3 5 4" xfId="16498"/>
    <cellStyle name="常规 3 2 3 5 4 2" xfId="16499"/>
    <cellStyle name="常规 3 2 3 5 5" xfId="16500"/>
    <cellStyle name="常规 3 2 3 7 2" xfId="16501"/>
    <cellStyle name="常规 3 2 4" xfId="16502"/>
    <cellStyle name="输出 3 3 6" xfId="16503"/>
    <cellStyle name="常规 3 2 4 2" xfId="16504"/>
    <cellStyle name="输出 3 3 6 2" xfId="16505"/>
    <cellStyle name="常规 3 2 4 2 2" xfId="16506"/>
    <cellStyle name="常规 3 2 4 2 2 2" xfId="16507"/>
    <cellStyle name="常规 3 2 4 2 3" xfId="16508"/>
    <cellStyle name="常规 3 2 4 2 3 2" xfId="16509"/>
    <cellStyle name="常规 3 2 4 2 4" xfId="16510"/>
    <cellStyle name="好 4 2 2 2 2 2" xfId="16511"/>
    <cellStyle name="计算 3 5 2 2 2" xfId="16512"/>
    <cellStyle name="常规 3 2 4 3 2" xfId="16513"/>
    <cellStyle name="计算 3 5 2 3" xfId="16514"/>
    <cellStyle name="常规 3 2 4 4" xfId="16515"/>
    <cellStyle name="计算 3 5 2 3 2" xfId="16516"/>
    <cellStyle name="常规 3 2 4 4 2" xfId="16517"/>
    <cellStyle name="计算 3 5 2 4" xfId="16518"/>
    <cellStyle name="常规 3 2 4 5" xfId="16519"/>
    <cellStyle name="常规 3 2 4 5 2" xfId="16520"/>
    <cellStyle name="常规 3 2 4 7" xfId="16521"/>
    <cellStyle name="常规 3 2 5" xfId="16522"/>
    <cellStyle name="输出 3 3 7" xfId="16523"/>
    <cellStyle name="常规 3 2 5 2" xfId="16524"/>
    <cellStyle name="输出 3 3 7 2" xfId="16525"/>
    <cellStyle name="常规 3 2 5 2 2" xfId="16526"/>
    <cellStyle name="常规 3 2 5 2 2 2" xfId="16527"/>
    <cellStyle name="汇总 5" xfId="16528"/>
    <cellStyle name="常规 3 2 5 3 2" xfId="16529"/>
    <cellStyle name="常规 3 2 5 4" xfId="16530"/>
    <cellStyle name="常规 3 2 5 4 2" xfId="16531"/>
    <cellStyle name="常规 3 2 5 5" xfId="16532"/>
    <cellStyle name="常规 3 2 5 5 2" xfId="16533"/>
    <cellStyle name="常规 3 2 5 6 2" xfId="16534"/>
    <cellStyle name="常规 3 2 6" xfId="16535"/>
    <cellStyle name="输出 3 3 8" xfId="16536"/>
    <cellStyle name="常规 3 2 6 2" xfId="16537"/>
    <cellStyle name="常规 3 2 6 2 2" xfId="16538"/>
    <cellStyle name="计算 3 5 4 2" xfId="16539"/>
    <cellStyle name="常规 3 2 6 3" xfId="16540"/>
    <cellStyle name="常规 3 2 6 3 2" xfId="16541"/>
    <cellStyle name="常规 3 2 6 4" xfId="16542"/>
    <cellStyle name="常规 3 2 7" xfId="16543"/>
    <cellStyle name="常规 4 7 5 2 2" xfId="16544"/>
    <cellStyle name="常规 3 2 7 2" xfId="16545"/>
    <cellStyle name="常规 3 2 8 2" xfId="16546"/>
    <cellStyle name="常规 3 2 9" xfId="16547"/>
    <cellStyle name="常规 3 2 9 2" xfId="16548"/>
    <cellStyle name="常规 3 25" xfId="16549"/>
    <cellStyle name="常规 3 30" xfId="16550"/>
    <cellStyle name="常规 7 2 4 25" xfId="16551"/>
    <cellStyle name="常规 7 2 4 30" xfId="16552"/>
    <cellStyle name="常规 3 25 2" xfId="16553"/>
    <cellStyle name="常规 3 30 2" xfId="16554"/>
    <cellStyle name="常规 7 2 4 25 2" xfId="16555"/>
    <cellStyle name="常规 7 2 4 30 2" xfId="16556"/>
    <cellStyle name="常规 3 25 2 2" xfId="16557"/>
    <cellStyle name="常规 3 30 2 2" xfId="16558"/>
    <cellStyle name="常规 7 2 4 25 2 2" xfId="16559"/>
    <cellStyle name="常规 7 2 4 30 2 2" xfId="16560"/>
    <cellStyle name="常规 3 25 2 2 2" xfId="16561"/>
    <cellStyle name="常规 3 30 2 2 2" xfId="16562"/>
    <cellStyle name="常规 7 2 4 26 2" xfId="16563"/>
    <cellStyle name="常规 7 2 4 31 2" xfId="16564"/>
    <cellStyle name="常规 3 25 3 2" xfId="16565"/>
    <cellStyle name="常规 3 30 3 2" xfId="16566"/>
    <cellStyle name="常规 7 2 4 27" xfId="16567"/>
    <cellStyle name="常规 7 2 4 32" xfId="16568"/>
    <cellStyle name="常规 3 25 4" xfId="16569"/>
    <cellStyle name="常规 3 30 4" xfId="16570"/>
    <cellStyle name="常规 3 26" xfId="16571"/>
    <cellStyle name="常规 3 31" xfId="16572"/>
    <cellStyle name="常规 3 26 2" xfId="16573"/>
    <cellStyle name="常规 3 31 2" xfId="16574"/>
    <cellStyle name="常规 3 26 2 2" xfId="16575"/>
    <cellStyle name="常规 3 31 2 2" xfId="16576"/>
    <cellStyle name="常规 3 26 2 2 2" xfId="16577"/>
    <cellStyle name="常规 3 31 2 2 2" xfId="16578"/>
    <cellStyle name="常规 3 26 2 3" xfId="16579"/>
    <cellStyle name="常规 3 31 2 3" xfId="16580"/>
    <cellStyle name="常规 7 19 3 4 2 2" xfId="16581"/>
    <cellStyle name="常规 9 5 4 2" xfId="16582"/>
    <cellStyle name="常规 3 26 3 2" xfId="16583"/>
    <cellStyle name="常规 3 31 3 2" xfId="16584"/>
    <cellStyle name="常规 3 26 4" xfId="16585"/>
    <cellStyle name="常规 3 31 4" xfId="16586"/>
    <cellStyle name="常规 3 27" xfId="16587"/>
    <cellStyle name="常规 3 32" xfId="16588"/>
    <cellStyle name="常规 3 27 2" xfId="16589"/>
    <cellStyle name="常规 3 32 2" xfId="16590"/>
    <cellStyle name="常规 3 27 2 2" xfId="16591"/>
    <cellStyle name="常规 3 32 2 2" xfId="16592"/>
    <cellStyle name="常规 3 27 2 2 2" xfId="16593"/>
    <cellStyle name="常规 3 32 2 2 2" xfId="16594"/>
    <cellStyle name="注释 2 16 3" xfId="16595"/>
    <cellStyle name="注释 2 21 3" xfId="16596"/>
    <cellStyle name="常规 3 27 2 3" xfId="16597"/>
    <cellStyle name="常规 3 32 2 3" xfId="16598"/>
    <cellStyle name="常规 9 6 4 2" xfId="16599"/>
    <cellStyle name="常规 3 27 3" xfId="16600"/>
    <cellStyle name="常规 3 32 3" xfId="16601"/>
    <cellStyle name="常规 3 27 3 2" xfId="16602"/>
    <cellStyle name="常规 3 32 3 2" xfId="16603"/>
    <cellStyle name="常规 3 27 4" xfId="16604"/>
    <cellStyle name="常规 3 32 4" xfId="16605"/>
    <cellStyle name="常规 9 2 2 3 2 2" xfId="16606"/>
    <cellStyle name="常规 3 28" xfId="16607"/>
    <cellStyle name="常规 3 33" xfId="16608"/>
    <cellStyle name="常规 3 28 2" xfId="16609"/>
    <cellStyle name="常规 3 33 2" xfId="16610"/>
    <cellStyle name="常规 7 20 48" xfId="16611"/>
    <cellStyle name="常规 3 28 2 2" xfId="16612"/>
    <cellStyle name="常规 3 33 2 2" xfId="16613"/>
    <cellStyle name="常规 3 28 2 2 2" xfId="16614"/>
    <cellStyle name="常规 3 33 2 2 2" xfId="16615"/>
    <cellStyle name="常规 3 28 2 3" xfId="16616"/>
    <cellStyle name="常规 3 33 2 3" xfId="16617"/>
    <cellStyle name="常规 3 28 3" xfId="16618"/>
    <cellStyle name="常规 3 33 3" xfId="16619"/>
    <cellStyle name="常规 3 28 3 2" xfId="16620"/>
    <cellStyle name="常规 3 33 3 2" xfId="16621"/>
    <cellStyle name="常规 3 28 4" xfId="16622"/>
    <cellStyle name="常规 3 33 4" xfId="16623"/>
    <cellStyle name="常规 3 29" xfId="16624"/>
    <cellStyle name="常规 3 34" xfId="16625"/>
    <cellStyle name="常规 3 29 2" xfId="16626"/>
    <cellStyle name="常规 3 34 2" xfId="16627"/>
    <cellStyle name="常规 3 29 2 2 2" xfId="16628"/>
    <cellStyle name="常规 3 34 2 2 2" xfId="16629"/>
    <cellStyle name="常规 33 37" xfId="16630"/>
    <cellStyle name="常规 33 42" xfId="16631"/>
    <cellStyle name="常规 6 8 2" xfId="16632"/>
    <cellStyle name="常规 3 29 3" xfId="16633"/>
    <cellStyle name="常规 3 34 3" xfId="16634"/>
    <cellStyle name="常规 3 29 4" xfId="16635"/>
    <cellStyle name="常规 3 34 4" xfId="16636"/>
    <cellStyle name="常规 3 3" xfId="16637"/>
    <cellStyle name="常规 3 3 10" xfId="16638"/>
    <cellStyle name="常规 3 3 2" xfId="16639"/>
    <cellStyle name="输出 3 4 4" xfId="16640"/>
    <cellStyle name="常规 3 3 2 2" xfId="16641"/>
    <cellStyle name="输出 3 4 4 2" xfId="16642"/>
    <cellStyle name="常规 3 3 2 2 2" xfId="16643"/>
    <cellStyle name="常规 9 2 9" xfId="16644"/>
    <cellStyle name="常规 3 3 2 2 2 2" xfId="16645"/>
    <cellStyle name="常规 3 3 2 2 2 2 2" xfId="16646"/>
    <cellStyle name="常规 3 3 2 2 2 3" xfId="16647"/>
    <cellStyle name="常规 3 3 2 2 2 4" xfId="16648"/>
    <cellStyle name="常规 3 3 2 2 3" xfId="16649"/>
    <cellStyle name="常规 3 3 2 2 3 2" xfId="16650"/>
    <cellStyle name="常规 3 3 2 2 5" xfId="16651"/>
    <cellStyle name="常规 3 3 2 2 5 2" xfId="16652"/>
    <cellStyle name="常规 3 3 2 3" xfId="16653"/>
    <cellStyle name="常规 3 3 2 3 2 3" xfId="16654"/>
    <cellStyle name="常规 7 20 14 2 3 2" xfId="16655"/>
    <cellStyle name="常规 3 3 2 3 2 4" xfId="16656"/>
    <cellStyle name="常规 7 2 12 2 3" xfId="16657"/>
    <cellStyle name="常规 3 3 2 3 4 2" xfId="16658"/>
    <cellStyle name="常规 3 3 2 3 5" xfId="16659"/>
    <cellStyle name="常规 3 3 2 4" xfId="16660"/>
    <cellStyle name="常规 7 2 4 35 3" xfId="16661"/>
    <cellStyle name="常规 7 2 4 40 3" xfId="16662"/>
    <cellStyle name="常规 3 3 2 4 2 2" xfId="16663"/>
    <cellStyle name="常规 7 2 4 35 3 2" xfId="16664"/>
    <cellStyle name="常规 7 2 4 40 3 2" xfId="16665"/>
    <cellStyle name="常规 3 3 2 4 2 2 2" xfId="16666"/>
    <cellStyle name="常规 7 2 4 35 4" xfId="16667"/>
    <cellStyle name="常规 7 2 4 40 4" xfId="16668"/>
    <cellStyle name="常规 3 3 2 4 2 3" xfId="16669"/>
    <cellStyle name="常规 3 3 2 4 2 3 2" xfId="16670"/>
    <cellStyle name="常规 7 20 28" xfId="16671"/>
    <cellStyle name="常规 7 20 33" xfId="16672"/>
    <cellStyle name="常规 7 2 4 35 4 2" xfId="16673"/>
    <cellStyle name="常规 7 2 4 40 4 2" xfId="16674"/>
    <cellStyle name="常规 7 2 4 35 5" xfId="16675"/>
    <cellStyle name="常规 7 2 4 40 5" xfId="16676"/>
    <cellStyle name="常规 3 3 2 4 2 4" xfId="16677"/>
    <cellStyle name="常规 3 3 2 4 3" xfId="16678"/>
    <cellStyle name="常规 7 2 4 36 3" xfId="16679"/>
    <cellStyle name="常规 7 2 4 41 3" xfId="16680"/>
    <cellStyle name="常规 3 3 2 4 3 2" xfId="16681"/>
    <cellStyle name="常规 3 3 2 4 4" xfId="16682"/>
    <cellStyle name="常规 7 2 13 2 3" xfId="16683"/>
    <cellStyle name="常规 7 2 4 37 3" xfId="16684"/>
    <cellStyle name="常规 7 2 4 42 3" xfId="16685"/>
    <cellStyle name="常规 3 3 2 4 4 2" xfId="16686"/>
    <cellStyle name="常规 3 3 2 4 5" xfId="16687"/>
    <cellStyle name="常规 3 3 2 5" xfId="16688"/>
    <cellStyle name="常规 3 3 2 5 2 2" xfId="16689"/>
    <cellStyle name="常规 3 3 2 5 3" xfId="16690"/>
    <cellStyle name="常规 3 3 2 5 3 2" xfId="16691"/>
    <cellStyle name="常规 3 3 2 5 4" xfId="16692"/>
    <cellStyle name="常规 3 3 2 7 2" xfId="16693"/>
    <cellStyle name="常规 8 2 2 10 4 2 2" xfId="16694"/>
    <cellStyle name="常规 3 3 2 8" xfId="16695"/>
    <cellStyle name="常规 8 2 2 10 4 3" xfId="16696"/>
    <cellStyle name="常规 3 3 2 8 2" xfId="16697"/>
    <cellStyle name="常规 3 3 3" xfId="16698"/>
    <cellStyle name="输出 3 4 5" xfId="16699"/>
    <cellStyle name="常规 3 3 3 2" xfId="16700"/>
    <cellStyle name="常规 3 3 3 2 2" xfId="16701"/>
    <cellStyle name="常规 3 3 3 2 2 2" xfId="16702"/>
    <cellStyle name="常规 3 3 3 2 3" xfId="16703"/>
    <cellStyle name="常规 3 3 3 2 3 2" xfId="16704"/>
    <cellStyle name="常规 3 3 3 3" xfId="16705"/>
    <cellStyle name="常规 3 3 3 4" xfId="16706"/>
    <cellStyle name="常规 3 3 3 4 2" xfId="16707"/>
    <cellStyle name="常规 3 3 3 5" xfId="16708"/>
    <cellStyle name="常规 3 3 3 5 2" xfId="16709"/>
    <cellStyle name="常规 3 3 4" xfId="16710"/>
    <cellStyle name="常规 3 3 4 2" xfId="16711"/>
    <cellStyle name="常规 3 3 4 2 2" xfId="16712"/>
    <cellStyle name="常规 3 3 4 2 2 2" xfId="16713"/>
    <cellStyle name="常规 3 3 4 2 3" xfId="16714"/>
    <cellStyle name="常规 3 3 4 2 3 2" xfId="16715"/>
    <cellStyle name="常规 9 2 6" xfId="16716"/>
    <cellStyle name="计算 3 6 2 2" xfId="16717"/>
    <cellStyle name="常规 3 3 4 3" xfId="16718"/>
    <cellStyle name="常规 8 27 2 4" xfId="16719"/>
    <cellStyle name="常规 8 32 2 4" xfId="16720"/>
    <cellStyle name="计算 3 6 2 2 2" xfId="16721"/>
    <cellStyle name="常规 3 3 4 3 2" xfId="16722"/>
    <cellStyle name="计算 3 6 2 3" xfId="16723"/>
    <cellStyle name="常规 3 3 4 4" xfId="16724"/>
    <cellStyle name="计算 3 6 2 3 2" xfId="16725"/>
    <cellStyle name="常规 3 3 4 4 2" xfId="16726"/>
    <cellStyle name="计算 3 6 2 4" xfId="16727"/>
    <cellStyle name="常规 3 3 4 5" xfId="16728"/>
    <cellStyle name="常规 3 3 5" xfId="16729"/>
    <cellStyle name="常规 3 3 5 2" xfId="16730"/>
    <cellStyle name="常规 3 3 5 2 2" xfId="16731"/>
    <cellStyle name="常规 8 2 2 2 19 3" xfId="16732"/>
    <cellStyle name="常规 8 2 2 2 24 3" xfId="16733"/>
    <cellStyle name="常规 3 3 5 2 2 2" xfId="16734"/>
    <cellStyle name="计算 3 6 3 2" xfId="16735"/>
    <cellStyle name="常规 3 3 5 3" xfId="16736"/>
    <cellStyle name="常规 8 28 2 4" xfId="16737"/>
    <cellStyle name="常规 8 33 2 4" xfId="16738"/>
    <cellStyle name="常规 3 3 5 3 2" xfId="16739"/>
    <cellStyle name="常规 8 2 2 2 25 3" xfId="16740"/>
    <cellStyle name="常规 8 2 2 2 30 3" xfId="16741"/>
    <cellStyle name="常规 3 3 5 4" xfId="16742"/>
    <cellStyle name="常规 3 3 5 4 2" xfId="16743"/>
    <cellStyle name="常规 8 2 2 2 26 3" xfId="16744"/>
    <cellStyle name="常规 8 2 2 2 31 3" xfId="16745"/>
    <cellStyle name="常规 3 3 5 5" xfId="16746"/>
    <cellStyle name="常规 3 3 6" xfId="16747"/>
    <cellStyle name="强调文字颜色 1 2 4 2 2" xfId="16748"/>
    <cellStyle name="常规 3 3 6 2" xfId="16749"/>
    <cellStyle name="强调文字颜色 1 2 4 2 2 2" xfId="16750"/>
    <cellStyle name="常规 3 3 6 2 2" xfId="16751"/>
    <cellStyle name="计算 3 6 4 2" xfId="16752"/>
    <cellStyle name="常规 3 3 6 3" xfId="16753"/>
    <cellStyle name="常规 8 29 2 4" xfId="16754"/>
    <cellStyle name="常规 8 34 2 4" xfId="16755"/>
    <cellStyle name="常规 3 3 6 3 2" xfId="16756"/>
    <cellStyle name="常规 3 3 6 4" xfId="16757"/>
    <cellStyle name="常规 3 3 7" xfId="16758"/>
    <cellStyle name="强调文字颜色 1 2 4 2 3" xfId="16759"/>
    <cellStyle name="常规 8 14 2 2" xfId="16760"/>
    <cellStyle name="常规 3 3 7 2" xfId="16761"/>
    <cellStyle name="强调文字颜色 1 2 4 2 3 2" xfId="16762"/>
    <cellStyle name="常规 8 14 2 2 2" xfId="16763"/>
    <cellStyle name="常规 3 3 8" xfId="16764"/>
    <cellStyle name="强调文字颜色 1 2 4 2 4" xfId="16765"/>
    <cellStyle name="常规 8 14 2 3" xfId="16766"/>
    <cellStyle name="常规 8 14 2 3 2" xfId="16767"/>
    <cellStyle name="常规 3 3 8 2" xfId="16768"/>
    <cellStyle name="常规 8 14 2 4" xfId="16769"/>
    <cellStyle name="常规 3 3 9" xfId="16770"/>
    <cellStyle name="常规 3 3 9 2" xfId="16771"/>
    <cellStyle name="常规 7 20 2 16 3 2" xfId="16772"/>
    <cellStyle name="常规 7 20 2 21 3 2" xfId="16773"/>
    <cellStyle name="常规 3 35" xfId="16774"/>
    <cellStyle name="常规 3 40" xfId="16775"/>
    <cellStyle name="常规 3 35 2" xfId="16776"/>
    <cellStyle name="常规 3 40 2" xfId="16777"/>
    <cellStyle name="常规 3 35 2 2" xfId="16778"/>
    <cellStyle name="常规 3 40 2 2" xfId="16779"/>
    <cellStyle name="常规 3 35 2 2 2" xfId="16780"/>
    <cellStyle name="常规 3 40 2 2 2" xfId="16781"/>
    <cellStyle name="常规 3 35 2 3" xfId="16782"/>
    <cellStyle name="常规 3 40 2 3" xfId="16783"/>
    <cellStyle name="常规 3 35 3" xfId="16784"/>
    <cellStyle name="常规 3 40 3" xfId="16785"/>
    <cellStyle name="常规 3 35 3 2" xfId="16786"/>
    <cellStyle name="常规 3 40 3 2" xfId="16787"/>
    <cellStyle name="常规 3 35 4" xfId="16788"/>
    <cellStyle name="常规 3 40 4" xfId="16789"/>
    <cellStyle name="常规 3 36" xfId="16790"/>
    <cellStyle name="常规 3 41" xfId="16791"/>
    <cellStyle name="常规 6 2 2 2" xfId="16792"/>
    <cellStyle name="强调文字颜色 5 2 6 4 2" xfId="16793"/>
    <cellStyle name="常规 3 36 2" xfId="16794"/>
    <cellStyle name="常规 3 41 2" xfId="16795"/>
    <cellStyle name="常规 6 2 2 2 2" xfId="16796"/>
    <cellStyle name="常规 3 36 2 2" xfId="16797"/>
    <cellStyle name="常规 3 41 2 2" xfId="16798"/>
    <cellStyle name="常规 6 2 2 2 2 2" xfId="16799"/>
    <cellStyle name="常规 3 36 2 2 2" xfId="16800"/>
    <cellStyle name="常规 3 41 2 2 2" xfId="16801"/>
    <cellStyle name="常规 6 2 2 2 2 2 2" xfId="16802"/>
    <cellStyle name="常规 3 36 3 2" xfId="16803"/>
    <cellStyle name="常规 3 41 3 2" xfId="16804"/>
    <cellStyle name="常规 6 2 2 2 3 2" xfId="16805"/>
    <cellStyle name="常规 3 37" xfId="16806"/>
    <cellStyle name="常规 3 42" xfId="16807"/>
    <cellStyle name="常规 6 2 2 3" xfId="16808"/>
    <cellStyle name="常规 3 37 2" xfId="16809"/>
    <cellStyle name="常规 3 42 2" xfId="16810"/>
    <cellStyle name="常规 6 2 2 3 2" xfId="16811"/>
    <cellStyle name="常规 3 37 2 2" xfId="16812"/>
    <cellStyle name="常规 3 42 2 2" xfId="16813"/>
    <cellStyle name="常规 6 2 2 3 2 2" xfId="16814"/>
    <cellStyle name="适中 3 2 6 3" xfId="16815"/>
    <cellStyle name="常规 3 37 2 2 2" xfId="16816"/>
    <cellStyle name="常规 3 42 2 2 2" xfId="16817"/>
    <cellStyle name="适中 3 2 6 3 2" xfId="16818"/>
    <cellStyle name="常规 3 37 2 3" xfId="16819"/>
    <cellStyle name="常规 3 42 2 3" xfId="16820"/>
    <cellStyle name="适中 3 2 6 4" xfId="16821"/>
    <cellStyle name="常规 3 37 3" xfId="16822"/>
    <cellStyle name="常规 3 42 3" xfId="16823"/>
    <cellStyle name="常规 6 2 2 3 3" xfId="16824"/>
    <cellStyle name="常规 3 37 3 2" xfId="16825"/>
    <cellStyle name="常规 3 42 3 2" xfId="16826"/>
    <cellStyle name="常规 3 37 4" xfId="16827"/>
    <cellStyle name="常规 3 42 4" xfId="16828"/>
    <cellStyle name="常规 3 38" xfId="16829"/>
    <cellStyle name="常规 3 43" xfId="16830"/>
    <cellStyle name="常规 6 2 2 4" xfId="16831"/>
    <cellStyle name="常规 3 38 2" xfId="16832"/>
    <cellStyle name="常规 3 43 2" xfId="16833"/>
    <cellStyle name="常规 6 2 2 4 2" xfId="16834"/>
    <cellStyle name="常规 3 38 2 2" xfId="16835"/>
    <cellStyle name="常规 3 43 2 2" xfId="16836"/>
    <cellStyle name="常规 6 2 2 4 2 2" xfId="16837"/>
    <cellStyle name="注释 3 2 3 4" xfId="16838"/>
    <cellStyle name="常规 3 38 2 2 2" xfId="16839"/>
    <cellStyle name="常规 3 43 2 2 2" xfId="16840"/>
    <cellStyle name="注释 3 2 3 4 2" xfId="16841"/>
    <cellStyle name="常规 3 38 2 3" xfId="16842"/>
    <cellStyle name="常规 3 43 2 3" xfId="16843"/>
    <cellStyle name="注释 3 2 3 5" xfId="16844"/>
    <cellStyle name="常规 3 38 3" xfId="16845"/>
    <cellStyle name="常规 3 43 3" xfId="16846"/>
    <cellStyle name="常规 6 2 2 4 3" xfId="16847"/>
    <cellStyle name="注释 3 2 4 4" xfId="16848"/>
    <cellStyle name="常规 3 38 3 2" xfId="16849"/>
    <cellStyle name="常规 3 43 3 2" xfId="16850"/>
    <cellStyle name="常规 3 38 4" xfId="16851"/>
    <cellStyle name="常规 3 43 4" xfId="16852"/>
    <cellStyle name="常规 3 39" xfId="16853"/>
    <cellStyle name="常规 3 44" xfId="16854"/>
    <cellStyle name="常规 6 2 2 5" xfId="16855"/>
    <cellStyle name="常规 3 39 2" xfId="16856"/>
    <cellStyle name="常规 3 44 2" xfId="16857"/>
    <cellStyle name="常规 6 2 2 5 2" xfId="16858"/>
    <cellStyle name="注释 3 3 3 4" xfId="16859"/>
    <cellStyle name="常规 3 39 2 2" xfId="16860"/>
    <cellStyle name="常规 3 44 2 2" xfId="16861"/>
    <cellStyle name="注释 3 3 3 4 2" xfId="16862"/>
    <cellStyle name="常规 3 39 2 2 2" xfId="16863"/>
    <cellStyle name="常规 3 44 2 2 2" xfId="16864"/>
    <cellStyle name="输出 3 2 2 2 4 2" xfId="16865"/>
    <cellStyle name="注释 3 3 3 5" xfId="16866"/>
    <cellStyle name="常规 3 39 2 3" xfId="16867"/>
    <cellStyle name="常规 3 44 2 3" xfId="16868"/>
    <cellStyle name="常规 3 39 3" xfId="16869"/>
    <cellStyle name="常规 3 44 3" xfId="16870"/>
    <cellStyle name="注释 3 3 4 4" xfId="16871"/>
    <cellStyle name="常规 3 39 3 2" xfId="16872"/>
    <cellStyle name="常规 3 44 3 2" xfId="16873"/>
    <cellStyle name="常规 3 39 4" xfId="16874"/>
    <cellStyle name="常规 3 44 4" xfId="16875"/>
    <cellStyle name="常规 37 2 5 3" xfId="16876"/>
    <cellStyle name="常规 3 4 10" xfId="16877"/>
    <cellStyle name="常规 3 4 2 2" xfId="16878"/>
    <cellStyle name="输出 3 5 4 2" xfId="16879"/>
    <cellStyle name="强调文字颜色 3 3 2 2 5 3" xfId="16880"/>
    <cellStyle name="强调文字颜色 3 3 2 2 5 3 2" xfId="16881"/>
    <cellStyle name="常规 3 4 2 2 2" xfId="16882"/>
    <cellStyle name="常规 3 4 2 2 2 2" xfId="16883"/>
    <cellStyle name="常规 8 2 2 10 2 3 2" xfId="16884"/>
    <cellStyle name="常规 3 4 2 2 2 3" xfId="16885"/>
    <cellStyle name="常规 7 2 2 2 14 2 2" xfId="16886"/>
    <cellStyle name="常规 3 4 2 2 3" xfId="16887"/>
    <cellStyle name="常规 7 2 2 2 14 2 2 2" xfId="16888"/>
    <cellStyle name="常规 3 4 2 2 3 2" xfId="16889"/>
    <cellStyle name="常规 3 4 2 2 3 3" xfId="16890"/>
    <cellStyle name="常规 3 4 2 2 4 2 2" xfId="16891"/>
    <cellStyle name="常规 3 4 2 2 4 3" xfId="16892"/>
    <cellStyle name="常规 7 2 2 2 14 2 4" xfId="16893"/>
    <cellStyle name="常规 3 4 2 2 5" xfId="16894"/>
    <cellStyle name="常规 3 4 2 2 5 2" xfId="16895"/>
    <cellStyle name="注释 3 42 4 2" xfId="16896"/>
    <cellStyle name="注释 3 37 4 2" xfId="16897"/>
    <cellStyle name="常规 3 4 2 2 6" xfId="16898"/>
    <cellStyle name="常规 3 4 2 2 6 2" xfId="16899"/>
    <cellStyle name="常规 3 4 2 2 7" xfId="16900"/>
    <cellStyle name="强调文字颜色 3 3 2 2 5 4" xfId="16901"/>
    <cellStyle name="常规 3 4 2 3" xfId="16902"/>
    <cellStyle name="常规 3 4 2 3 2 3" xfId="16903"/>
    <cellStyle name="常规 3 4 2 3 4 2" xfId="16904"/>
    <cellStyle name="常规 3 4 2 3 5" xfId="16905"/>
    <cellStyle name="常规 3 4 2 4" xfId="16906"/>
    <cellStyle name="常规 3 4 2 4 2 2" xfId="16907"/>
    <cellStyle name="常规 7 2 2 2 14 4 2" xfId="16908"/>
    <cellStyle name="常规 3 4 2 4 3" xfId="16909"/>
    <cellStyle name="汇总 3 2 2 2 2 3 2" xfId="16910"/>
    <cellStyle name="常规 3 4 2 5 2 2" xfId="16911"/>
    <cellStyle name="汇总 3 2 2 2 2 4" xfId="16912"/>
    <cellStyle name="常规 3 4 2 5 3" xfId="16913"/>
    <cellStyle name="常规 3 4 2 6" xfId="16914"/>
    <cellStyle name="常规 3 4 2 6 2" xfId="16915"/>
    <cellStyle name="常规 3 4 2 7" xfId="16916"/>
    <cellStyle name="常规 8 2 2 11 4 2" xfId="16917"/>
    <cellStyle name="常规 8 2 2 2 35" xfId="16918"/>
    <cellStyle name="常规 8 2 2 2 40" xfId="16919"/>
    <cellStyle name="常规 3 4 2 7 2" xfId="16920"/>
    <cellStyle name="常规 8 2 2 11 4 2 2" xfId="16921"/>
    <cellStyle name="常规 3 4 2 8" xfId="16922"/>
    <cellStyle name="常规 8 2 2 11 4 3" xfId="16923"/>
    <cellStyle name="常规 7 2 2 2 2 2" xfId="16924"/>
    <cellStyle name="常规 3 4 3" xfId="16925"/>
    <cellStyle name="输出 3 5 5" xfId="16926"/>
    <cellStyle name="常规 7 20 2 10 4" xfId="16927"/>
    <cellStyle name="常规 3 4 3 2" xfId="16928"/>
    <cellStyle name="链接单元格 2 2 5" xfId="16929"/>
    <cellStyle name="常规 7 20 2 10 4 2" xfId="16930"/>
    <cellStyle name="常规 3 4 3 2 2" xfId="16931"/>
    <cellStyle name="链接单元格 2 2 5 2" xfId="16932"/>
    <cellStyle name="常规 3 4 3 2 2 2" xfId="16933"/>
    <cellStyle name="链接单元格 2 2 5 2 2" xfId="16934"/>
    <cellStyle name="常规 3 4 3 2 2 2 2" xfId="16935"/>
    <cellStyle name="链接单元格 2 2 5 2 2 2" xfId="16936"/>
    <cellStyle name="常规 3 4 3 2 2 3" xfId="16937"/>
    <cellStyle name="链接单元格 2 2 5 2 3" xfId="16938"/>
    <cellStyle name="常规 8 2 2 11 2 3 2" xfId="16939"/>
    <cellStyle name="常规 3 4 3 2 2 3 2" xfId="16940"/>
    <cellStyle name="链接单元格 2 2 5 2 3 2" xfId="16941"/>
    <cellStyle name="常规 3 4 3 2 2 4" xfId="16942"/>
    <cellStyle name="链接单元格 2 2 5 2 4" xfId="16943"/>
    <cellStyle name="常规 3 4 3 2 3" xfId="16944"/>
    <cellStyle name="链接单元格 2 2 5 3" xfId="16945"/>
    <cellStyle name="常规 7 2 2 2 15 2 2" xfId="16946"/>
    <cellStyle name="常规 7 2 2 2 20 2 2" xfId="16947"/>
    <cellStyle name="常规 3 4 3 2 3 2" xfId="16948"/>
    <cellStyle name="链接单元格 2 2 5 3 2" xfId="16949"/>
    <cellStyle name="常规 7 2 2 2 15 2 2 2" xfId="16950"/>
    <cellStyle name="常规 7 2 2 2 20 2 2 2" xfId="16951"/>
    <cellStyle name="常规 7 19 55 2 2 2" xfId="16952"/>
    <cellStyle name="常规 3 4 3 2 5" xfId="16953"/>
    <cellStyle name="链接单元格 2 2 5 5" xfId="16954"/>
    <cellStyle name="常规 7 2 2 2 15 2 4" xfId="16955"/>
    <cellStyle name="常规 7 2 2 2 20 2 4" xfId="16956"/>
    <cellStyle name="常规 8 2 2 28 3" xfId="16957"/>
    <cellStyle name="常规 8 2 2 33 3" xfId="16958"/>
    <cellStyle name="常规 7 20 2 10 5" xfId="16959"/>
    <cellStyle name="常规 3 4 3 3" xfId="16960"/>
    <cellStyle name="链接单元格 2 2 6" xfId="16961"/>
    <cellStyle name="常规 3 4 3 3 3 2" xfId="16962"/>
    <cellStyle name="链接单元格 2 2 6 3 2" xfId="16963"/>
    <cellStyle name="注释 3 7 2 2 2" xfId="16964"/>
    <cellStyle name="常规 3 4 3 4" xfId="16965"/>
    <cellStyle name="链接单元格 2 2 7" xfId="16966"/>
    <cellStyle name="常规 3 4 3 4 2 2" xfId="16967"/>
    <cellStyle name="常规 7 2 2 2 15 4 2" xfId="16968"/>
    <cellStyle name="常规 7 2 2 2 20 4 2" xfId="16969"/>
    <cellStyle name="常规 3 4 3 4 3" xfId="16970"/>
    <cellStyle name="常规 3 4 3 5" xfId="16971"/>
    <cellStyle name="链接单元格 2 2 8" xfId="16972"/>
    <cellStyle name="汇总 3 2 2 3 5" xfId="16973"/>
    <cellStyle name="常规 3 4 3 5 2" xfId="16974"/>
    <cellStyle name="链接单元格 2 2 8 2" xfId="16975"/>
    <cellStyle name="汇总 3 2 2 3 2 3" xfId="16976"/>
    <cellStyle name="常规 3 4 3 6" xfId="16977"/>
    <cellStyle name="链接单元格 2 2 9" xfId="16978"/>
    <cellStyle name="常规 7 19 2 36 2 2" xfId="16979"/>
    <cellStyle name="常规 7 19 2 41 2 2" xfId="16980"/>
    <cellStyle name="常规 3 4 3 6 2" xfId="16981"/>
    <cellStyle name="汇总 3 2 2 4 5" xfId="16982"/>
    <cellStyle name="常规 7 19 2 36 2 2 2" xfId="16983"/>
    <cellStyle name="常规 7 19 2 41 2 2 2" xfId="16984"/>
    <cellStyle name="常规 7 19 2 36 2 3" xfId="16985"/>
    <cellStyle name="常规 7 19 2 41 2 3" xfId="16986"/>
    <cellStyle name="常规 3 4 3 7" xfId="16987"/>
    <cellStyle name="常规 3 4 4" xfId="16988"/>
    <cellStyle name="常规 7 20 2 11 4" xfId="16989"/>
    <cellStyle name="常规 3 4 4 2" xfId="16990"/>
    <cellStyle name="链接单元格 2 3 5" xfId="16991"/>
    <cellStyle name="常规 3 4 4 2 3" xfId="16992"/>
    <cellStyle name="链接单元格 2 3 5 3" xfId="16993"/>
    <cellStyle name="常规 7 2 2 2 16 2 2" xfId="16994"/>
    <cellStyle name="常规 7 2 2 2 21 2 2" xfId="16995"/>
    <cellStyle name="常规 3 4 4 2 3 2" xfId="16996"/>
    <cellStyle name="链接单元格 2 3 5 3 2" xfId="16997"/>
    <cellStyle name="常规 7 2 2 2 16 2 2 2" xfId="16998"/>
    <cellStyle name="常规 7 2 2 2 21 2 2 2" xfId="16999"/>
    <cellStyle name="常规 7 2 2 2 16 2 3 2" xfId="17000"/>
    <cellStyle name="常规 7 2 2 2 21 2 3 2" xfId="17001"/>
    <cellStyle name="常规 3 4 4 2 4 2" xfId="17002"/>
    <cellStyle name="常规 7 2 2 2 16 2 4" xfId="17003"/>
    <cellStyle name="常规 7 2 2 2 21 2 4" xfId="17004"/>
    <cellStyle name="常规 3 4 4 2 5" xfId="17005"/>
    <cellStyle name="常规 7 20 2 11 5" xfId="17006"/>
    <cellStyle name="常规 3 4 4 3" xfId="17007"/>
    <cellStyle name="链接单元格 2 3 6" xfId="17008"/>
    <cellStyle name="计算 3 7 2 2" xfId="17009"/>
    <cellStyle name="注释 3 7 2 3 2" xfId="17010"/>
    <cellStyle name="常规 3 4 4 4" xfId="17011"/>
    <cellStyle name="链接单元格 2 3 7" xfId="17012"/>
    <cellStyle name="常规 3 4 4 5" xfId="17013"/>
    <cellStyle name="链接单元格 2 3 8" xfId="17014"/>
    <cellStyle name="汇总 3 2 2 4 2 3" xfId="17015"/>
    <cellStyle name="常规 3 4 4 5 2" xfId="17016"/>
    <cellStyle name="常规 7 19 2 36 3 2" xfId="17017"/>
    <cellStyle name="常规 7 19 2 41 3 2" xfId="17018"/>
    <cellStyle name="常规 3 4 4 6" xfId="17019"/>
    <cellStyle name="常规 3 4 5" xfId="17020"/>
    <cellStyle name="常规 3 4 5 4" xfId="17021"/>
    <cellStyle name="常规 3 4 5 5" xfId="17022"/>
    <cellStyle name="常规 7 2 11 2 2 2" xfId="17023"/>
    <cellStyle name="常规 3 4 6" xfId="17024"/>
    <cellStyle name="强调文字颜色 1 2 4 3 2" xfId="17025"/>
    <cellStyle name="好 2 2 2 4 2 4" xfId="17026"/>
    <cellStyle name="常规 3 4 6 2 2" xfId="17027"/>
    <cellStyle name="常规 7 20 2 13 4 2" xfId="17028"/>
    <cellStyle name="常规 3 4 6 3" xfId="17029"/>
    <cellStyle name="常规 7 20 2 13 5" xfId="17030"/>
    <cellStyle name="常规 3 4 6 4" xfId="17031"/>
    <cellStyle name="常规 8 14 3 2" xfId="17032"/>
    <cellStyle name="常规 3 4 7" xfId="17033"/>
    <cellStyle name="常规 3 4 8" xfId="17034"/>
    <cellStyle name="常规 3 4 8 2" xfId="17035"/>
    <cellStyle name="常规 7 20 2 15 4" xfId="17036"/>
    <cellStyle name="常规 7 20 2 20 4" xfId="17037"/>
    <cellStyle name="常规 3 45" xfId="17038"/>
    <cellStyle name="常规 3 50" xfId="17039"/>
    <cellStyle name="常规 6 2 2 6" xfId="17040"/>
    <cellStyle name="常规 3 45 2" xfId="17041"/>
    <cellStyle name="常规 3 50 2" xfId="17042"/>
    <cellStyle name="注释 3 4 3 4" xfId="17043"/>
    <cellStyle name="常规 3 45 2 2" xfId="17044"/>
    <cellStyle name="常规 3 50 2 2" xfId="17045"/>
    <cellStyle name="输出 3 2 2 3 4 2" xfId="17046"/>
    <cellStyle name="注释 3 4 3 5" xfId="17047"/>
    <cellStyle name="常规 3 45 2 3" xfId="17048"/>
    <cellStyle name="常规 3 50 2 3" xfId="17049"/>
    <cellStyle name="常规 3 45 3" xfId="17050"/>
    <cellStyle name="常规 3 50 3" xfId="17051"/>
    <cellStyle name="注释 3 4 4 4" xfId="17052"/>
    <cellStyle name="常规 3 45 3 2" xfId="17053"/>
    <cellStyle name="常规 3 50 3 2" xfId="17054"/>
    <cellStyle name="常规 3 45 4" xfId="17055"/>
    <cellStyle name="常规 3 50 4" xfId="17056"/>
    <cellStyle name="常规 3 46" xfId="17057"/>
    <cellStyle name="常规 3 51" xfId="17058"/>
    <cellStyle name="常规 3 46 2 2" xfId="17059"/>
    <cellStyle name="常规 3 51 2 2" xfId="17060"/>
    <cellStyle name="常规 3 46 2 2 2" xfId="17061"/>
    <cellStyle name="常规 3 51 2 2 2" xfId="17062"/>
    <cellStyle name="输出 3 2 2 4 4 2" xfId="17063"/>
    <cellStyle name="常规 3 46 2 3" xfId="17064"/>
    <cellStyle name="常规 3 51 2 3" xfId="17065"/>
    <cellStyle name="常规 3 46 3" xfId="17066"/>
    <cellStyle name="常规 3 51 3" xfId="17067"/>
    <cellStyle name="常规 3 46 3 2" xfId="17068"/>
    <cellStyle name="常规 3 51 3 2" xfId="17069"/>
    <cellStyle name="常规 3 46 4" xfId="17070"/>
    <cellStyle name="常规 3 51 4" xfId="17071"/>
    <cellStyle name="常规 3 47" xfId="17072"/>
    <cellStyle name="常规 3 52" xfId="17073"/>
    <cellStyle name="常规 7 2 2 26 2 3" xfId="17074"/>
    <cellStyle name="常规 7 2 2 31 2 3" xfId="17075"/>
    <cellStyle name="常规 3 47 2" xfId="17076"/>
    <cellStyle name="常规 3 52 2" xfId="17077"/>
    <cellStyle name="常规 7 2 2 26 2 3 2" xfId="17078"/>
    <cellStyle name="常规 7 2 2 31 2 3 2" xfId="17079"/>
    <cellStyle name="常规 3 47 2 2" xfId="17080"/>
    <cellStyle name="常规 3 52 2 2" xfId="17081"/>
    <cellStyle name="常规 3 47 2 2 2" xfId="17082"/>
    <cellStyle name="常规 3 52 2 2 2" xfId="17083"/>
    <cellStyle name="常规 3 47 2 3" xfId="17084"/>
    <cellStyle name="常规 3 52 2 3" xfId="17085"/>
    <cellStyle name="常规 7 2 2 26 2 4" xfId="17086"/>
    <cellStyle name="常规 7 2 2 31 2 4" xfId="17087"/>
    <cellStyle name="注释 3 3 3 2 2 2" xfId="17088"/>
    <cellStyle name="常规 3 47 3" xfId="17089"/>
    <cellStyle name="常规 3 52 3" xfId="17090"/>
    <cellStyle name="常规 3 47 3 2" xfId="17091"/>
    <cellStyle name="常规 3 52 3 2" xfId="17092"/>
    <cellStyle name="常规 3 47 4" xfId="17093"/>
    <cellStyle name="常规 3 52 4" xfId="17094"/>
    <cellStyle name="常规 3 48" xfId="17095"/>
    <cellStyle name="常规 3 53" xfId="17096"/>
    <cellStyle name="常规 7 2 4 17 2 2 2" xfId="17097"/>
    <cellStyle name="常规 7 2 4 22 2 2 2" xfId="17098"/>
    <cellStyle name="常规 3 48 2" xfId="17099"/>
    <cellStyle name="常规 3 53 2" xfId="17100"/>
    <cellStyle name="常规 3 48 2 2" xfId="17101"/>
    <cellStyle name="常规 3 53 2 2" xfId="17102"/>
    <cellStyle name="常规 3 48 2 2 2" xfId="17103"/>
    <cellStyle name="常规 3 53 2 2 2" xfId="17104"/>
    <cellStyle name="常规 3 48 2 3" xfId="17105"/>
    <cellStyle name="常规 3 53 2 3" xfId="17106"/>
    <cellStyle name="注释 3 3 3 2 3 2" xfId="17107"/>
    <cellStyle name="常规 3 48 3" xfId="17108"/>
    <cellStyle name="常规 3 53 3" xfId="17109"/>
    <cellStyle name="常规 3 48 3 2" xfId="17110"/>
    <cellStyle name="常规 3 53 3 2" xfId="17111"/>
    <cellStyle name="常规 3 48 4" xfId="17112"/>
    <cellStyle name="常规 3 53 4" xfId="17113"/>
    <cellStyle name="常规 7 2 4 2 10 2 2" xfId="17114"/>
    <cellStyle name="常规 3 49" xfId="17115"/>
    <cellStyle name="常规 3 54" xfId="17116"/>
    <cellStyle name="常规 7 2 4 2 10 2 2 2" xfId="17117"/>
    <cellStyle name="常规 3 49 2" xfId="17118"/>
    <cellStyle name="常规 3 54 2" xfId="17119"/>
    <cellStyle name="常规 3 49 2 2" xfId="17120"/>
    <cellStyle name="常规 3 54 2 2" xfId="17121"/>
    <cellStyle name="常规 3 49 2 2 2" xfId="17122"/>
    <cellStyle name="常规 3 54 2 2 2" xfId="17123"/>
    <cellStyle name="常规 3 49 2 3" xfId="17124"/>
    <cellStyle name="常规 3 54 2 3" xfId="17125"/>
    <cellStyle name="常规 3 49 3" xfId="17126"/>
    <cellStyle name="常规 3 54 3" xfId="17127"/>
    <cellStyle name="常规 3 49 3 2" xfId="17128"/>
    <cellStyle name="常规 3 54 3 2" xfId="17129"/>
    <cellStyle name="常规 3 49 4" xfId="17130"/>
    <cellStyle name="常规 3 54 4" xfId="17131"/>
    <cellStyle name="常规 7 2 10 3" xfId="17132"/>
    <cellStyle name="常规 3 5 10" xfId="17133"/>
    <cellStyle name="常规 3 5 2 2" xfId="17134"/>
    <cellStyle name="输出 3 6 4 2" xfId="17135"/>
    <cellStyle name="常规 3 5 2 2 2" xfId="17136"/>
    <cellStyle name="常规 3 5 2 2 2 2" xfId="17137"/>
    <cellStyle name="常规 3 5 2 2 3" xfId="17138"/>
    <cellStyle name="常规 3 5 2 2 3 2" xfId="17139"/>
    <cellStyle name="常规 3 5 2 2 4" xfId="17140"/>
    <cellStyle name="常规 3 5 2 2 4 2" xfId="17141"/>
    <cellStyle name="常规 3 5 2 2 5" xfId="17142"/>
    <cellStyle name="常规 3 5 2 3" xfId="17143"/>
    <cellStyle name="常规 3 5 2 4" xfId="17144"/>
    <cellStyle name="常规 3 5 2 5" xfId="17145"/>
    <cellStyle name="常规 3 5 2 6" xfId="17146"/>
    <cellStyle name="常规 3 5 3" xfId="17147"/>
    <cellStyle name="输出 3 6 5" xfId="17148"/>
    <cellStyle name="常规 3 5 3 2" xfId="17149"/>
    <cellStyle name="链接单元格 3 2 5" xfId="17150"/>
    <cellStyle name="常规 3 5 3 2 2" xfId="17151"/>
    <cellStyle name="链接单元格 3 2 5 2" xfId="17152"/>
    <cellStyle name="常规 3 5 3 2 2 2" xfId="17153"/>
    <cellStyle name="链接单元格 3 2 5 2 2" xfId="17154"/>
    <cellStyle name="常规 3 5 3 2 3" xfId="17155"/>
    <cellStyle name="链接单元格 3 2 5 3" xfId="17156"/>
    <cellStyle name="常规 3 5 3 3" xfId="17157"/>
    <cellStyle name="链接单元格 3 2 6" xfId="17158"/>
    <cellStyle name="常规 3 5 3 4" xfId="17159"/>
    <cellStyle name="链接单元格 3 2 7" xfId="17160"/>
    <cellStyle name="常规 3 5 3 4 2" xfId="17161"/>
    <cellStyle name="链接单元格 3 2 7 2" xfId="17162"/>
    <cellStyle name="常规 3 5 3 5" xfId="17163"/>
    <cellStyle name="链接单元格 3 2 8" xfId="17164"/>
    <cellStyle name="常规 3 5 3 5 2" xfId="17165"/>
    <cellStyle name="链接单元格 3 2 8 2" xfId="17166"/>
    <cellStyle name="常规 3 5 3 6" xfId="17167"/>
    <cellStyle name="链接单元格 3 2 9" xfId="17168"/>
    <cellStyle name="常规 7 19 2 37 2 2" xfId="17169"/>
    <cellStyle name="常规 7 19 2 42 2 2" xfId="17170"/>
    <cellStyle name="常规 3 5 4" xfId="17171"/>
    <cellStyle name="常规 3 5 4 2" xfId="17172"/>
    <cellStyle name="链接单元格 3 3 5" xfId="17173"/>
    <cellStyle name="常规 3 5 4 2 2" xfId="17174"/>
    <cellStyle name="链接单元格 3 3 5 2" xfId="17175"/>
    <cellStyle name="常规 3 5 4 2 2 2" xfId="17176"/>
    <cellStyle name="链接单元格 3 3 5 2 2" xfId="17177"/>
    <cellStyle name="常规 3 5 4 2 3" xfId="17178"/>
    <cellStyle name="链接单元格 3 3 5 3" xfId="17179"/>
    <cellStyle name="常规 3 5 4 3" xfId="17180"/>
    <cellStyle name="链接单元格 3 3 6" xfId="17181"/>
    <cellStyle name="常规 3 5 4 3 2" xfId="17182"/>
    <cellStyle name="链接单元格 3 3 6 2" xfId="17183"/>
    <cellStyle name="常规 3 5 4 4" xfId="17184"/>
    <cellStyle name="链接单元格 3 3 7" xfId="17185"/>
    <cellStyle name="常规 3 5 4 4 2" xfId="17186"/>
    <cellStyle name="链接单元格 3 3 7 2" xfId="17187"/>
    <cellStyle name="常规 3 5 4 5" xfId="17188"/>
    <cellStyle name="链接单元格 3 3 8" xfId="17189"/>
    <cellStyle name="常规 3 5 4 5 2" xfId="17190"/>
    <cellStyle name="常规 7 19 2 37 3 2" xfId="17191"/>
    <cellStyle name="常规 7 19 2 42 3 2" xfId="17192"/>
    <cellStyle name="常规 3 5 4 6" xfId="17193"/>
    <cellStyle name="常规 3 5 5" xfId="17194"/>
    <cellStyle name="常规 3 5 5 2 2" xfId="17195"/>
    <cellStyle name="常规 3 5 5 3" xfId="17196"/>
    <cellStyle name="常规 3 5 6" xfId="17197"/>
    <cellStyle name="强调文字颜色 1 2 4 4 2" xfId="17198"/>
    <cellStyle name="常规 7 20 2 9 2 2 2" xfId="17199"/>
    <cellStyle name="常规 3 5 6 2" xfId="17200"/>
    <cellStyle name="链接单元格 3 5 5" xfId="17201"/>
    <cellStyle name="常规 8 14 4 2" xfId="17202"/>
    <cellStyle name="常规 3 5 7" xfId="17203"/>
    <cellStyle name="常规 8 14 4 3" xfId="17204"/>
    <cellStyle name="常规 3 5 8" xfId="17205"/>
    <cellStyle name="常规 3 5 8 2" xfId="17206"/>
    <cellStyle name="常规 7 2 4 2 10 2 3 2" xfId="17207"/>
    <cellStyle name="常规 3 55 2" xfId="17208"/>
    <cellStyle name="常规 3 60 2" xfId="17209"/>
    <cellStyle name="常规 3 55 3" xfId="17210"/>
    <cellStyle name="常规 3 60 3" xfId="17211"/>
    <cellStyle name="常规 3 55 4" xfId="17212"/>
    <cellStyle name="常规 3 60 4" xfId="17213"/>
    <cellStyle name="常规 3 56" xfId="17214"/>
    <cellStyle name="常规 3 61" xfId="17215"/>
    <cellStyle name="计算 3 3 2 4 2" xfId="17216"/>
    <cellStyle name="常规 7 2 4 2 10 2 4" xfId="17217"/>
    <cellStyle name="常规 3 8 2 3" xfId="17218"/>
    <cellStyle name="常规 3 56 2" xfId="17219"/>
    <cellStyle name="常规 3 61 2" xfId="17220"/>
    <cellStyle name="常规 3 56 3" xfId="17221"/>
    <cellStyle name="常规 3 61 3" xfId="17222"/>
    <cellStyle name="常规 3 56 4" xfId="17223"/>
    <cellStyle name="常规 3 61 4" xfId="17224"/>
    <cellStyle name="常规 3 57" xfId="17225"/>
    <cellStyle name="常规 3 62" xfId="17226"/>
    <cellStyle name="常规 3 57 2" xfId="17227"/>
    <cellStyle name="常规 3 62 2" xfId="17228"/>
    <cellStyle name="常规 33 4 2 3 2" xfId="17229"/>
    <cellStyle name="常规 3 57 2 2 2" xfId="17230"/>
    <cellStyle name="常规 3 62 2 2 2" xfId="17231"/>
    <cellStyle name="常规 33 4 2 4" xfId="17232"/>
    <cellStyle name="常规 3 57 2 3" xfId="17233"/>
    <cellStyle name="常规 3 62 2 3" xfId="17234"/>
    <cellStyle name="常规 3 57 3" xfId="17235"/>
    <cellStyle name="常规 3 62 3" xfId="17236"/>
    <cellStyle name="常规 3 57 3 2" xfId="17237"/>
    <cellStyle name="常规 3 62 3 2" xfId="17238"/>
    <cellStyle name="常规 3 57 4" xfId="17239"/>
    <cellStyle name="常规 3 62 4" xfId="17240"/>
    <cellStyle name="常规 3 58" xfId="17241"/>
    <cellStyle name="常规 3 63" xfId="17242"/>
    <cellStyle name="常规 3 58 2" xfId="17243"/>
    <cellStyle name="常规 3 63 2" xfId="17244"/>
    <cellStyle name="常规 3 58 2 2" xfId="17245"/>
    <cellStyle name="常规 3 63 2 2" xfId="17246"/>
    <cellStyle name="常规 3 58 2 3" xfId="17247"/>
    <cellStyle name="常规 3 63 2 3" xfId="17248"/>
    <cellStyle name="常规 3 58 3" xfId="17249"/>
    <cellStyle name="常规 3 63 3" xfId="17250"/>
    <cellStyle name="常规 3 58 3 2" xfId="17251"/>
    <cellStyle name="常规 3 63 3 2" xfId="17252"/>
    <cellStyle name="常规 3 58 4" xfId="17253"/>
    <cellStyle name="常规 3 63 4" xfId="17254"/>
    <cellStyle name="常规 3 59" xfId="17255"/>
    <cellStyle name="常规 3 64" xfId="17256"/>
    <cellStyle name="强调文字颜色 1 3 2 2 4 2 4" xfId="17257"/>
    <cellStyle name="常规 3 59 2" xfId="17258"/>
    <cellStyle name="常规 3 64 2" xfId="17259"/>
    <cellStyle name="常规 3 59 2 2" xfId="17260"/>
    <cellStyle name="常规 3 64 2 2" xfId="17261"/>
    <cellStyle name="常规 3 59 2 2 2" xfId="17262"/>
    <cellStyle name="常规 3 64 2 2 2" xfId="17263"/>
    <cellStyle name="常规 3 59 2 3" xfId="17264"/>
    <cellStyle name="常规 3 64 2 3" xfId="17265"/>
    <cellStyle name="常规 3 59 3" xfId="17266"/>
    <cellStyle name="常规 3 64 3" xfId="17267"/>
    <cellStyle name="常规 3 59 3 2" xfId="17268"/>
    <cellStyle name="常规 3 64 3 2" xfId="17269"/>
    <cellStyle name="常规 3 59 4" xfId="17270"/>
    <cellStyle name="常规 3 64 4" xfId="17271"/>
    <cellStyle name="常规 3 6 2" xfId="17272"/>
    <cellStyle name="输出 3 7 4" xfId="17273"/>
    <cellStyle name="常规 3 6 2 2" xfId="17274"/>
    <cellStyle name="常规 3 6 2 2 2" xfId="17275"/>
    <cellStyle name="常规 3 6 2 2 2 2" xfId="17276"/>
    <cellStyle name="常规 3 6 2 2 3" xfId="17277"/>
    <cellStyle name="强调文字颜色 3 2 3 4 2 3" xfId="17278"/>
    <cellStyle name="常规 3 6 2 2 3 2" xfId="17279"/>
    <cellStyle name="常规 3 6 2 2 4" xfId="17280"/>
    <cellStyle name="计算 3 3 2 2 2 2" xfId="17281"/>
    <cellStyle name="常规 3 6 2 3" xfId="17282"/>
    <cellStyle name="常规 3 6 2 4" xfId="17283"/>
    <cellStyle name="常规 3 6 2 5" xfId="17284"/>
    <cellStyle name="常规 3 6 3" xfId="17285"/>
    <cellStyle name="常规 3 6 3 2" xfId="17286"/>
    <cellStyle name="常规 3 6 3 2 2" xfId="17287"/>
    <cellStyle name="计算 3 3 2 2 3 2" xfId="17288"/>
    <cellStyle name="常规 3 6 3 3" xfId="17289"/>
    <cellStyle name="常规 3 6 3 4" xfId="17290"/>
    <cellStyle name="常规 3 6 4" xfId="17291"/>
    <cellStyle name="常规 3 6 4 2" xfId="17292"/>
    <cellStyle name="常规 3 6 4 2 2" xfId="17293"/>
    <cellStyle name="常规 3 6 4 3" xfId="17294"/>
    <cellStyle name="常规 3 6 5" xfId="17295"/>
    <cellStyle name="常规 3 6 5 2" xfId="17296"/>
    <cellStyle name="强调文字颜色 1 3 2 2 2 2 3" xfId="17297"/>
    <cellStyle name="常规 7 20 2 9 2 3 2" xfId="17298"/>
    <cellStyle name="常规 3 6 6" xfId="17299"/>
    <cellStyle name="常规 3 6 6 2" xfId="17300"/>
    <cellStyle name="常规 3 6 7" xfId="17301"/>
    <cellStyle name="常规 3 6 8" xfId="17302"/>
    <cellStyle name="常规 3 65" xfId="17303"/>
    <cellStyle name="常规 3 70" xfId="17304"/>
    <cellStyle name="常规 3 65 2" xfId="17305"/>
    <cellStyle name="常规 3 70 2" xfId="17306"/>
    <cellStyle name="常规 7 20 26 5" xfId="17307"/>
    <cellStyle name="常规 7 20 31 5" xfId="17308"/>
    <cellStyle name="常规 3 65 2 2" xfId="17309"/>
    <cellStyle name="常规 3 70 2 2" xfId="17310"/>
    <cellStyle name="常规 3 65 2 2 2" xfId="17311"/>
    <cellStyle name="常规 3 70 2 2 2" xfId="17312"/>
    <cellStyle name="常规 3 65 2 3" xfId="17313"/>
    <cellStyle name="常规 3 70 2 3" xfId="17314"/>
    <cellStyle name="常规 3 65 3" xfId="17315"/>
    <cellStyle name="常规 3 70 3" xfId="17316"/>
    <cellStyle name="常规 7 20 27 5" xfId="17317"/>
    <cellStyle name="常规 7 20 32 5" xfId="17318"/>
    <cellStyle name="常规 3 65 3 2" xfId="17319"/>
    <cellStyle name="常规 3 70 3 2" xfId="17320"/>
    <cellStyle name="常规 3 66" xfId="17321"/>
    <cellStyle name="常规 3 71" xfId="17322"/>
    <cellStyle name="常规 3 66 2" xfId="17323"/>
    <cellStyle name="常规 3 71 2" xfId="17324"/>
    <cellStyle name="常规 3 66 2 2" xfId="17325"/>
    <cellStyle name="常规 3 71 2 2" xfId="17326"/>
    <cellStyle name="常规 8 2 2 2 14" xfId="17327"/>
    <cellStyle name="常规 3 66 2 2 2" xfId="17328"/>
    <cellStyle name="常规 3 71 2 2 2" xfId="17329"/>
    <cellStyle name="常规 8 2 2 2 14 2" xfId="17330"/>
    <cellStyle name="常规 3 66 2 3" xfId="17331"/>
    <cellStyle name="常规 3 71 2 3" xfId="17332"/>
    <cellStyle name="常规 8 2 2 2 15" xfId="17333"/>
    <cellStyle name="常规 8 2 2 2 20" xfId="17334"/>
    <cellStyle name="常规 3 66 3" xfId="17335"/>
    <cellStyle name="常规 3 71 3" xfId="17336"/>
    <cellStyle name="常规 3 66 3 2" xfId="17337"/>
    <cellStyle name="常规 3 71 3 2" xfId="17338"/>
    <cellStyle name="常规 3 66 4" xfId="17339"/>
    <cellStyle name="常规 3 71 4" xfId="17340"/>
    <cellStyle name="常规 3 67" xfId="17341"/>
    <cellStyle name="常规 3 72" xfId="17342"/>
    <cellStyle name="常规 3 67 2" xfId="17343"/>
    <cellStyle name="常规 3 72 2" xfId="17344"/>
    <cellStyle name="常规 3 67 2 2" xfId="17345"/>
    <cellStyle name="常规 3 72 2 2" xfId="17346"/>
    <cellStyle name="常规 3 67 2 2 2" xfId="17347"/>
    <cellStyle name="常规 3 72 2 2 2" xfId="17348"/>
    <cellStyle name="常规 3 67 2 3" xfId="17349"/>
    <cellStyle name="常规 3 72 2 3" xfId="17350"/>
    <cellStyle name="常规 3 67 3" xfId="17351"/>
    <cellStyle name="常规 3 72 3" xfId="17352"/>
    <cellStyle name="常规 3 67 3 2" xfId="17353"/>
    <cellStyle name="常规 3 72 3 2" xfId="17354"/>
    <cellStyle name="常规 3 67 4" xfId="17355"/>
    <cellStyle name="常规 3 72 4" xfId="17356"/>
    <cellStyle name="常规 3 68" xfId="17357"/>
    <cellStyle name="常规 3 73" xfId="17358"/>
    <cellStyle name="常规 3 68 2" xfId="17359"/>
    <cellStyle name="常规 3 73 2" xfId="17360"/>
    <cellStyle name="常规 3 68 2 2" xfId="17361"/>
    <cellStyle name="常规 3 73 2 2" xfId="17362"/>
    <cellStyle name="常规 3 68 2 2 2" xfId="17363"/>
    <cellStyle name="常规 3 73 2 2 2" xfId="17364"/>
    <cellStyle name="常规 3 68 2 3" xfId="17365"/>
    <cellStyle name="常规 3 73 2 3" xfId="17366"/>
    <cellStyle name="常规 3 68 3" xfId="17367"/>
    <cellStyle name="常规 3 73 3" xfId="17368"/>
    <cellStyle name="常规 3 68 3 2" xfId="17369"/>
    <cellStyle name="常规 3 73 3 2" xfId="17370"/>
    <cellStyle name="常规 3 68 4" xfId="17371"/>
    <cellStyle name="常规 3 73 4" xfId="17372"/>
    <cellStyle name="常规 35 11 2 2" xfId="17373"/>
    <cellStyle name="常规 3 69" xfId="17374"/>
    <cellStyle name="常规 3 74" xfId="17375"/>
    <cellStyle name="常规 3 69 2" xfId="17376"/>
    <cellStyle name="常规 3 74 2" xfId="17377"/>
    <cellStyle name="常规 3 69 2 2" xfId="17378"/>
    <cellStyle name="常规 3 74 2 2" xfId="17379"/>
    <cellStyle name="常规 3 69 2 2 2" xfId="17380"/>
    <cellStyle name="常规 3 74 2 2 2" xfId="17381"/>
    <cellStyle name="输入 2 3 4 3" xfId="17382"/>
    <cellStyle name="常规 3 69 2 3" xfId="17383"/>
    <cellStyle name="常规 3 74 2 3" xfId="17384"/>
    <cellStyle name="常规 7 19 4 2 2 2" xfId="17385"/>
    <cellStyle name="常规 3 69 3" xfId="17386"/>
    <cellStyle name="常规 3 74 3" xfId="17387"/>
    <cellStyle name="常规 3 69 3 2" xfId="17388"/>
    <cellStyle name="常规 3 74 3 2" xfId="17389"/>
    <cellStyle name="常规 3 69 4" xfId="17390"/>
    <cellStyle name="常规 3 74 4" xfId="17391"/>
    <cellStyle name="常规 3 7" xfId="17392"/>
    <cellStyle name="常规 3 7 2" xfId="17393"/>
    <cellStyle name="常规 3 7 2 2" xfId="17394"/>
    <cellStyle name="链接单元格 5" xfId="17395"/>
    <cellStyle name="常规 3 7 2 2 2" xfId="17396"/>
    <cellStyle name="常规 3 7 3" xfId="17397"/>
    <cellStyle name="常规 3 7 3 2" xfId="17398"/>
    <cellStyle name="常规 3 7 4" xfId="17399"/>
    <cellStyle name="常规 3 7 4 2" xfId="17400"/>
    <cellStyle name="常规 3 7 5" xfId="17401"/>
    <cellStyle name="常规 3 7 5 2" xfId="17402"/>
    <cellStyle name="强调文字颜色 1 3 2 2 3 2 3" xfId="17403"/>
    <cellStyle name="常规 3 7 6" xfId="17404"/>
    <cellStyle name="常规 3 75" xfId="17405"/>
    <cellStyle name="常规 3 80" xfId="17406"/>
    <cellStyle name="常规 3 75 2" xfId="17407"/>
    <cellStyle name="常规 3 80 2" xfId="17408"/>
    <cellStyle name="常规 3 75 2 2" xfId="17409"/>
    <cellStyle name="常规 3 75 2 2 2" xfId="17410"/>
    <cellStyle name="输入 3 3 4 3" xfId="17411"/>
    <cellStyle name="常规 3 75 2 3" xfId="17412"/>
    <cellStyle name="常规 3 75 3 2" xfId="17413"/>
    <cellStyle name="常规 3 75 4" xfId="17414"/>
    <cellStyle name="常规 3 76 2" xfId="17415"/>
    <cellStyle name="常规 3 81 2" xfId="17416"/>
    <cellStyle name="常规 3 76 2 2" xfId="17417"/>
    <cellStyle name="常规 3 76 2 2 2" xfId="17418"/>
    <cellStyle name="常规 3 76 2 3" xfId="17419"/>
    <cellStyle name="常规 7 19 4 4 2 2" xfId="17420"/>
    <cellStyle name="常规 3 76 3" xfId="17421"/>
    <cellStyle name="汇总 2 2 2 2 3" xfId="17422"/>
    <cellStyle name="常规 3 76 3 2" xfId="17423"/>
    <cellStyle name="常规 3 76 4" xfId="17424"/>
    <cellStyle name="常规 3 77 2" xfId="17425"/>
    <cellStyle name="常规 3 82 2" xfId="17426"/>
    <cellStyle name="常规 3 77 2 2" xfId="17427"/>
    <cellStyle name="注释 6 3" xfId="17428"/>
    <cellStyle name="常规 3 77 2 2 2" xfId="17429"/>
    <cellStyle name="常规 3 77 3" xfId="17430"/>
    <cellStyle name="汇总 2 2 3 2 3" xfId="17431"/>
    <cellStyle name="常规 3 77 3 2" xfId="17432"/>
    <cellStyle name="常规 3 77 4" xfId="17433"/>
    <cellStyle name="常规 9 2 2 4 2 2" xfId="17434"/>
    <cellStyle name="常规 3 78" xfId="17435"/>
    <cellStyle name="常规 3 83" xfId="17436"/>
    <cellStyle name="常规 3 78 2" xfId="17437"/>
    <cellStyle name="常规 3 78 2 2" xfId="17438"/>
    <cellStyle name="常规 3 78 3" xfId="17439"/>
    <cellStyle name="常规 3 79" xfId="17440"/>
    <cellStyle name="常规 3 84" xfId="17441"/>
    <cellStyle name="常规 3 79 2" xfId="17442"/>
    <cellStyle name="常规 3 8" xfId="17443"/>
    <cellStyle name="常规 3 8 2" xfId="17444"/>
    <cellStyle name="常规 3 8 2 2" xfId="17445"/>
    <cellStyle name="常规 3 8 2 2 2" xfId="17446"/>
    <cellStyle name="常规 3 8 3" xfId="17447"/>
    <cellStyle name="常规 3 8 3 2" xfId="17448"/>
    <cellStyle name="常规 3 8 4" xfId="17449"/>
    <cellStyle name="常规 3 8 4 2" xfId="17450"/>
    <cellStyle name="常规 3 8 5" xfId="17451"/>
    <cellStyle name="常规 3 8 5 2" xfId="17452"/>
    <cellStyle name="强调文字颜色 1 3 2 2 4 2 3" xfId="17453"/>
    <cellStyle name="常规 3 8 6" xfId="17454"/>
    <cellStyle name="常规 3 9" xfId="17455"/>
    <cellStyle name="常规 3 9 2" xfId="17456"/>
    <cellStyle name="常规 3 9 2 2" xfId="17457"/>
    <cellStyle name="常规 3 9 2 2 2" xfId="17458"/>
    <cellStyle name="常规 3 9 2 2 2 2" xfId="17459"/>
    <cellStyle name="常规 3 9 2 2 2 2 2" xfId="17460"/>
    <cellStyle name="常规 3 9 2 2 2 2 2 2" xfId="17461"/>
    <cellStyle name="常规 8 4 2 7 3" xfId="17462"/>
    <cellStyle name="常规 3 9 2 2 2 2 3" xfId="17463"/>
    <cellStyle name="常规 7 2 59 2 2 2" xfId="17464"/>
    <cellStyle name="常规 3 9 2 2 2 3" xfId="17465"/>
    <cellStyle name="常规 7 19 47 4 3" xfId="17466"/>
    <cellStyle name="常规 7 19 52 4 3" xfId="17467"/>
    <cellStyle name="常规 3 9 2 2 2 3 2" xfId="17468"/>
    <cellStyle name="常规 3 9 2 2 2 4" xfId="17469"/>
    <cellStyle name="常规 3 9 2 2 3" xfId="17470"/>
    <cellStyle name="常规 3 9 2 2 3 2" xfId="17471"/>
    <cellStyle name="常规 3 9 2 2 3 2 2" xfId="17472"/>
    <cellStyle name="常规 7 2 59 2 3 2" xfId="17473"/>
    <cellStyle name="汇总 2 2" xfId="17474"/>
    <cellStyle name="常规 3 9 2 2 3 3" xfId="17475"/>
    <cellStyle name="常规 3 9 2 2 4" xfId="17476"/>
    <cellStyle name="常规 8 4 19 2" xfId="17477"/>
    <cellStyle name="常规 8 4 24 2" xfId="17478"/>
    <cellStyle name="常规 3 9 2 2 4 2" xfId="17479"/>
    <cellStyle name="常规 8 4 19 2 2" xfId="17480"/>
    <cellStyle name="常规 8 4 24 2 2" xfId="17481"/>
    <cellStyle name="常规 3 9 2 2 4 2 2" xfId="17482"/>
    <cellStyle name="汇总 3 2" xfId="17483"/>
    <cellStyle name="常规 3 9 2 2 4 3" xfId="17484"/>
    <cellStyle name="强调文字颜色 6 2 3 3 4 2" xfId="17485"/>
    <cellStyle name="常规 3 9 2 2 5" xfId="17486"/>
    <cellStyle name="常规 8 4 19 3" xfId="17487"/>
    <cellStyle name="常规 8 4 24 3" xfId="17488"/>
    <cellStyle name="常规 3 9 2 2 5 2" xfId="17489"/>
    <cellStyle name="常规 3 9 2 2 6" xfId="17490"/>
    <cellStyle name="常规 3 9 2 2 6 2" xfId="17491"/>
    <cellStyle name="常规 3 9 2 3" xfId="17492"/>
    <cellStyle name="常规 3 9 2 3 2" xfId="17493"/>
    <cellStyle name="常规 34 3 2 3" xfId="17494"/>
    <cellStyle name="常规 3 9 2 3 2 2" xfId="17495"/>
    <cellStyle name="常规 34 3 2 3 2" xfId="17496"/>
    <cellStyle name="常规 3 9 2 3 2 3" xfId="17497"/>
    <cellStyle name="常规 3 9 2 3 3" xfId="17498"/>
    <cellStyle name="常规 34 3 2 4" xfId="17499"/>
    <cellStyle name="常规 3 9 2 3 3 2" xfId="17500"/>
    <cellStyle name="常规 34 3 2 4 2" xfId="17501"/>
    <cellStyle name="常规 3 9 2 3 4" xfId="17502"/>
    <cellStyle name="常规 34 3 2 5" xfId="17503"/>
    <cellStyle name="常规 8 4 25 2" xfId="17504"/>
    <cellStyle name="常规 8 4 30 2" xfId="17505"/>
    <cellStyle name="常规 3 9 2 4" xfId="17506"/>
    <cellStyle name="常规 3 9 2 4 2" xfId="17507"/>
    <cellStyle name="常规 34 3 3 3" xfId="17508"/>
    <cellStyle name="常规 3 9 2 4 3" xfId="17509"/>
    <cellStyle name="常规 3 9 2 5" xfId="17510"/>
    <cellStyle name="常规 3 9 2 5 2" xfId="17511"/>
    <cellStyle name="常规 34 3 4 3" xfId="17512"/>
    <cellStyle name="常规 8 12" xfId="17513"/>
    <cellStyle name="常规 3 9 2 5 2 2" xfId="17514"/>
    <cellStyle name="常规 3 9 2 5 3" xfId="17515"/>
    <cellStyle name="常规 3 9 2 6" xfId="17516"/>
    <cellStyle name="常规 3 9 2 6 2" xfId="17517"/>
    <cellStyle name="常规 3 9 2 7" xfId="17518"/>
    <cellStyle name="常规 8 2 2 16 4 2" xfId="17519"/>
    <cellStyle name="常规 8 2 2 21 4 2" xfId="17520"/>
    <cellStyle name="常规 3 9 2 7 2" xfId="17521"/>
    <cellStyle name="常规 8 2 2 16 4 2 2" xfId="17522"/>
    <cellStyle name="常规 8 2 2 21 4 2 2" xfId="17523"/>
    <cellStyle name="常规 7 2 2 7 2 2" xfId="17524"/>
    <cellStyle name="计算 2 2 2 2 4 2" xfId="17525"/>
    <cellStyle name="常规 3 9 2 8" xfId="17526"/>
    <cellStyle name="常规 8 2 2 16 4 3" xfId="17527"/>
    <cellStyle name="常规 8 2 2 21 4 3" xfId="17528"/>
    <cellStyle name="常规 3 9 3" xfId="17529"/>
    <cellStyle name="常规 3 9 3 2" xfId="17530"/>
    <cellStyle name="常规 3 9 3 2 2" xfId="17531"/>
    <cellStyle name="常规 3 9 3 2 2 2" xfId="17532"/>
    <cellStyle name="常规 3 9 3 2 2 2 2" xfId="17533"/>
    <cellStyle name="常规 3 9 3 2 2 3" xfId="17534"/>
    <cellStyle name="常规 3 9 3 2 3" xfId="17535"/>
    <cellStyle name="常规 3 9 3 2 3 2" xfId="17536"/>
    <cellStyle name="常规 3 9 3 2 4" xfId="17537"/>
    <cellStyle name="常规 3 9 3 3" xfId="17538"/>
    <cellStyle name="常规 3 9 3 3 2" xfId="17539"/>
    <cellStyle name="常规 34 4 2 3" xfId="17540"/>
    <cellStyle name="常规 7 2 4 2 47" xfId="17541"/>
    <cellStyle name="常规 3 9 3 3 2 2" xfId="17542"/>
    <cellStyle name="常规 34 4 2 3 2" xfId="17543"/>
    <cellStyle name="常规 3 9 3 3 3" xfId="17544"/>
    <cellStyle name="常规 34 4 2 4" xfId="17545"/>
    <cellStyle name="常规 3 9 3 4" xfId="17546"/>
    <cellStyle name="常规 3 9 3 4 2" xfId="17547"/>
    <cellStyle name="常规 3 9 3 4 2 2" xfId="17548"/>
    <cellStyle name="常规 35 2 2 2 2 2" xfId="17549"/>
    <cellStyle name="常规 40 2 2 2 2 2" xfId="17550"/>
    <cellStyle name="常规 3 9 3 4 3" xfId="17551"/>
    <cellStyle name="常规 3 9 3 5" xfId="17552"/>
    <cellStyle name="常规 3 9 3 5 2" xfId="17553"/>
    <cellStyle name="常规 7 19 2 46 2 2" xfId="17554"/>
    <cellStyle name="常规 3 9 3 6" xfId="17555"/>
    <cellStyle name="常规 3 9 3 6 2" xfId="17556"/>
    <cellStyle name="常规 3 9 3 7" xfId="17557"/>
    <cellStyle name="常规 3 9 4" xfId="17558"/>
    <cellStyle name="常规 3 9 4 2" xfId="17559"/>
    <cellStyle name="常规 3 9 4 2 2" xfId="17560"/>
    <cellStyle name="常规 3 9 4 2 3" xfId="17561"/>
    <cellStyle name="常规 3 9 4 3" xfId="17562"/>
    <cellStyle name="常规 3 9 4 3 2" xfId="17563"/>
    <cellStyle name="常规 3 9 4 4" xfId="17564"/>
    <cellStyle name="常规 3 9 5 2 2" xfId="17565"/>
    <cellStyle name="常规 3 9 5 3" xfId="17566"/>
    <cellStyle name="常规 3 9 6" xfId="17567"/>
    <cellStyle name="常规 3 9 6 2" xfId="17568"/>
    <cellStyle name="常规 7 2 2 2 14 4" xfId="17569"/>
    <cellStyle name="常规 3 9 6 2 2" xfId="17570"/>
    <cellStyle name="常规 3 9 6 3" xfId="17571"/>
    <cellStyle name="常规 3 9 7" xfId="17572"/>
    <cellStyle name="常规 3 9 7 2" xfId="17573"/>
    <cellStyle name="常规 3 9 8" xfId="17574"/>
    <cellStyle name="常规 3 9 8 2" xfId="17575"/>
    <cellStyle name="常规 3 9 9" xfId="17576"/>
    <cellStyle name="常规 33 10 2 2" xfId="17577"/>
    <cellStyle name="常规 33 11 2" xfId="17578"/>
    <cellStyle name="常规 33 11 2 2" xfId="17579"/>
    <cellStyle name="常规 7 35 2 2" xfId="17580"/>
    <cellStyle name="常规 7 40 2 2" xfId="17581"/>
    <cellStyle name="常规 33 11 3" xfId="17582"/>
    <cellStyle name="常规 33 12" xfId="17583"/>
    <cellStyle name="常规 33 12 2" xfId="17584"/>
    <cellStyle name="常规 33 12 2 2" xfId="17585"/>
    <cellStyle name="常规 7 35 3 2" xfId="17586"/>
    <cellStyle name="常规 7 40 3 2" xfId="17587"/>
    <cellStyle name="常规 33 12 3" xfId="17588"/>
    <cellStyle name="常规 33 13" xfId="17589"/>
    <cellStyle name="常规 33 13 2" xfId="17590"/>
    <cellStyle name="常规 33 13 2 2" xfId="17591"/>
    <cellStyle name="常规 7 35 4 2" xfId="17592"/>
    <cellStyle name="常规 7 40 4 2" xfId="17593"/>
    <cellStyle name="常规 33 13 3" xfId="17594"/>
    <cellStyle name="常规 33 14" xfId="17595"/>
    <cellStyle name="常规 33 14 2" xfId="17596"/>
    <cellStyle name="常规 33 14 2 2" xfId="17597"/>
    <cellStyle name="常规 7 2 2 48 4" xfId="17598"/>
    <cellStyle name="常规 7 2 2 53 4" xfId="17599"/>
    <cellStyle name="常规 33 14 3" xfId="17600"/>
    <cellStyle name="常规 33 15" xfId="17601"/>
    <cellStyle name="常规 33 20" xfId="17602"/>
    <cellStyle name="常规 33 15 2" xfId="17603"/>
    <cellStyle name="常规 33 20 2" xfId="17604"/>
    <cellStyle name="常规 33 15 2 2" xfId="17605"/>
    <cellStyle name="常规 33 20 2 2" xfId="17606"/>
    <cellStyle name="常规 33 16" xfId="17607"/>
    <cellStyle name="常规 33 21" xfId="17608"/>
    <cellStyle name="常规 33 16 2" xfId="17609"/>
    <cellStyle name="常规 33 21 2" xfId="17610"/>
    <cellStyle name="常规 33 16 2 2" xfId="17611"/>
    <cellStyle name="常规 33 21 2 2" xfId="17612"/>
    <cellStyle name="常规 33 16 3" xfId="17613"/>
    <cellStyle name="常规 33 21 3" xfId="17614"/>
    <cellStyle name="常规 33 17" xfId="17615"/>
    <cellStyle name="常规 33 22" xfId="17616"/>
    <cellStyle name="常规 33 17 2" xfId="17617"/>
    <cellStyle name="常规 33 22 2" xfId="17618"/>
    <cellStyle name="警告文本 2 3 3 2 3" xfId="17619"/>
    <cellStyle name="常规 33 17 2 2" xfId="17620"/>
    <cellStyle name="常规 33 22 2 2" xfId="17621"/>
    <cellStyle name="警告文本 2 3 3 2 3 2" xfId="17622"/>
    <cellStyle name="常规 33 17 3" xfId="17623"/>
    <cellStyle name="常规 33 22 3" xfId="17624"/>
    <cellStyle name="警告文本 2 3 3 2 4" xfId="17625"/>
    <cellStyle name="常规 33 18" xfId="17626"/>
    <cellStyle name="常规 33 23" xfId="17627"/>
    <cellStyle name="常规 33 18 2" xfId="17628"/>
    <cellStyle name="常规 33 23 2" xfId="17629"/>
    <cellStyle name="常规 39 2 2 2 3" xfId="17630"/>
    <cellStyle name="常规 33 18 2 2" xfId="17631"/>
    <cellStyle name="常规 33 23 2 2" xfId="17632"/>
    <cellStyle name="常规 39 2 2 2 3 2" xfId="17633"/>
    <cellStyle name="常规 33 18 3" xfId="17634"/>
    <cellStyle name="常规 33 23 3" xfId="17635"/>
    <cellStyle name="常规 39 2 2 2 4" xfId="17636"/>
    <cellStyle name="常规 33 19" xfId="17637"/>
    <cellStyle name="常规 33 24" xfId="17638"/>
    <cellStyle name="常规 33 19 2" xfId="17639"/>
    <cellStyle name="常规 33 24 2" xfId="17640"/>
    <cellStyle name="常规 39 2 2 3 3" xfId="17641"/>
    <cellStyle name="常规 33 19 3" xfId="17642"/>
    <cellStyle name="常规 33 24 3" xfId="17643"/>
    <cellStyle name="强调文字颜色 6 2 2 2 5 2 2" xfId="17644"/>
    <cellStyle name="常规 33 2 2 6 2" xfId="17645"/>
    <cellStyle name="常规 7 20 10 4 2 2" xfId="17646"/>
    <cellStyle name="强调文字颜色 6 2 2 2 5 3" xfId="17647"/>
    <cellStyle name="常规 33 2 2 7" xfId="17648"/>
    <cellStyle name="常规 7 20 10 4 3" xfId="17649"/>
    <cellStyle name="常规 33 2 7 2" xfId="17650"/>
    <cellStyle name="常规 33 2 8" xfId="17651"/>
    <cellStyle name="常规 7 2 2 2 19 3 2" xfId="17652"/>
    <cellStyle name="常规 7 2 2 2 24 3 2" xfId="17653"/>
    <cellStyle name="常规 33 25" xfId="17654"/>
    <cellStyle name="常规 33 30" xfId="17655"/>
    <cellStyle name="常规 33 25 2" xfId="17656"/>
    <cellStyle name="常规 33 30 2" xfId="17657"/>
    <cellStyle name="常规 39 2 2 4 3" xfId="17658"/>
    <cellStyle name="常规 33 25 3" xfId="17659"/>
    <cellStyle name="常规 33 30 3" xfId="17660"/>
    <cellStyle name="常规 33 26" xfId="17661"/>
    <cellStyle name="常规 33 31" xfId="17662"/>
    <cellStyle name="常规 33 26 2" xfId="17663"/>
    <cellStyle name="常规 33 31 2" xfId="17664"/>
    <cellStyle name="常规 33 26 2 2" xfId="17665"/>
    <cellStyle name="常规 33 31 2 2" xfId="17666"/>
    <cellStyle name="常规 33 26 3" xfId="17667"/>
    <cellStyle name="常规 33 31 3" xfId="17668"/>
    <cellStyle name="常规 33 27" xfId="17669"/>
    <cellStyle name="常规 33 32" xfId="17670"/>
    <cellStyle name="常规 33 27 2" xfId="17671"/>
    <cellStyle name="常规 33 32 2" xfId="17672"/>
    <cellStyle name="常规 33 27 2 2" xfId="17673"/>
    <cellStyle name="常规 33 32 2 2" xfId="17674"/>
    <cellStyle name="常规 33 27 3" xfId="17675"/>
    <cellStyle name="常规 33 32 3" xfId="17676"/>
    <cellStyle name="常规 33 28 2" xfId="17677"/>
    <cellStyle name="常规 33 33 2" xfId="17678"/>
    <cellStyle name="常规 33 28 2 2" xfId="17679"/>
    <cellStyle name="常规 33 33 2 2" xfId="17680"/>
    <cellStyle name="常规 33 28 3" xfId="17681"/>
    <cellStyle name="常规 33 33 3" xfId="17682"/>
    <cellStyle name="常规 33 29" xfId="17683"/>
    <cellStyle name="常规 33 34" xfId="17684"/>
    <cellStyle name="常规 33 29 2" xfId="17685"/>
    <cellStyle name="常规 33 34 2" xfId="17686"/>
    <cellStyle name="常规 33 29 2 2" xfId="17687"/>
    <cellStyle name="常规 33 34 2 2" xfId="17688"/>
    <cellStyle name="常规 33 29 3" xfId="17689"/>
    <cellStyle name="常规 33 34 3" xfId="17690"/>
    <cellStyle name="常规 33 3 2 4 2" xfId="17691"/>
    <cellStyle name="常规 33 3 2 5" xfId="17692"/>
    <cellStyle name="常规 33 3 7" xfId="17693"/>
    <cellStyle name="常规 33 35" xfId="17694"/>
    <cellStyle name="常规 33 40" xfId="17695"/>
    <cellStyle name="常规 33 35 2" xfId="17696"/>
    <cellStyle name="常规 33 40 2" xfId="17697"/>
    <cellStyle name="常规 33 35 2 2" xfId="17698"/>
    <cellStyle name="常规 33 40 2 2" xfId="17699"/>
    <cellStyle name="常规 33 35 3" xfId="17700"/>
    <cellStyle name="常规 33 40 3" xfId="17701"/>
    <cellStyle name="常规 7 2 4 2 13 2 2 2" xfId="17702"/>
    <cellStyle name="常规 33 36" xfId="17703"/>
    <cellStyle name="常规 33 41" xfId="17704"/>
    <cellStyle name="常规 7 20 2 27 2 3" xfId="17705"/>
    <cellStyle name="常规 7 20 2 32 2 3" xfId="17706"/>
    <cellStyle name="常规 33 36 2" xfId="17707"/>
    <cellStyle name="常规 33 41 2" xfId="17708"/>
    <cellStyle name="常规 7 20 2 27 2 3 2" xfId="17709"/>
    <cellStyle name="常规 7 20 2 32 2 3 2" xfId="17710"/>
    <cellStyle name="常规 8 2 2 2 5" xfId="17711"/>
    <cellStyle name="常规 33 36 2 2" xfId="17712"/>
    <cellStyle name="常规 33 41 2 2" xfId="17713"/>
    <cellStyle name="常规 7 20 2 27 2 4" xfId="17714"/>
    <cellStyle name="常规 7 20 2 32 2 4" xfId="17715"/>
    <cellStyle name="常规 33 36 3" xfId="17716"/>
    <cellStyle name="常规 33 41 3" xfId="17717"/>
    <cellStyle name="常规 7 2 4 2 13 2 3 2" xfId="17718"/>
    <cellStyle name="常规 33 37 2" xfId="17719"/>
    <cellStyle name="常规 33 42 2" xfId="17720"/>
    <cellStyle name="常规 33 37 2 2" xfId="17721"/>
    <cellStyle name="常规 33 42 2 2" xfId="17722"/>
    <cellStyle name="常规 33 37 3" xfId="17723"/>
    <cellStyle name="常规 33 42 3" xfId="17724"/>
    <cellStyle name="常规 33 38" xfId="17725"/>
    <cellStyle name="常规 33 43" xfId="17726"/>
    <cellStyle name="常规 37 2 2 3 2 2" xfId="17727"/>
    <cellStyle name="常规 7 2 2 2 37 2" xfId="17728"/>
    <cellStyle name="常规 7 2 2 2 42 2" xfId="17729"/>
    <cellStyle name="常规 33 38 2" xfId="17730"/>
    <cellStyle name="常规 33 43 2" xfId="17731"/>
    <cellStyle name="常规 7 2 2 2 37 2 2" xfId="17732"/>
    <cellStyle name="常规 7 2 2 2 42 2 2" xfId="17733"/>
    <cellStyle name="常规 33 38 2 2" xfId="17734"/>
    <cellStyle name="常规 33 43 2 2" xfId="17735"/>
    <cellStyle name="常规 7 2 2 2 37 2 2 2" xfId="17736"/>
    <cellStyle name="常规 7 2 2 2 42 2 2 2" xfId="17737"/>
    <cellStyle name="常规 33 38 3" xfId="17738"/>
    <cellStyle name="常规 33 43 3" xfId="17739"/>
    <cellStyle name="常规 7 2 2 2 37 2 3" xfId="17740"/>
    <cellStyle name="常规 7 2 2 2 42 2 3" xfId="17741"/>
    <cellStyle name="常规 33 39" xfId="17742"/>
    <cellStyle name="常规 33 44" xfId="17743"/>
    <cellStyle name="常规 7 2 2 2 37 3" xfId="17744"/>
    <cellStyle name="常规 7 2 2 2 42 3" xfId="17745"/>
    <cellStyle name="常规 33 39 2" xfId="17746"/>
    <cellStyle name="常规 33 44 2" xfId="17747"/>
    <cellStyle name="常规 7 2 2 2 37 3 2" xfId="17748"/>
    <cellStyle name="常规 7 2 2 2 42 3 2" xfId="17749"/>
    <cellStyle name="常规 33 39 3" xfId="17750"/>
    <cellStyle name="常规 33 44 3" xfId="17751"/>
    <cellStyle name="计算 2 3 4 2 2" xfId="17752"/>
    <cellStyle name="常规 33 4 4 2" xfId="17753"/>
    <cellStyle name="常规 33 4 5" xfId="17754"/>
    <cellStyle name="常规 33 45" xfId="17755"/>
    <cellStyle name="常规 7 2 2 2 37 4" xfId="17756"/>
    <cellStyle name="常规 7 2 2 2 42 4" xfId="17757"/>
    <cellStyle name="常规 33 45 2" xfId="17758"/>
    <cellStyle name="常规 7 2 2 2 37 4 2" xfId="17759"/>
    <cellStyle name="常规 7 2 2 2 42 4 2" xfId="17760"/>
    <cellStyle name="常规 33 46" xfId="17761"/>
    <cellStyle name="常规 7 2 2 2 37 5" xfId="17762"/>
    <cellStyle name="常规 7 2 2 2 42 5" xfId="17763"/>
    <cellStyle name="常规 33 46 2" xfId="17764"/>
    <cellStyle name="链接单元格 2 9" xfId="17765"/>
    <cellStyle name="常规 33 47" xfId="17766"/>
    <cellStyle name="常规 33 47 2" xfId="17767"/>
    <cellStyle name="链接单元格 3 9" xfId="17768"/>
    <cellStyle name="常规 33 48" xfId="17769"/>
    <cellStyle name="常规 33 49" xfId="17770"/>
    <cellStyle name="常规 33 5 3 2" xfId="17771"/>
    <cellStyle name="常规 33 5 4" xfId="17772"/>
    <cellStyle name="常规 33 5 4 2" xfId="17773"/>
    <cellStyle name="常规 33 5 5" xfId="17774"/>
    <cellStyle name="强调文字颜色 5 2 2 2 3 2 2 2" xfId="17775"/>
    <cellStyle name="常规 33 6 3 2" xfId="17776"/>
    <cellStyle name="强调文字颜色 5 2 2 2 3 2 3" xfId="17777"/>
    <cellStyle name="常规 33 6 4" xfId="17778"/>
    <cellStyle name="强调文字颜色 5 2 2 2 3 2 3 2" xfId="17779"/>
    <cellStyle name="常规 33 6 4 2" xfId="17780"/>
    <cellStyle name="强调文字颜色 5 2 2 2 3 2 4" xfId="17781"/>
    <cellStyle name="常规 33 6 5" xfId="17782"/>
    <cellStyle name="强调文字颜色 5 2 2 2 3 4 2" xfId="17783"/>
    <cellStyle name="常规 33 8 3" xfId="17784"/>
    <cellStyle name="常规 34 2 2 2 2 2 2" xfId="17785"/>
    <cellStyle name="常规 34 2 2 2 3 2" xfId="17786"/>
    <cellStyle name="常规 34 2 2 2 4" xfId="17787"/>
    <cellStyle name="常规 7 19 45 2 3 2" xfId="17788"/>
    <cellStyle name="常规 7 19 50 2 3 2" xfId="17789"/>
    <cellStyle name="常规 34 2 2 3" xfId="17790"/>
    <cellStyle name="常规 7 19 26 5" xfId="17791"/>
    <cellStyle name="常规 7 19 31 5" xfId="17792"/>
    <cellStyle name="常规 34 2 2 3 2" xfId="17793"/>
    <cellStyle name="常规 34 2 2 3 2 2" xfId="17794"/>
    <cellStyle name="常规 34 2 2 3 3" xfId="17795"/>
    <cellStyle name="常规 34 2 2 4" xfId="17796"/>
    <cellStyle name="常规 34 2 2 4 2" xfId="17797"/>
    <cellStyle name="常规 34 2 2 4 2 2" xfId="17798"/>
    <cellStyle name="常规 34 2 2 4 3" xfId="17799"/>
    <cellStyle name="常规 34 2 2 5" xfId="17800"/>
    <cellStyle name="常规 34 2 2 5 2" xfId="17801"/>
    <cellStyle name="常规 34 2 2 6" xfId="17802"/>
    <cellStyle name="常规 34 2 2 6 2" xfId="17803"/>
    <cellStyle name="常规 34 2 2 7" xfId="17804"/>
    <cellStyle name="常规 34 2 3 2" xfId="17805"/>
    <cellStyle name="常规 7 19 27 4" xfId="17806"/>
    <cellStyle name="常规 7 19 32 4" xfId="17807"/>
    <cellStyle name="计算 3 2 2 2 3" xfId="17808"/>
    <cellStyle name="常规 34 2 3 2 2" xfId="17809"/>
    <cellStyle name="常规 7 19 27 4 2" xfId="17810"/>
    <cellStyle name="常规 7 19 32 4 2" xfId="17811"/>
    <cellStyle name="计算 3 2 2 2 3 2" xfId="17812"/>
    <cellStyle name="常规 34 2 3 2 2 2" xfId="17813"/>
    <cellStyle name="常规 7 19 27 4 2 2" xfId="17814"/>
    <cellStyle name="常规 7 19 32 4 2 2" xfId="17815"/>
    <cellStyle name="常规 34 2 3 3" xfId="17816"/>
    <cellStyle name="常规 7 19 27 5" xfId="17817"/>
    <cellStyle name="常规 7 19 32 5" xfId="17818"/>
    <cellStyle name="计算 3 2 2 3 3" xfId="17819"/>
    <cellStyle name="常规 34 2 3 3 2" xfId="17820"/>
    <cellStyle name="常规 34 2 3 4" xfId="17821"/>
    <cellStyle name="常规 34 2 4" xfId="17822"/>
    <cellStyle name="常规 34 2 4 2" xfId="17823"/>
    <cellStyle name="常规 7 19 28 4" xfId="17824"/>
    <cellStyle name="常规 7 19 33 4" xfId="17825"/>
    <cellStyle name="常规 34 2 4 3" xfId="17826"/>
    <cellStyle name="常规 7 19 28 5" xfId="17827"/>
    <cellStyle name="常规 7 19 33 5" xfId="17828"/>
    <cellStyle name="常规 34 2 5" xfId="17829"/>
    <cellStyle name="常规 34 2 5 2" xfId="17830"/>
    <cellStyle name="常规 7 19 29 4" xfId="17831"/>
    <cellStyle name="常规 7 19 34 4" xfId="17832"/>
    <cellStyle name="计算 3 2 4 2 3" xfId="17833"/>
    <cellStyle name="常规 34 2 5 2 2" xfId="17834"/>
    <cellStyle name="常规 7 19 29 4 2" xfId="17835"/>
    <cellStyle name="常规 7 19 34 4 2" xfId="17836"/>
    <cellStyle name="常规 34 2 5 3" xfId="17837"/>
    <cellStyle name="常规 7 19 29 5" xfId="17838"/>
    <cellStyle name="常规 7 19 34 5" xfId="17839"/>
    <cellStyle name="常规 34 2 6 2" xfId="17840"/>
    <cellStyle name="常规 7 19 35 4" xfId="17841"/>
    <cellStyle name="常规 7 19 40 4" xfId="17842"/>
    <cellStyle name="常规 34 2 7" xfId="17843"/>
    <cellStyle name="常规 34 2 7 2" xfId="17844"/>
    <cellStyle name="常规 7 19 36 4" xfId="17845"/>
    <cellStyle name="常规 7 19 41 4" xfId="17846"/>
    <cellStyle name="常规 34 2 8" xfId="17847"/>
    <cellStyle name="常规 7 2 2 2 25 3 2" xfId="17848"/>
    <cellStyle name="常规 7 2 2 2 30 3 2" xfId="17849"/>
    <cellStyle name="计算 2 9 2" xfId="17850"/>
    <cellStyle name="常规 34 3 2 2 3" xfId="17851"/>
    <cellStyle name="常规 34 3 3 2" xfId="17852"/>
    <cellStyle name="计算 3 3 2 2 3" xfId="17853"/>
    <cellStyle name="常规 34 3 3 2 2" xfId="17854"/>
    <cellStyle name="常规 34 3 4" xfId="17855"/>
    <cellStyle name="常规 34 3 4 2" xfId="17856"/>
    <cellStyle name="计算 3 3 3 2 3" xfId="17857"/>
    <cellStyle name="常规 34 3 4 2 2" xfId="17858"/>
    <cellStyle name="常规 34 3 5" xfId="17859"/>
    <cellStyle name="常规 34 3 5 2" xfId="17860"/>
    <cellStyle name="常规 34 3 7" xfId="17861"/>
    <cellStyle name="常规 34 4 3 2" xfId="17862"/>
    <cellStyle name="常规 34 4 4" xfId="17863"/>
    <cellStyle name="常规 34 4 4 2" xfId="17864"/>
    <cellStyle name="常规 34 4 5" xfId="17865"/>
    <cellStyle name="常规 34 47 2" xfId="17866"/>
    <cellStyle name="注释 2 2 4 2 2 2" xfId="17867"/>
    <cellStyle name="常规 7 19 2 12 2 2 2" xfId="17868"/>
    <cellStyle name="常规 34 49" xfId="17869"/>
    <cellStyle name="注释 2 2 4 2 4" xfId="17870"/>
    <cellStyle name="常规 34 5 3 2" xfId="17871"/>
    <cellStyle name="常规 34 5 4" xfId="17872"/>
    <cellStyle name="常规 34 5 5" xfId="17873"/>
    <cellStyle name="强调文字颜色 5 2 2 2 4 2 2 2" xfId="17874"/>
    <cellStyle name="常规 34 6 3 2" xfId="17875"/>
    <cellStyle name="强调文字颜色 5 2 2 2 4 2 3" xfId="17876"/>
    <cellStyle name="常规 34 6 4" xfId="17877"/>
    <cellStyle name="强调文字颜色 5 2 2 2 4 2 4" xfId="17878"/>
    <cellStyle name="常规 34 6 5" xfId="17879"/>
    <cellStyle name="常规 35" xfId="17880"/>
    <cellStyle name="常规 40" xfId="17881"/>
    <cellStyle name="常规 35 10 2 2" xfId="17882"/>
    <cellStyle name="常规 35 11 2" xfId="17883"/>
    <cellStyle name="常规 7 55 2 2" xfId="17884"/>
    <cellStyle name="常规 7 60 2 2" xfId="17885"/>
    <cellStyle name="常规 35 11 3" xfId="17886"/>
    <cellStyle name="常规 35 12" xfId="17887"/>
    <cellStyle name="常规 35 12 2" xfId="17888"/>
    <cellStyle name="输入 2 2 2 5 4" xfId="17889"/>
    <cellStyle name="常规 35 12 2 2" xfId="17890"/>
    <cellStyle name="常规 7 55 3 2" xfId="17891"/>
    <cellStyle name="常规 7 60 3 2" xfId="17892"/>
    <cellStyle name="常规 35 12 3" xfId="17893"/>
    <cellStyle name="常规 35 13" xfId="17894"/>
    <cellStyle name="常规 35 13 2" xfId="17895"/>
    <cellStyle name="常规 35 13 2 2" xfId="17896"/>
    <cellStyle name="常规 7 55 4 2" xfId="17897"/>
    <cellStyle name="常规 7 60 4 2" xfId="17898"/>
    <cellStyle name="常规 35 13 3" xfId="17899"/>
    <cellStyle name="常规 35 14" xfId="17900"/>
    <cellStyle name="常规 36 2 2 2 2" xfId="17901"/>
    <cellStyle name="常规 41 2 2 2 2" xfId="17902"/>
    <cellStyle name="常规 35 16 2 2" xfId="17903"/>
    <cellStyle name="常规 35 21 2 2" xfId="17904"/>
    <cellStyle name="常规 35 16 3" xfId="17905"/>
    <cellStyle name="常规 35 21 3" xfId="17906"/>
    <cellStyle name="常规 35 17 2 2" xfId="17907"/>
    <cellStyle name="常规 35 22 2 2" xfId="17908"/>
    <cellStyle name="常规 35 17 3" xfId="17909"/>
    <cellStyle name="常规 35 22 3" xfId="17910"/>
    <cellStyle name="常规 35 18 2" xfId="17911"/>
    <cellStyle name="常规 35 23 2" xfId="17912"/>
    <cellStyle name="常规 35 18 2 2" xfId="17913"/>
    <cellStyle name="常规 35 23 2 2" xfId="17914"/>
    <cellStyle name="常规 35 18 3" xfId="17915"/>
    <cellStyle name="常规 35 23 3" xfId="17916"/>
    <cellStyle name="常规 35 19" xfId="17917"/>
    <cellStyle name="常规 35 24" xfId="17918"/>
    <cellStyle name="常规 35 2" xfId="17919"/>
    <cellStyle name="常规 40 2" xfId="17920"/>
    <cellStyle name="常规 35 2 2" xfId="17921"/>
    <cellStyle name="常规 40 2 2" xfId="17922"/>
    <cellStyle name="强调文字颜色 4 2 2 2 5" xfId="17923"/>
    <cellStyle name="常规 35 2 2 2" xfId="17924"/>
    <cellStyle name="常规 40 2 2 2" xfId="17925"/>
    <cellStyle name="强调文字颜色 4 2 2 2 5 2" xfId="17926"/>
    <cellStyle name="常规 35 2 2 2 2" xfId="17927"/>
    <cellStyle name="常规 40 2 2 2 2" xfId="17928"/>
    <cellStyle name="强调文字颜色 4 2 2 2 5 2 2" xfId="17929"/>
    <cellStyle name="常规 35 2 2 2 2 2 2" xfId="17930"/>
    <cellStyle name="常规 40 2 2 2 2 2 2" xfId="17931"/>
    <cellStyle name="常规 35 2 2 2 3" xfId="17932"/>
    <cellStyle name="常规 40 2 2 2 3" xfId="17933"/>
    <cellStyle name="常规 35 2 2 2 3 2" xfId="17934"/>
    <cellStyle name="常规 40 2 2 2 3 2" xfId="17935"/>
    <cellStyle name="常规 35 2 2 3" xfId="17936"/>
    <cellStyle name="常规 40 2 2 3" xfId="17937"/>
    <cellStyle name="强调文字颜色 4 2 2 2 5 3" xfId="17938"/>
    <cellStyle name="常规 35 2 2 3 2" xfId="17939"/>
    <cellStyle name="常规 40 2 2 3 2" xfId="17940"/>
    <cellStyle name="强调文字颜色 4 2 2 2 5 3 2" xfId="17941"/>
    <cellStyle name="常规 35 2 2 3 2 2" xfId="17942"/>
    <cellStyle name="常规 40 2 2 3 2 2" xfId="17943"/>
    <cellStyle name="常规 35 2 2 3 3" xfId="17944"/>
    <cellStyle name="常规 40 2 2 3 3" xfId="17945"/>
    <cellStyle name="常规 35 2 2 4" xfId="17946"/>
    <cellStyle name="常规 40 2 2 4" xfId="17947"/>
    <cellStyle name="强调文字颜色 4 2 2 2 5 4" xfId="17948"/>
    <cellStyle name="常规 35 2 2 4 2" xfId="17949"/>
    <cellStyle name="常规 40 2 2 4 2" xfId="17950"/>
    <cellStyle name="常规 35 2 2 4 2 2" xfId="17951"/>
    <cellStyle name="常规 40 2 2 4 2 2" xfId="17952"/>
    <cellStyle name="常规 35 2 2 4 3" xfId="17953"/>
    <cellStyle name="常规 40 2 2 4 3" xfId="17954"/>
    <cellStyle name="常规 35 2 2 5" xfId="17955"/>
    <cellStyle name="常规 40 2 2 5" xfId="17956"/>
    <cellStyle name="常规 35 2 2 5 2" xfId="17957"/>
    <cellStyle name="常规 40 2 2 5 2" xfId="17958"/>
    <cellStyle name="常规 35 2 2 7" xfId="17959"/>
    <cellStyle name="适中 3 2 3 2 2" xfId="17960"/>
    <cellStyle name="常规 35 2 3" xfId="17961"/>
    <cellStyle name="常规 40 2 3" xfId="17962"/>
    <cellStyle name="强调文字颜色 4 2 2 2 6" xfId="17963"/>
    <cellStyle name="常规 35 2 3 2" xfId="17964"/>
    <cellStyle name="常规 40 2 3 2" xfId="17965"/>
    <cellStyle name="强调文字颜色 4 2 2 2 6 2" xfId="17966"/>
    <cellStyle name="常规 35 2 3 2 2" xfId="17967"/>
    <cellStyle name="常规 40 2 3 2 2" xfId="17968"/>
    <cellStyle name="常规 35 2 3 2 2 2" xfId="17969"/>
    <cellStyle name="常规 40 2 3 2 2 2" xfId="17970"/>
    <cellStyle name="常规 35 2 3 2 3" xfId="17971"/>
    <cellStyle name="常规 40 2 3 2 3" xfId="17972"/>
    <cellStyle name="常规 7 19 5 4 2 2" xfId="17973"/>
    <cellStyle name="常规 35 2 3 3" xfId="17974"/>
    <cellStyle name="常规 40 2 3 3" xfId="17975"/>
    <cellStyle name="汇总 2 3 2 2 3" xfId="17976"/>
    <cellStyle name="常规 35 2 3 3 2" xfId="17977"/>
    <cellStyle name="常规 40 2 3 3 2" xfId="17978"/>
    <cellStyle name="常规 35 2 3 4" xfId="17979"/>
    <cellStyle name="常规 40 2 3 4" xfId="17980"/>
    <cellStyle name="常规 35 2 4" xfId="17981"/>
    <cellStyle name="常规 40 2 4" xfId="17982"/>
    <cellStyle name="强调文字颜色 4 2 2 2 7" xfId="17983"/>
    <cellStyle name="常规 35 2 4 2" xfId="17984"/>
    <cellStyle name="常规 40 2 4 2" xfId="17985"/>
    <cellStyle name="强调文字颜色 4 2 2 2 7 2" xfId="17986"/>
    <cellStyle name="常规 35 2 4 2 2" xfId="17987"/>
    <cellStyle name="常规 40 2 4 2 2" xfId="17988"/>
    <cellStyle name="常规 35 2 4 3" xfId="17989"/>
    <cellStyle name="常规 40 2 4 3" xfId="17990"/>
    <cellStyle name="常规 49 2 2 2" xfId="17991"/>
    <cellStyle name="常规 35 2 5" xfId="17992"/>
    <cellStyle name="常规 40 2 5" xfId="17993"/>
    <cellStyle name="强调文字颜色 4 2 2 2 8" xfId="17994"/>
    <cellStyle name="常规 35 2 5 2" xfId="17995"/>
    <cellStyle name="常规 40 2 5 2" xfId="17996"/>
    <cellStyle name="常规 35 2 5 2 2" xfId="17997"/>
    <cellStyle name="常规 40 2 5 2 2" xfId="17998"/>
    <cellStyle name="常规 35 2 5 3" xfId="17999"/>
    <cellStyle name="常规 40 2 5 3" xfId="18000"/>
    <cellStyle name="常规 35 2 6" xfId="18001"/>
    <cellStyle name="常规 40 2 6" xfId="18002"/>
    <cellStyle name="常规 35 2 6 2" xfId="18003"/>
    <cellStyle name="常规 40 2 6 2" xfId="18004"/>
    <cellStyle name="常规 35 2 7" xfId="18005"/>
    <cellStyle name="常规 40 2 7" xfId="18006"/>
    <cellStyle name="常规 35 2 7 2" xfId="18007"/>
    <cellStyle name="常规 40 2 7 2" xfId="18008"/>
    <cellStyle name="常规 7 2 4 2 2 2 4" xfId="18009"/>
    <cellStyle name="常规 35 2 8" xfId="18010"/>
    <cellStyle name="常规 40 2 8" xfId="18011"/>
    <cellStyle name="常规 6 2 4 2" xfId="18012"/>
    <cellStyle name="常规 7 2 2 2 26 3 2" xfId="18013"/>
    <cellStyle name="常规 7 2 2 2 31 3 2" xfId="18014"/>
    <cellStyle name="常规 35 25" xfId="18015"/>
    <cellStyle name="常规 35 30" xfId="18016"/>
    <cellStyle name="好 2 2 2 6" xfId="18017"/>
    <cellStyle name="常规 35 25 2" xfId="18018"/>
    <cellStyle name="常规 35 30 2" xfId="18019"/>
    <cellStyle name="好 2 2 2 6 2" xfId="18020"/>
    <cellStyle name="常规 35 25 2 2" xfId="18021"/>
    <cellStyle name="常规 35 30 2 2" xfId="18022"/>
    <cellStyle name="好 2 2 2 7" xfId="18023"/>
    <cellStyle name="常规 35 25 3" xfId="18024"/>
    <cellStyle name="常规 35 30 3" xfId="18025"/>
    <cellStyle name="强调文字颜色 5 2 3 3 2 2 2" xfId="18026"/>
    <cellStyle name="常规 35 26" xfId="18027"/>
    <cellStyle name="常规 35 31" xfId="18028"/>
    <cellStyle name="常规 35 26 2" xfId="18029"/>
    <cellStyle name="常规 35 31 2" xfId="18030"/>
    <cellStyle name="常规 35 26 2 2" xfId="18031"/>
    <cellStyle name="常规 35 31 2 2" xfId="18032"/>
    <cellStyle name="常规 35 26 3" xfId="18033"/>
    <cellStyle name="常规 35 31 3" xfId="18034"/>
    <cellStyle name="常规 35 27 3" xfId="18035"/>
    <cellStyle name="常规 35 32 3" xfId="18036"/>
    <cellStyle name="常规 35 28 2 2" xfId="18037"/>
    <cellStyle name="常规 35 33 2 2" xfId="18038"/>
    <cellStyle name="常规 8 4 2 29 4 2 2" xfId="18039"/>
    <cellStyle name="常规 8 4 2 34 4 2 2" xfId="18040"/>
    <cellStyle name="常规 35 28 3" xfId="18041"/>
    <cellStyle name="常规 35 33 3" xfId="18042"/>
    <cellStyle name="常规 35 29" xfId="18043"/>
    <cellStyle name="常规 35 34" xfId="18044"/>
    <cellStyle name="常规 35 3" xfId="18045"/>
    <cellStyle name="常规 40 3" xfId="18046"/>
    <cellStyle name="常规 35 3 2 2 2 2" xfId="18047"/>
    <cellStyle name="常规 40 3 2 2 2 2" xfId="18048"/>
    <cellStyle name="常规 35 3 2 2 3" xfId="18049"/>
    <cellStyle name="常规 40 3 2 2 3" xfId="18050"/>
    <cellStyle name="常规 35 3 2 3" xfId="18051"/>
    <cellStyle name="常规 40 3 2 3" xfId="18052"/>
    <cellStyle name="常规 35 3 2 3 2" xfId="18053"/>
    <cellStyle name="常规 40 3 2 3 2" xfId="18054"/>
    <cellStyle name="常规 35 3 2 4" xfId="18055"/>
    <cellStyle name="常规 40 3 2 4" xfId="18056"/>
    <cellStyle name="常规 35 3 2 4 2" xfId="18057"/>
    <cellStyle name="常规 35 3 2 5" xfId="18058"/>
    <cellStyle name="常规 35 3 3 3" xfId="18059"/>
    <cellStyle name="常规 40 3 3 3" xfId="18060"/>
    <cellStyle name="常规 35 3 4" xfId="18061"/>
    <cellStyle name="常规 40 3 4" xfId="18062"/>
    <cellStyle name="常规 35 3 4 3" xfId="18063"/>
    <cellStyle name="常规 40 3 4 3" xfId="18064"/>
    <cellStyle name="常规 35 3 5" xfId="18065"/>
    <cellStyle name="常规 40 3 5" xfId="18066"/>
    <cellStyle name="常规 49 2 3 2" xfId="18067"/>
    <cellStyle name="汇总 2 2 9" xfId="18068"/>
    <cellStyle name="常规 35 3 6 2" xfId="18069"/>
    <cellStyle name="常规 35 3 7" xfId="18070"/>
    <cellStyle name="常规 7 2 4 2 38 4 2" xfId="18071"/>
    <cellStyle name="常规 7 2 4 2 43 4 2" xfId="18072"/>
    <cellStyle name="常规 35 35" xfId="18073"/>
    <cellStyle name="常规 35 40" xfId="18074"/>
    <cellStyle name="常规 7 2 4 2 38 4 2 2" xfId="18075"/>
    <cellStyle name="常规 7 2 4 2 43 4 2 2" xfId="18076"/>
    <cellStyle name="常规 35 35 2" xfId="18077"/>
    <cellStyle name="常规 35 40 2" xfId="18078"/>
    <cellStyle name="常规 35 35 2 2" xfId="18079"/>
    <cellStyle name="常规 35 40 2 2" xfId="18080"/>
    <cellStyle name="常规 35 35 3" xfId="18081"/>
    <cellStyle name="常规 35 40 3" xfId="18082"/>
    <cellStyle name="常规 7 2 4 2 38 4 3" xfId="18083"/>
    <cellStyle name="常规 7 2 4 2 43 4 3" xfId="18084"/>
    <cellStyle name="常规 35 36" xfId="18085"/>
    <cellStyle name="常规 35 41" xfId="18086"/>
    <cellStyle name="常规 35 36 2" xfId="18087"/>
    <cellStyle name="常规 35 41 2" xfId="18088"/>
    <cellStyle name="常规 35 36 2 2" xfId="18089"/>
    <cellStyle name="常规 35 41 2 2" xfId="18090"/>
    <cellStyle name="常规 35 36 3" xfId="18091"/>
    <cellStyle name="常规 35 41 3" xfId="18092"/>
    <cellStyle name="常规 35 37" xfId="18093"/>
    <cellStyle name="常规 35 42" xfId="18094"/>
    <cellStyle name="常规 35 37 2" xfId="18095"/>
    <cellStyle name="常规 35 42 2" xfId="18096"/>
    <cellStyle name="常规 35 37 2 2" xfId="18097"/>
    <cellStyle name="常规 35 42 2 2" xfId="18098"/>
    <cellStyle name="常规 35 37 3" xfId="18099"/>
    <cellStyle name="常规 35 42 3" xfId="18100"/>
    <cellStyle name="常规 35 38" xfId="18101"/>
    <cellStyle name="常规 35 43" xfId="18102"/>
    <cellStyle name="常规 35 38 2" xfId="18103"/>
    <cellStyle name="常规 35 43 2" xfId="18104"/>
    <cellStyle name="常规 35 38 2 2" xfId="18105"/>
    <cellStyle name="常规 35 43 2 2" xfId="18106"/>
    <cellStyle name="常规 35 38 3" xfId="18107"/>
    <cellStyle name="常规 35 43 3" xfId="18108"/>
    <cellStyle name="常规 35 39" xfId="18109"/>
    <cellStyle name="常规 35 44" xfId="18110"/>
    <cellStyle name="常规 35 4" xfId="18111"/>
    <cellStyle name="常规 40 4" xfId="18112"/>
    <cellStyle name="常规 35 4 2 3" xfId="18113"/>
    <cellStyle name="常规 40 4 2 3" xfId="18114"/>
    <cellStyle name="常规 35 4 2 3 2" xfId="18115"/>
    <cellStyle name="警告文本 3 5 4" xfId="18116"/>
    <cellStyle name="常规 35 4 2 4" xfId="18117"/>
    <cellStyle name="常规 35 4 4" xfId="18118"/>
    <cellStyle name="常规 40 4 4" xfId="18119"/>
    <cellStyle name="常规 35 4 4 2" xfId="18120"/>
    <cellStyle name="常规 35 4 5" xfId="18121"/>
    <cellStyle name="常规 35 45" xfId="18122"/>
    <cellStyle name="常规 35 45 2" xfId="18123"/>
    <cellStyle name="常规 35 46" xfId="18124"/>
    <cellStyle name="常规 35 46 2" xfId="18125"/>
    <cellStyle name="常规 35 48" xfId="18126"/>
    <cellStyle name="常规 35 49" xfId="18127"/>
    <cellStyle name="常规 35 5" xfId="18128"/>
    <cellStyle name="常规 40 5" xfId="18129"/>
    <cellStyle name="常规 35 5 2" xfId="18130"/>
    <cellStyle name="常规 40 5 2" xfId="18131"/>
    <cellStyle name="强调文字颜色 4 2 2 5 5" xfId="18132"/>
    <cellStyle name="常规 35 5 2 2" xfId="18133"/>
    <cellStyle name="常规 40 5 2 2" xfId="18134"/>
    <cellStyle name="常规 35 5 3" xfId="18135"/>
    <cellStyle name="常规 40 5 3" xfId="18136"/>
    <cellStyle name="常规 35 5 3 2" xfId="18137"/>
    <cellStyle name="常规 35 5 4" xfId="18138"/>
    <cellStyle name="常规 35 5 4 2" xfId="18139"/>
    <cellStyle name="常规 35 5 5" xfId="18140"/>
    <cellStyle name="常规 35 6" xfId="18141"/>
    <cellStyle name="常规 40 6" xfId="18142"/>
    <cellStyle name="常规 35 6 2" xfId="18143"/>
    <cellStyle name="常规 40 6 2" xfId="18144"/>
    <cellStyle name="常规 35 6 2 2" xfId="18145"/>
    <cellStyle name="常规 40 6 2 2" xfId="18146"/>
    <cellStyle name="强调文字颜色 5 2 2 2 5 2 2" xfId="18147"/>
    <cellStyle name="常规 35 6 3" xfId="18148"/>
    <cellStyle name="常规 40 6 3" xfId="18149"/>
    <cellStyle name="常规 35 6 3 2" xfId="18150"/>
    <cellStyle name="常规 35 6 4" xfId="18151"/>
    <cellStyle name="常规 35 6 4 2" xfId="18152"/>
    <cellStyle name="常规 35 6 5" xfId="18153"/>
    <cellStyle name="常规 35 7" xfId="18154"/>
    <cellStyle name="常规 40 7" xfId="18155"/>
    <cellStyle name="常规 7 2 2 58 2 3" xfId="18156"/>
    <cellStyle name="常规 35 7 2" xfId="18157"/>
    <cellStyle name="常规 40 7 2" xfId="18158"/>
    <cellStyle name="常规 7 2 2 58 2 3 2" xfId="18159"/>
    <cellStyle name="常规 35 7 2 2" xfId="18160"/>
    <cellStyle name="常规 7 2 2 58 2 4" xfId="18161"/>
    <cellStyle name="强调文字颜色 5 2 2 2 5 3 2" xfId="18162"/>
    <cellStyle name="常规 35 7 3" xfId="18163"/>
    <cellStyle name="常规 7 19 2 4 3 2" xfId="18164"/>
    <cellStyle name="常规 8 5 5 2" xfId="18165"/>
    <cellStyle name="常规 35 8" xfId="18166"/>
    <cellStyle name="常规 40 8" xfId="18167"/>
    <cellStyle name="常规 35 8 2" xfId="18168"/>
    <cellStyle name="常规 40 8 2" xfId="18169"/>
    <cellStyle name="常规 35 8 2 2" xfId="18170"/>
    <cellStyle name="常规 35 8 3" xfId="18171"/>
    <cellStyle name="常规 35 9 2 2" xfId="18172"/>
    <cellStyle name="常规 35 9 3" xfId="18173"/>
    <cellStyle name="常规 355" xfId="18174"/>
    <cellStyle name="常规 360" xfId="18175"/>
    <cellStyle name="常规 405" xfId="18176"/>
    <cellStyle name="常规 410" xfId="18177"/>
    <cellStyle name="常规 356" xfId="18178"/>
    <cellStyle name="常规 361" xfId="18179"/>
    <cellStyle name="常规 406" xfId="18180"/>
    <cellStyle name="常规 411" xfId="18181"/>
    <cellStyle name="常规 357" xfId="18182"/>
    <cellStyle name="常规 362" xfId="18183"/>
    <cellStyle name="常规 407" xfId="18184"/>
    <cellStyle name="常规 412" xfId="18185"/>
    <cellStyle name="常规 7 2 2 14 2 2" xfId="18186"/>
    <cellStyle name="常规 358" xfId="18187"/>
    <cellStyle name="常规 363" xfId="18188"/>
    <cellStyle name="常规 408" xfId="18189"/>
    <cellStyle name="常规 413" xfId="18190"/>
    <cellStyle name="常规 7 2 2 14 2 3" xfId="18191"/>
    <cellStyle name="常规 359" xfId="18192"/>
    <cellStyle name="常规 364" xfId="18193"/>
    <cellStyle name="常规 409" xfId="18194"/>
    <cellStyle name="常规 414" xfId="18195"/>
    <cellStyle name="常规 36" xfId="18196"/>
    <cellStyle name="常规 41" xfId="18197"/>
    <cellStyle name="常规 36 10 2 2" xfId="18198"/>
    <cellStyle name="常规 36 12" xfId="18199"/>
    <cellStyle name="常规 7 20 2 5 3 2" xfId="18200"/>
    <cellStyle name="常规 36 13" xfId="18201"/>
    <cellStyle name="常规 36 13 2" xfId="18202"/>
    <cellStyle name="强调文字颜色 4 3 2 2 2 2 3" xfId="18203"/>
    <cellStyle name="常规 36 13 2 2" xfId="18204"/>
    <cellStyle name="强调文字颜色 4 3 2 2 2 2 3 2" xfId="18205"/>
    <cellStyle name="常规 36 13 3" xfId="18206"/>
    <cellStyle name="强调文字颜色 4 3 2 2 2 2 4" xfId="18207"/>
    <cellStyle name="常规 7 65 4 2" xfId="18208"/>
    <cellStyle name="常规 7 70 4 2" xfId="18209"/>
    <cellStyle name="常规 36 14" xfId="18210"/>
    <cellStyle name="适中 3 3 3 2 2 2" xfId="18211"/>
    <cellStyle name="常规 36 14 2" xfId="18212"/>
    <cellStyle name="常规 36 14 2 2" xfId="18213"/>
    <cellStyle name="常规 36 14 3" xfId="18214"/>
    <cellStyle name="常规 36 15" xfId="18215"/>
    <cellStyle name="常规 36 20" xfId="18216"/>
    <cellStyle name="常规 36 15 2" xfId="18217"/>
    <cellStyle name="常规 36 20 2" xfId="18218"/>
    <cellStyle name="常规 36 15 2 2" xfId="18219"/>
    <cellStyle name="常规 36 20 2 2" xfId="18220"/>
    <cellStyle name="常规 36 15 3" xfId="18221"/>
    <cellStyle name="常规 36 20 3" xfId="18222"/>
    <cellStyle name="常规 36 16" xfId="18223"/>
    <cellStyle name="常规 36 21" xfId="18224"/>
    <cellStyle name="常规 7 2 2 3 2 2 2" xfId="18225"/>
    <cellStyle name="常规 36 16 2" xfId="18226"/>
    <cellStyle name="常规 36 21 2" xfId="18227"/>
    <cellStyle name="常规 36 16 2 2" xfId="18228"/>
    <cellStyle name="常规 36 21 2 2" xfId="18229"/>
    <cellStyle name="常规 36 17" xfId="18230"/>
    <cellStyle name="常规 36 22" xfId="18231"/>
    <cellStyle name="常规 36 17 2" xfId="18232"/>
    <cellStyle name="常规 36 22 2" xfId="18233"/>
    <cellStyle name="常规 36 17 2 2" xfId="18234"/>
    <cellStyle name="常规 36 22 2 2" xfId="18235"/>
    <cellStyle name="常规 36 17 3" xfId="18236"/>
    <cellStyle name="常规 36 22 3" xfId="18237"/>
    <cellStyle name="常规 36 18" xfId="18238"/>
    <cellStyle name="常规 36 23" xfId="18239"/>
    <cellStyle name="常规 36 18 2" xfId="18240"/>
    <cellStyle name="常规 36 23 2" xfId="18241"/>
    <cellStyle name="常规 36 18 2 2" xfId="18242"/>
    <cellStyle name="常规 36 23 2 2" xfId="18243"/>
    <cellStyle name="常规 8 2 2 2 4" xfId="18244"/>
    <cellStyle name="常规 36 18 3" xfId="18245"/>
    <cellStyle name="常规 36 23 3" xfId="18246"/>
    <cellStyle name="常规 36 19" xfId="18247"/>
    <cellStyle name="常规 36 24" xfId="18248"/>
    <cellStyle name="常规 36 19 2" xfId="18249"/>
    <cellStyle name="常规 36 24 2" xfId="18250"/>
    <cellStyle name="常规 36 19 2 2" xfId="18251"/>
    <cellStyle name="常规 36 24 2 2" xfId="18252"/>
    <cellStyle name="常规 8 2 3 2 4" xfId="18253"/>
    <cellStyle name="常规 36 19 3" xfId="18254"/>
    <cellStyle name="常规 36 24 3" xfId="18255"/>
    <cellStyle name="常规 36 2" xfId="18256"/>
    <cellStyle name="常规 41 2" xfId="18257"/>
    <cellStyle name="常规 36 2 2" xfId="18258"/>
    <cellStyle name="常规 41 2 2" xfId="18259"/>
    <cellStyle name="强调文字颜色 4 2 3 2 5" xfId="18260"/>
    <cellStyle name="常规 36 2 2 2" xfId="18261"/>
    <cellStyle name="常规 41 2 2 2" xfId="18262"/>
    <cellStyle name="常规 36 2 2 3" xfId="18263"/>
    <cellStyle name="常规 41 2 2 3" xfId="18264"/>
    <cellStyle name="常规 36 2 2 3 2" xfId="18265"/>
    <cellStyle name="常规 41 2 2 3 2" xfId="18266"/>
    <cellStyle name="常规 36 2 2 4" xfId="18267"/>
    <cellStyle name="常规 41 2 2 4" xfId="18268"/>
    <cellStyle name="常规 36 2 2 4 2" xfId="18269"/>
    <cellStyle name="常规 41 2 2 4 2" xfId="18270"/>
    <cellStyle name="常规 36 2 2 4 2 2" xfId="18271"/>
    <cellStyle name="常规 41 2 2 4 2 2" xfId="18272"/>
    <cellStyle name="常规 36 2 2 5" xfId="18273"/>
    <cellStyle name="常规 41 2 2 5" xfId="18274"/>
    <cellStyle name="常规 36 2 2 5 2" xfId="18275"/>
    <cellStyle name="常规 41 2 2 5 2" xfId="18276"/>
    <cellStyle name="常规 7 20 2 5 2 3" xfId="18277"/>
    <cellStyle name="常规 36 2 2 6 2" xfId="18278"/>
    <cellStyle name="常规 36 2 2 7" xfId="18279"/>
    <cellStyle name="适中 3 3 3 2 2" xfId="18280"/>
    <cellStyle name="常规 36 2 3" xfId="18281"/>
    <cellStyle name="常规 41 2 3" xfId="18282"/>
    <cellStyle name="常规 36 2 3 2" xfId="18283"/>
    <cellStyle name="常规 41 2 3 2" xfId="18284"/>
    <cellStyle name="常规 36 2 3 2 2" xfId="18285"/>
    <cellStyle name="常规 41 2 3 2 2" xfId="18286"/>
    <cellStyle name="常规 36 2 3 2 2 2" xfId="18287"/>
    <cellStyle name="常规 41 2 3 2 2 2" xfId="18288"/>
    <cellStyle name="常规 36 2 3 3" xfId="18289"/>
    <cellStyle name="常规 41 2 3 3" xfId="18290"/>
    <cellStyle name="汇总 3 3 2 2 3" xfId="18291"/>
    <cellStyle name="常规 36 2 3 3 2" xfId="18292"/>
    <cellStyle name="常规 41 2 3 3 2" xfId="18293"/>
    <cellStyle name="常规 36 2 3 4" xfId="18294"/>
    <cellStyle name="常规 41 2 3 4" xfId="18295"/>
    <cellStyle name="常规 36 2 4" xfId="18296"/>
    <cellStyle name="常规 41 2 4" xfId="18297"/>
    <cellStyle name="常规 36 2 4 2" xfId="18298"/>
    <cellStyle name="常规 41 2 4 2" xfId="18299"/>
    <cellStyle name="好 2 2 3 2 3" xfId="18300"/>
    <cellStyle name="常规 36 2 4 2 2" xfId="18301"/>
    <cellStyle name="常规 41 2 4 2 2" xfId="18302"/>
    <cellStyle name="好 2 2 3 2 3 2" xfId="18303"/>
    <cellStyle name="常规 36 2 4 3" xfId="18304"/>
    <cellStyle name="常规 41 2 4 3" xfId="18305"/>
    <cellStyle name="好 2 2 3 2 4" xfId="18306"/>
    <cellStyle name="常规 36 2 5" xfId="18307"/>
    <cellStyle name="常规 41 2 5" xfId="18308"/>
    <cellStyle name="常规 36 2 5 2" xfId="18309"/>
    <cellStyle name="常规 41 2 5 2" xfId="18310"/>
    <cellStyle name="常规 36 2 5 2 2" xfId="18311"/>
    <cellStyle name="常规 41 2 5 2 2" xfId="18312"/>
    <cellStyle name="常规 36 2 5 3" xfId="18313"/>
    <cellStyle name="常规 41 2 5 3" xfId="18314"/>
    <cellStyle name="常规 36 2 6" xfId="18315"/>
    <cellStyle name="常规 41 2 6" xfId="18316"/>
    <cellStyle name="常规 36 2 6 2" xfId="18317"/>
    <cellStyle name="常规 41 2 6 2" xfId="18318"/>
    <cellStyle name="常规 36 2 7" xfId="18319"/>
    <cellStyle name="常规 41 2 7" xfId="18320"/>
    <cellStyle name="常规 36 2 7 2" xfId="18321"/>
    <cellStyle name="常规 41 2 7 2" xfId="18322"/>
    <cellStyle name="常规 36 2 8" xfId="18323"/>
    <cellStyle name="常规 41 2 8" xfId="18324"/>
    <cellStyle name="常规 6 3 4 2" xfId="18325"/>
    <cellStyle name="常规 7 2 2 2 27 3 2" xfId="18326"/>
    <cellStyle name="常规 7 2 2 2 32 3 2" xfId="18327"/>
    <cellStyle name="常规 36 25" xfId="18328"/>
    <cellStyle name="常规 36 30" xfId="18329"/>
    <cellStyle name="好 4 7 2 2" xfId="18330"/>
    <cellStyle name="常规 36 25 2" xfId="18331"/>
    <cellStyle name="常规 36 30 2" xfId="18332"/>
    <cellStyle name="常规 36 25 2 2" xfId="18333"/>
    <cellStyle name="常规 36 30 2 2" xfId="18334"/>
    <cellStyle name="强调文字颜色 3 3 2 2" xfId="18335"/>
    <cellStyle name="常规 36 25 3" xfId="18336"/>
    <cellStyle name="常规 36 30 3" xfId="18337"/>
    <cellStyle name="常规 36 26" xfId="18338"/>
    <cellStyle name="常规 36 31" xfId="18339"/>
    <cellStyle name="常规 7 19 13 2 2" xfId="18340"/>
    <cellStyle name="常规 36 28" xfId="18341"/>
    <cellStyle name="常规 36 33" xfId="18342"/>
    <cellStyle name="常规 36 29" xfId="18343"/>
    <cellStyle name="常规 36 34" xfId="18344"/>
    <cellStyle name="注释 2 25 3 2" xfId="18345"/>
    <cellStyle name="注释 2 30 3 2" xfId="18346"/>
    <cellStyle name="常规 36 3" xfId="18347"/>
    <cellStyle name="常规 41 3" xfId="18348"/>
    <cellStyle name="常规 36 3 2 2 2 2" xfId="18349"/>
    <cellStyle name="常规 41 3 2 2 2 2" xfId="18350"/>
    <cellStyle name="常规 36 3 2 3" xfId="18351"/>
    <cellStyle name="常规 41 3 2 3" xfId="18352"/>
    <cellStyle name="常规 36 3 2 3 2" xfId="18353"/>
    <cellStyle name="常规 41 3 2 3 2" xfId="18354"/>
    <cellStyle name="常规 36 3 2 4" xfId="18355"/>
    <cellStyle name="常规 41 3 2 4" xfId="18356"/>
    <cellStyle name="常规 36 3 2 4 2" xfId="18357"/>
    <cellStyle name="常规 36 3 2 5" xfId="18358"/>
    <cellStyle name="常规 36 3 3 2 2" xfId="18359"/>
    <cellStyle name="常规 41 3 3 2 2" xfId="18360"/>
    <cellStyle name="常规 36 3 3 3" xfId="18361"/>
    <cellStyle name="常规 41 3 3 3" xfId="18362"/>
    <cellStyle name="常规 36 3 4" xfId="18363"/>
    <cellStyle name="常规 41 3 4" xfId="18364"/>
    <cellStyle name="常规 36 3 4 2" xfId="18365"/>
    <cellStyle name="常规 41 3 4 2" xfId="18366"/>
    <cellStyle name="好 2 2 4 2 3" xfId="18367"/>
    <cellStyle name="常规 36 3 4 2 2" xfId="18368"/>
    <cellStyle name="常规 41 3 4 2 2" xfId="18369"/>
    <cellStyle name="好 2 2 4 2 3 2" xfId="18370"/>
    <cellStyle name="常规 36 3 4 3" xfId="18371"/>
    <cellStyle name="常规 41 3 4 3" xfId="18372"/>
    <cellStyle name="好 2 2 4 2 4" xfId="18373"/>
    <cellStyle name="常规 36 3 5" xfId="18374"/>
    <cellStyle name="常规 41 3 5" xfId="18375"/>
    <cellStyle name="常规 36 3 5 2" xfId="18376"/>
    <cellStyle name="常规 41 3 5 2" xfId="18377"/>
    <cellStyle name="常规 36 3 6" xfId="18378"/>
    <cellStyle name="常规 41 3 6" xfId="18379"/>
    <cellStyle name="常规 36 3 6 2" xfId="18380"/>
    <cellStyle name="常规 36 3 7" xfId="18381"/>
    <cellStyle name="常规 36 35" xfId="18382"/>
    <cellStyle name="常规 36 40" xfId="18383"/>
    <cellStyle name="强调文字颜色 5 3 2 2" xfId="18384"/>
    <cellStyle name="常规 36 35 2 2" xfId="18385"/>
    <cellStyle name="常规 36 40 2 2" xfId="18386"/>
    <cellStyle name="强调文字颜色 5 3 2 2 2 2" xfId="18387"/>
    <cellStyle name="常规 8 4 2 19 5" xfId="18388"/>
    <cellStyle name="常规 8 4 2 24 5" xfId="18389"/>
    <cellStyle name="链接单元格 3 4 2 3 2" xfId="18390"/>
    <cellStyle name="常规 36 35 3" xfId="18391"/>
    <cellStyle name="常规 36 40 3" xfId="18392"/>
    <cellStyle name="强调文字颜色 5 3 2 2 3" xfId="18393"/>
    <cellStyle name="链接单元格 3 4 2 4" xfId="18394"/>
    <cellStyle name="强调文字颜色 3 3 7 2" xfId="18395"/>
    <cellStyle name="常规 36 36" xfId="18396"/>
    <cellStyle name="常规 36 41" xfId="18397"/>
    <cellStyle name="强调文字颜色 5 3 2 3" xfId="18398"/>
    <cellStyle name="常规 36 36 2" xfId="18399"/>
    <cellStyle name="常规 36 41 2" xfId="18400"/>
    <cellStyle name="检查单元格 3" xfId="18401"/>
    <cellStyle name="强调文字颜色 5 3 2 3 2" xfId="18402"/>
    <cellStyle name="常规 36 36 2 2" xfId="18403"/>
    <cellStyle name="常规 36 41 2 2" xfId="18404"/>
    <cellStyle name="检查单元格 3 2" xfId="18405"/>
    <cellStyle name="强调文字颜色 5 3 2 3 2 2" xfId="18406"/>
    <cellStyle name="常规 36 36 3" xfId="18407"/>
    <cellStyle name="常规 36 41 3" xfId="18408"/>
    <cellStyle name="检查单元格 4" xfId="18409"/>
    <cellStyle name="强调文字颜色 5 3 2 3 3" xfId="18410"/>
    <cellStyle name="强调文字颜色 3 3 8 2" xfId="18411"/>
    <cellStyle name="常规 36 37" xfId="18412"/>
    <cellStyle name="常规 36 42" xfId="18413"/>
    <cellStyle name="强调文字颜色 5 3 2 4" xfId="18414"/>
    <cellStyle name="强调文字颜色 6 2 2 2 3 2 3 2" xfId="18415"/>
    <cellStyle name="常规 36 37 2" xfId="18416"/>
    <cellStyle name="常规 36 42 2" xfId="18417"/>
    <cellStyle name="强调文字颜色 5 3 2 4 2" xfId="18418"/>
    <cellStyle name="常规 36 37 2 2" xfId="18419"/>
    <cellStyle name="常规 36 42 2 2" xfId="18420"/>
    <cellStyle name="强调文字颜色 5 3 2 4 2 2" xfId="18421"/>
    <cellStyle name="常规 36 37 3" xfId="18422"/>
    <cellStyle name="常规 36 42 3" xfId="18423"/>
    <cellStyle name="强调文字颜色 5 3 2 4 3" xfId="18424"/>
    <cellStyle name="强调文字颜色 3 3 9 2" xfId="18425"/>
    <cellStyle name="常规 36 38" xfId="18426"/>
    <cellStyle name="常规 36 43" xfId="18427"/>
    <cellStyle name="强调文字颜色 5 3 2 5" xfId="18428"/>
    <cellStyle name="常规 36 38 2" xfId="18429"/>
    <cellStyle name="常规 36 43 2" xfId="18430"/>
    <cellStyle name="强调文字颜色 5 3 2 5 2" xfId="18431"/>
    <cellStyle name="常规 36 38 2 2" xfId="18432"/>
    <cellStyle name="常规 36 43 2 2" xfId="18433"/>
    <cellStyle name="强调文字颜色 5 3 2 5 2 2" xfId="18434"/>
    <cellStyle name="常规 36 38 3" xfId="18435"/>
    <cellStyle name="常规 36 43 3" xfId="18436"/>
    <cellStyle name="强调文字颜色 5 3 2 5 3" xfId="18437"/>
    <cellStyle name="常规 36 39" xfId="18438"/>
    <cellStyle name="常规 36 44" xfId="18439"/>
    <cellStyle name="强调文字颜色 5 3 2 6" xfId="18440"/>
    <cellStyle name="常规 36 39 2" xfId="18441"/>
    <cellStyle name="常规 36 44 2" xfId="18442"/>
    <cellStyle name="强调文字颜色 5 3 2 6 2" xfId="18443"/>
    <cellStyle name="常规 36 39 2 2" xfId="18444"/>
    <cellStyle name="常规 36 44 2 2" xfId="18445"/>
    <cellStyle name="强调文字颜色 5 3 2 6 2 2" xfId="18446"/>
    <cellStyle name="常规 36 39 3" xfId="18447"/>
    <cellStyle name="常规 36 44 3" xfId="18448"/>
    <cellStyle name="强调文字颜色 5 3 2 6 3" xfId="18449"/>
    <cellStyle name="常规 8 4 2 3 4 2 2" xfId="18450"/>
    <cellStyle name="常规 36 4" xfId="18451"/>
    <cellStyle name="常规 41 4" xfId="18452"/>
    <cellStyle name="常规 36 4 2 3" xfId="18453"/>
    <cellStyle name="常规 41 4 2 3" xfId="18454"/>
    <cellStyle name="常规 36 4 2 4" xfId="18455"/>
    <cellStyle name="常规 36 4 4" xfId="18456"/>
    <cellStyle name="常规 41 4 4" xfId="18457"/>
    <cellStyle name="常规 36 4 4 2" xfId="18458"/>
    <cellStyle name="好 2 2 5 2 3" xfId="18459"/>
    <cellStyle name="常规 36 4 5" xfId="18460"/>
    <cellStyle name="常规 36 45" xfId="18461"/>
    <cellStyle name="强调文字颜色 5 3 2 7" xfId="18462"/>
    <cellStyle name="常规 36 45 2" xfId="18463"/>
    <cellStyle name="强调文字颜色 5 3 2 7 2" xfId="18464"/>
    <cellStyle name="常规 36 46" xfId="18465"/>
    <cellStyle name="强调文字颜色 5 3 2 8" xfId="18466"/>
    <cellStyle name="常规 36 46 2" xfId="18467"/>
    <cellStyle name="强调文字颜色 5 3 2 8 2" xfId="18468"/>
    <cellStyle name="常规 36 47" xfId="18469"/>
    <cellStyle name="强调文字颜色 5 3 2 9" xfId="18470"/>
    <cellStyle name="常规 36 47 2" xfId="18471"/>
    <cellStyle name="常规 36 48" xfId="18472"/>
    <cellStyle name="常规 36 49" xfId="18473"/>
    <cellStyle name="常规 36 5" xfId="18474"/>
    <cellStyle name="常规 41 5" xfId="18475"/>
    <cellStyle name="常规 36 5 2" xfId="18476"/>
    <cellStyle name="常规 41 5 2" xfId="18477"/>
    <cellStyle name="常规 9 25" xfId="18478"/>
    <cellStyle name="常规 9 30" xfId="18479"/>
    <cellStyle name="注释 2 5 2 2 2 2" xfId="18480"/>
    <cellStyle name="常规 36 5 3" xfId="18481"/>
    <cellStyle name="常规 41 5 3" xfId="18482"/>
    <cellStyle name="常规 9 26" xfId="18483"/>
    <cellStyle name="常规 9 31" xfId="18484"/>
    <cellStyle name="常规 36 5 4" xfId="18485"/>
    <cellStyle name="常规 9 27" xfId="18486"/>
    <cellStyle name="常规 9 32" xfId="18487"/>
    <cellStyle name="常规 36 5 5" xfId="18488"/>
    <cellStyle name="常规 9 28" xfId="18489"/>
    <cellStyle name="常规 9 33" xfId="18490"/>
    <cellStyle name="常规 36 6" xfId="18491"/>
    <cellStyle name="常规 41 6" xfId="18492"/>
    <cellStyle name="常规 36 6 2" xfId="18493"/>
    <cellStyle name="常规 41 6 2" xfId="18494"/>
    <cellStyle name="常规 36 6 2 2" xfId="18495"/>
    <cellStyle name="常规 41 6 2 2" xfId="18496"/>
    <cellStyle name="注释 2 5 2 2 3 2" xfId="18497"/>
    <cellStyle name="常规 36 6 3" xfId="18498"/>
    <cellStyle name="常规 41 6 3" xfId="18499"/>
    <cellStyle name="常规 36 6 3 2" xfId="18500"/>
    <cellStyle name="常规 36 6 4" xfId="18501"/>
    <cellStyle name="常规 36 6 4 2" xfId="18502"/>
    <cellStyle name="常规 36 6 5" xfId="18503"/>
    <cellStyle name="常规 36 7" xfId="18504"/>
    <cellStyle name="常规 41 7" xfId="18505"/>
    <cellStyle name="常规 36 7 2" xfId="18506"/>
    <cellStyle name="常规 41 7 2" xfId="18507"/>
    <cellStyle name="常规 36 7 2 2" xfId="18508"/>
    <cellStyle name="常规 36 7 3" xfId="18509"/>
    <cellStyle name="常规 8 5 6 2" xfId="18510"/>
    <cellStyle name="常规 36 8" xfId="18511"/>
    <cellStyle name="常规 41 8" xfId="18512"/>
    <cellStyle name="常规 36 8 2" xfId="18513"/>
    <cellStyle name="常规 41 8 2" xfId="18514"/>
    <cellStyle name="常规 36 8 2 2" xfId="18515"/>
    <cellStyle name="常规 36 8 3" xfId="18516"/>
    <cellStyle name="常规 36 9 2" xfId="18517"/>
    <cellStyle name="常规 36 9 2 2" xfId="18518"/>
    <cellStyle name="常规 36 9 3" xfId="18519"/>
    <cellStyle name="常规 7 2 2 14 2 4" xfId="18520"/>
    <cellStyle name="常规 365" xfId="18521"/>
    <cellStyle name="常规 370" xfId="18522"/>
    <cellStyle name="常规 415" xfId="18523"/>
    <cellStyle name="常规 420" xfId="18524"/>
    <cellStyle name="常规 366" xfId="18525"/>
    <cellStyle name="常规 371" xfId="18526"/>
    <cellStyle name="常规 416" xfId="18527"/>
    <cellStyle name="常规 421" xfId="18528"/>
    <cellStyle name="常规 367" xfId="18529"/>
    <cellStyle name="常规 372" xfId="18530"/>
    <cellStyle name="常规 417" xfId="18531"/>
    <cellStyle name="常规 422" xfId="18532"/>
    <cellStyle name="常规 7 2 2 2 2 6 2 2" xfId="18533"/>
    <cellStyle name="常规 368" xfId="18534"/>
    <cellStyle name="常规 373" xfId="18535"/>
    <cellStyle name="常规 418" xfId="18536"/>
    <cellStyle name="常规 423" xfId="18537"/>
    <cellStyle name="常规 7 2 2 2 2 6 2 3" xfId="18538"/>
    <cellStyle name="常规 369" xfId="18539"/>
    <cellStyle name="常规 374" xfId="18540"/>
    <cellStyle name="常规 419" xfId="18541"/>
    <cellStyle name="常规 424" xfId="18542"/>
    <cellStyle name="常规 37" xfId="18543"/>
    <cellStyle name="常规 42" xfId="18544"/>
    <cellStyle name="常规 37 10 2 2" xfId="18545"/>
    <cellStyle name="常规 7 75 2 2" xfId="18546"/>
    <cellStyle name="常规 37 11 3" xfId="18547"/>
    <cellStyle name="常规 37 12 2 2" xfId="18548"/>
    <cellStyle name="常规 37 13" xfId="18549"/>
    <cellStyle name="常规 37 13 2" xfId="18550"/>
    <cellStyle name="常规 37 13 2 2" xfId="18551"/>
    <cellStyle name="常规 37 14" xfId="18552"/>
    <cellStyle name="常规 37 14 2" xfId="18553"/>
    <cellStyle name="常规 37 14 2 2" xfId="18554"/>
    <cellStyle name="常规 37 14 3" xfId="18555"/>
    <cellStyle name="常规 37 15" xfId="18556"/>
    <cellStyle name="常规 37 20" xfId="18557"/>
    <cellStyle name="常规 37 15 2" xfId="18558"/>
    <cellStyle name="常规 37 20 2" xfId="18559"/>
    <cellStyle name="常规 37 15 2 2" xfId="18560"/>
    <cellStyle name="常规 37 20 2 2" xfId="18561"/>
    <cellStyle name="常规 37 15 3" xfId="18562"/>
    <cellStyle name="常规 37 20 3" xfId="18563"/>
    <cellStyle name="常规 37 16" xfId="18564"/>
    <cellStyle name="常规 37 21" xfId="18565"/>
    <cellStyle name="常规 37 16 2" xfId="18566"/>
    <cellStyle name="常规 37 21 2" xfId="18567"/>
    <cellStyle name="常规 37 16 2 2" xfId="18568"/>
    <cellStyle name="常规 37 21 2 2" xfId="18569"/>
    <cellStyle name="常规 37 16 3" xfId="18570"/>
    <cellStyle name="常规 37 21 3" xfId="18571"/>
    <cellStyle name="常规 37 17" xfId="18572"/>
    <cellStyle name="常规 37 22" xfId="18573"/>
    <cellStyle name="常规 37 17 2" xfId="18574"/>
    <cellStyle name="常规 37 22 2" xfId="18575"/>
    <cellStyle name="常规 37 17 2 2" xfId="18576"/>
    <cellStyle name="常规 37 22 2 2" xfId="18577"/>
    <cellStyle name="常规 8 2 2 19 4" xfId="18578"/>
    <cellStyle name="常规 8 2 2 24 4" xfId="18579"/>
    <cellStyle name="常规 37 17 3" xfId="18580"/>
    <cellStyle name="常规 37 22 3" xfId="18581"/>
    <cellStyle name="常规 37 18 3" xfId="18582"/>
    <cellStyle name="常规 37 23 3" xfId="18583"/>
    <cellStyle name="常规 37 19" xfId="18584"/>
    <cellStyle name="常规 37 24" xfId="18585"/>
    <cellStyle name="常规 37 19 3" xfId="18586"/>
    <cellStyle name="常规 37 24 3" xfId="18587"/>
    <cellStyle name="常规 37 2" xfId="18588"/>
    <cellStyle name="常规 42 2" xfId="18589"/>
    <cellStyle name="常规 37 2 2" xfId="18590"/>
    <cellStyle name="常规 42 2 2" xfId="18591"/>
    <cellStyle name="常规 37 2 2 2" xfId="18592"/>
    <cellStyle name="常规 42 2 2 2" xfId="18593"/>
    <cellStyle name="常规 37 2 2 2 2" xfId="18594"/>
    <cellStyle name="常规 37 2 2 2 3" xfId="18595"/>
    <cellStyle name="常规 37 2 2 2 3 2" xfId="18596"/>
    <cellStyle name="常规 7 2 2 2 2 37" xfId="18597"/>
    <cellStyle name="常规 7 2 2 2 2 42" xfId="18598"/>
    <cellStyle name="常规 4 5 2 3 2" xfId="18599"/>
    <cellStyle name="常规 37 2 2 2 4" xfId="18600"/>
    <cellStyle name="常规 4 10 2 2" xfId="18601"/>
    <cellStyle name="常规 37 2 2 3" xfId="18602"/>
    <cellStyle name="常规 37 2 2 3 2" xfId="18603"/>
    <cellStyle name="常规 7 2 2 2 37" xfId="18604"/>
    <cellStyle name="常规 7 2 2 2 42" xfId="18605"/>
    <cellStyle name="常规 37 2 2 3 3" xfId="18606"/>
    <cellStyle name="常规 7 2 2 2 38" xfId="18607"/>
    <cellStyle name="常规 7 2 2 2 43" xfId="18608"/>
    <cellStyle name="常规 37 2 2 4" xfId="18609"/>
    <cellStyle name="常规 37 2 2 4 2" xfId="18610"/>
    <cellStyle name="常规 37 2 2 4 3" xfId="18611"/>
    <cellStyle name="汇总 3 3 3 2 2 2" xfId="18612"/>
    <cellStyle name="常规 37 2 2 5" xfId="18613"/>
    <cellStyle name="常规 37 2 2 5 2" xfId="18614"/>
    <cellStyle name="常规 37 2 2 6 2" xfId="18615"/>
    <cellStyle name="常规 37 2 2 7" xfId="18616"/>
    <cellStyle name="强调文字颜色 1 2 2 2 4 3 2" xfId="18617"/>
    <cellStyle name="常规 37 2 3" xfId="18618"/>
    <cellStyle name="常规 42 2 3" xfId="18619"/>
    <cellStyle name="常规 37 2 3 2" xfId="18620"/>
    <cellStyle name="常规 42 2 3 2" xfId="18621"/>
    <cellStyle name="常规 7 2 2 37" xfId="18622"/>
    <cellStyle name="常规 7 2 2 42" xfId="18623"/>
    <cellStyle name="常规 37 2 3 2 2" xfId="18624"/>
    <cellStyle name="常规 7 2 2 37 2" xfId="18625"/>
    <cellStyle name="常规 7 2 2 42 2" xfId="18626"/>
    <cellStyle name="常规 37 2 3 2 2 2" xfId="18627"/>
    <cellStyle name="常规 7 2 2 37 2 2" xfId="18628"/>
    <cellStyle name="常规 7 2 2 42 2 2" xfId="18629"/>
    <cellStyle name="常规 37 2 3 2 3" xfId="18630"/>
    <cellStyle name="常规 7 2 2 37 3" xfId="18631"/>
    <cellStyle name="常规 7 2 2 42 3" xfId="18632"/>
    <cellStyle name="常规 37 2 3 3" xfId="18633"/>
    <cellStyle name="常规 7 2 2 38" xfId="18634"/>
    <cellStyle name="常规 7 2 2 43" xfId="18635"/>
    <cellStyle name="常规 37 2 3 3 2" xfId="18636"/>
    <cellStyle name="常规 7 2 2 38 2" xfId="18637"/>
    <cellStyle name="常规 7 2 2 43 2" xfId="18638"/>
    <cellStyle name="常规 37 2 3 4" xfId="18639"/>
    <cellStyle name="常规 7 2 2 39" xfId="18640"/>
    <cellStyle name="常规 7 2 2 44" xfId="18641"/>
    <cellStyle name="常规 37 2 4" xfId="18642"/>
    <cellStyle name="常规 42 2 4" xfId="18643"/>
    <cellStyle name="常规 37 2 4 2" xfId="18644"/>
    <cellStyle name="好 2 3 3 2 3" xfId="18645"/>
    <cellStyle name="常规 7 2 2 5 2 4" xfId="18646"/>
    <cellStyle name="常规 37 2 4 2 2" xfId="18647"/>
    <cellStyle name="好 2 3 3 2 3 2" xfId="18648"/>
    <cellStyle name="常规 37 2 4 3" xfId="18649"/>
    <cellStyle name="好 2 3 3 2 4" xfId="18650"/>
    <cellStyle name="常规 37 2 5" xfId="18651"/>
    <cellStyle name="常规 37 2 5 2" xfId="18652"/>
    <cellStyle name="常规 37 2 5 2 2" xfId="18653"/>
    <cellStyle name="常规 37 2 6" xfId="18654"/>
    <cellStyle name="常规 37 2 6 2" xfId="18655"/>
    <cellStyle name="常规 37 2 7" xfId="18656"/>
    <cellStyle name="常规 37 2 7 2" xfId="18657"/>
    <cellStyle name="常规 37 2 8" xfId="18658"/>
    <cellStyle name="常规 7 2 2 2 28 3 2" xfId="18659"/>
    <cellStyle name="常规 7 2 2 2 33 3 2" xfId="18660"/>
    <cellStyle name="常规 8 36 4 2 2" xfId="18661"/>
    <cellStyle name="常规 8 41 4 2 2" xfId="18662"/>
    <cellStyle name="常规 37 25" xfId="18663"/>
    <cellStyle name="常规 37 30" xfId="18664"/>
    <cellStyle name="常规 37 25 3" xfId="18665"/>
    <cellStyle name="常规 37 30 3" xfId="18666"/>
    <cellStyle name="常规 37 26" xfId="18667"/>
    <cellStyle name="常规 37 31" xfId="18668"/>
    <cellStyle name="输入 3 3 6 2" xfId="18669"/>
    <cellStyle name="常规 37 26 2" xfId="18670"/>
    <cellStyle name="常规 37 31 2" xfId="18671"/>
    <cellStyle name="常规 37 26 2 2" xfId="18672"/>
    <cellStyle name="常规 37 31 2 2" xfId="18673"/>
    <cellStyle name="常规 37 27 2" xfId="18674"/>
    <cellStyle name="常规 37 32 2" xfId="18675"/>
    <cellStyle name="常规 37 27 2 2" xfId="18676"/>
    <cellStyle name="常规 37 32 2 2" xfId="18677"/>
    <cellStyle name="常规 37 28" xfId="18678"/>
    <cellStyle name="常规 37 33" xfId="18679"/>
    <cellStyle name="常规 37 28 2" xfId="18680"/>
    <cellStyle name="常规 37 33 2" xfId="18681"/>
    <cellStyle name="常规 37 28 2 2" xfId="18682"/>
    <cellStyle name="常规 37 33 2 2" xfId="18683"/>
    <cellStyle name="常规 37 29" xfId="18684"/>
    <cellStyle name="常规 37 34" xfId="18685"/>
    <cellStyle name="常规 37 29 2" xfId="18686"/>
    <cellStyle name="常规 37 34 2" xfId="18687"/>
    <cellStyle name="常规 37 29 2 2" xfId="18688"/>
    <cellStyle name="常规 37 34 2 2" xfId="18689"/>
    <cellStyle name="常规 45 4" xfId="18690"/>
    <cellStyle name="常规 50 4" xfId="18691"/>
    <cellStyle name="常规 37 3" xfId="18692"/>
    <cellStyle name="常规 42 3" xfId="18693"/>
    <cellStyle name="常规 37 3 2 2 2" xfId="18694"/>
    <cellStyle name="常规 7 2 37 2 2" xfId="18695"/>
    <cellStyle name="常规 7 2 42 2 2" xfId="18696"/>
    <cellStyle name="常规 37 3 2 2 2 2" xfId="18697"/>
    <cellStyle name="常规 7 2 37 2 2 2" xfId="18698"/>
    <cellStyle name="常规 7 2 42 2 2 2" xfId="18699"/>
    <cellStyle name="注释 3 4 4" xfId="18700"/>
    <cellStyle name="常规 9 14 3" xfId="18701"/>
    <cellStyle name="常规 8 4 2 47" xfId="18702"/>
    <cellStyle name="常规 37 3 2 2 3" xfId="18703"/>
    <cellStyle name="常规 7 2 37 2 3" xfId="18704"/>
    <cellStyle name="常规 7 2 42 2 3" xfId="18705"/>
    <cellStyle name="常规 37 3 2 3" xfId="18706"/>
    <cellStyle name="常规 7 2 37 3" xfId="18707"/>
    <cellStyle name="常规 7 2 42 3" xfId="18708"/>
    <cellStyle name="常规 4 11 2 2" xfId="18709"/>
    <cellStyle name="常规 37 3 2 3 2" xfId="18710"/>
    <cellStyle name="常规 7 2 37 3 2" xfId="18711"/>
    <cellStyle name="常规 7 2 42 3 2" xfId="18712"/>
    <cellStyle name="常规 37 3 2 4" xfId="18713"/>
    <cellStyle name="常规 7 2 37 4" xfId="18714"/>
    <cellStyle name="常规 7 2 42 4" xfId="18715"/>
    <cellStyle name="常规 37 3 2 4 2" xfId="18716"/>
    <cellStyle name="常规 7 2 37 4 2" xfId="18717"/>
    <cellStyle name="常规 7 2 42 4 2" xfId="18718"/>
    <cellStyle name="常规 37 3 2 5" xfId="18719"/>
    <cellStyle name="常规 7 2 37 5" xfId="18720"/>
    <cellStyle name="常规 7 2 42 5" xfId="18721"/>
    <cellStyle name="常规 37 3 3 2" xfId="18722"/>
    <cellStyle name="常规 7 2 38 2" xfId="18723"/>
    <cellStyle name="常规 7 2 43 2" xfId="18724"/>
    <cellStyle name="常规 37 3 3 2 2" xfId="18725"/>
    <cellStyle name="常规 7 2 38 2 2" xfId="18726"/>
    <cellStyle name="常规 7 2 43 2 2" xfId="18727"/>
    <cellStyle name="常规 37 3 3 3" xfId="18728"/>
    <cellStyle name="常规 7 2 38 3" xfId="18729"/>
    <cellStyle name="常规 7 2 43 3" xfId="18730"/>
    <cellStyle name="常规 37 3 4" xfId="18731"/>
    <cellStyle name="常规 7 2 39" xfId="18732"/>
    <cellStyle name="常规 7 2 44" xfId="18733"/>
    <cellStyle name="常规 37 3 4 2" xfId="18734"/>
    <cellStyle name="常规 7 2 39 2" xfId="18735"/>
    <cellStyle name="常规 7 2 44 2" xfId="18736"/>
    <cellStyle name="好 2 3 4 2 3" xfId="18737"/>
    <cellStyle name="常规 7 2 2 6 2 4" xfId="18738"/>
    <cellStyle name="常规 37 3 4 2 2" xfId="18739"/>
    <cellStyle name="常规 7 2 39 2 2" xfId="18740"/>
    <cellStyle name="常规 7 2 44 2 2" xfId="18741"/>
    <cellStyle name="好 2 3 4 2 3 2" xfId="18742"/>
    <cellStyle name="常规 37 3 4 3" xfId="18743"/>
    <cellStyle name="常规 7 2 39 3" xfId="18744"/>
    <cellStyle name="常规 7 2 44 3" xfId="18745"/>
    <cellStyle name="好 2 3 4 2 4" xfId="18746"/>
    <cellStyle name="常规 37 3 5" xfId="18747"/>
    <cellStyle name="常规 7 2 45" xfId="18748"/>
    <cellStyle name="常规 7 2 50" xfId="18749"/>
    <cellStyle name="常规 37 3 5 2" xfId="18750"/>
    <cellStyle name="常规 7 2 45 2" xfId="18751"/>
    <cellStyle name="常规 7 2 50 2" xfId="18752"/>
    <cellStyle name="常规 37 3 6" xfId="18753"/>
    <cellStyle name="常规 7 2 46" xfId="18754"/>
    <cellStyle name="常规 7 2 51" xfId="18755"/>
    <cellStyle name="常规 37 3 6 2" xfId="18756"/>
    <cellStyle name="常规 7 2 46 2" xfId="18757"/>
    <cellStyle name="常规 7 2 51 2" xfId="18758"/>
    <cellStyle name="常规 37 3 7" xfId="18759"/>
    <cellStyle name="常规 7 2 47" xfId="18760"/>
    <cellStyle name="常规 7 2 52" xfId="18761"/>
    <cellStyle name="常规 37 35" xfId="18762"/>
    <cellStyle name="常规 37 40" xfId="18763"/>
    <cellStyle name="强调文字颜色 5 3 7 2" xfId="18764"/>
    <cellStyle name="常规 37 35 2" xfId="18765"/>
    <cellStyle name="常规 37 40 2" xfId="18766"/>
    <cellStyle name="强调文字颜色 5 3 7 2 2" xfId="18767"/>
    <cellStyle name="常规 37 35 2 2" xfId="18768"/>
    <cellStyle name="常规 37 40 2 2" xfId="18769"/>
    <cellStyle name="常规 37 36" xfId="18770"/>
    <cellStyle name="常规 37 41" xfId="18771"/>
    <cellStyle name="强调文字颜色 5 3 7 3" xfId="18772"/>
    <cellStyle name="常规 37 36 2" xfId="18773"/>
    <cellStyle name="常规 37 41 2" xfId="18774"/>
    <cellStyle name="强调文字颜色 5 3 7 3 2" xfId="18775"/>
    <cellStyle name="常规 37 36 2 2" xfId="18776"/>
    <cellStyle name="常规 37 41 2 2" xfId="18777"/>
    <cellStyle name="常规 37 37" xfId="18778"/>
    <cellStyle name="常规 37 42" xfId="18779"/>
    <cellStyle name="常规 7 3 2" xfId="18780"/>
    <cellStyle name="强调文字颜色 5 3 7 4" xfId="18781"/>
    <cellStyle name="常规 37 37 2" xfId="18782"/>
    <cellStyle name="常规 37 42 2" xfId="18783"/>
    <cellStyle name="常规 7 3 2 2" xfId="18784"/>
    <cellStyle name="常规 37 37 2 2" xfId="18785"/>
    <cellStyle name="常规 37 42 2 2" xfId="18786"/>
    <cellStyle name="常规 7 3 2 2 2" xfId="18787"/>
    <cellStyle name="常规 37 37 3" xfId="18788"/>
    <cellStyle name="常规 37 42 3" xfId="18789"/>
    <cellStyle name="常规 7 3 2 3" xfId="18790"/>
    <cellStyle name="常规 37 38" xfId="18791"/>
    <cellStyle name="常规 37 43" xfId="18792"/>
    <cellStyle name="常规 7 3 3" xfId="18793"/>
    <cellStyle name="常规 37 38 2" xfId="18794"/>
    <cellStyle name="常规 37 43 2" xfId="18795"/>
    <cellStyle name="常规 7 3 3 2" xfId="18796"/>
    <cellStyle name="常规 37 38 2 2" xfId="18797"/>
    <cellStyle name="常规 37 43 2 2" xfId="18798"/>
    <cellStyle name="常规 7 3 3 2 2" xfId="18799"/>
    <cellStyle name="输出 2 2 3 2 2" xfId="18800"/>
    <cellStyle name="常规 37 38 3" xfId="18801"/>
    <cellStyle name="常规 37 43 3" xfId="18802"/>
    <cellStyle name="常规 7 3 3 3" xfId="18803"/>
    <cellStyle name="常规 37 39" xfId="18804"/>
    <cellStyle name="常规 37 44" xfId="18805"/>
    <cellStyle name="常规 7 3 4" xfId="18806"/>
    <cellStyle name="常规 37 39 2" xfId="18807"/>
    <cellStyle name="常规 37 44 2" xfId="18808"/>
    <cellStyle name="常规 7 3 4 2" xfId="18809"/>
    <cellStyle name="常规 37 39 2 2" xfId="18810"/>
    <cellStyle name="常规 37 44 2 2" xfId="18811"/>
    <cellStyle name="常规 7 3 4 2 2" xfId="18812"/>
    <cellStyle name="输出 2 2 3 3 2" xfId="18813"/>
    <cellStyle name="常规 37 39 3" xfId="18814"/>
    <cellStyle name="常规 37 44 3" xfId="18815"/>
    <cellStyle name="常规 7 3 4 3" xfId="18816"/>
    <cellStyle name="常规 37 4" xfId="18817"/>
    <cellStyle name="常规 42 4" xfId="18818"/>
    <cellStyle name="常规 37 4 2 2 2" xfId="18819"/>
    <cellStyle name="常规 7 19 2 45" xfId="18820"/>
    <cellStyle name="常规 37 4 2 3" xfId="18821"/>
    <cellStyle name="常规 37 4 2 4" xfId="18822"/>
    <cellStyle name="常规 37 4 3 2" xfId="18823"/>
    <cellStyle name="常规 37 4 4" xfId="18824"/>
    <cellStyle name="常规 7 2 2 7 2 4" xfId="18825"/>
    <cellStyle name="常规 37 4 4 2" xfId="18826"/>
    <cellStyle name="常规 37 4 5" xfId="18827"/>
    <cellStyle name="常规 37 45" xfId="18828"/>
    <cellStyle name="常规 7 3 5" xfId="18829"/>
    <cellStyle name="常规 37 45 2" xfId="18830"/>
    <cellStyle name="常规 7 3 5 2" xfId="18831"/>
    <cellStyle name="常规 37 46" xfId="18832"/>
    <cellStyle name="常规 7 3 6" xfId="18833"/>
    <cellStyle name="常规 37 46 2" xfId="18834"/>
    <cellStyle name="常规 7 3 6 2" xfId="18835"/>
    <cellStyle name="常规 8 18 2 2" xfId="18836"/>
    <cellStyle name="常规 8 23 2 2" xfId="18837"/>
    <cellStyle name="常规 37 47" xfId="18838"/>
    <cellStyle name="常规 7 3 7" xfId="18839"/>
    <cellStyle name="常规 8 18 2 2 2" xfId="18840"/>
    <cellStyle name="常规 8 23 2 2 2" xfId="18841"/>
    <cellStyle name="常规 37 47 2" xfId="18842"/>
    <cellStyle name="常规 37 49" xfId="18843"/>
    <cellStyle name="输出 3 4 2 3 2" xfId="18844"/>
    <cellStyle name="常规 8 18 2 4" xfId="18845"/>
    <cellStyle name="常规 8 23 2 4" xfId="18846"/>
    <cellStyle name="常规 37 5" xfId="18847"/>
    <cellStyle name="常规 42 5" xfId="18848"/>
    <cellStyle name="常规 37 5 2" xfId="18849"/>
    <cellStyle name="常规 37 5 3" xfId="18850"/>
    <cellStyle name="常规 37 5 4" xfId="18851"/>
    <cellStyle name="常规 37 5 5" xfId="18852"/>
    <cellStyle name="常规 37 6" xfId="18853"/>
    <cellStyle name="常规 42 6" xfId="18854"/>
    <cellStyle name="常规 37 6 2" xfId="18855"/>
    <cellStyle name="计算 2 2 2 4 2 4" xfId="18856"/>
    <cellStyle name="常规 37 6 2 2" xfId="18857"/>
    <cellStyle name="常规 37 6 3" xfId="18858"/>
    <cellStyle name="常规 37 6 3 2" xfId="18859"/>
    <cellStyle name="常规 37 6 4" xfId="18860"/>
    <cellStyle name="常规 7 2 2 9 2 4" xfId="18861"/>
    <cellStyle name="常规 37 6 4 2" xfId="18862"/>
    <cellStyle name="常规 37 6 5" xfId="18863"/>
    <cellStyle name="常规 37 7" xfId="18864"/>
    <cellStyle name="常规 37 7 2" xfId="18865"/>
    <cellStyle name="常规 37 7 2 2" xfId="18866"/>
    <cellStyle name="常规 37 7 3" xfId="18867"/>
    <cellStyle name="常规 37 8" xfId="18868"/>
    <cellStyle name="常规 8 19 4 2 2" xfId="18869"/>
    <cellStyle name="常规 8 24 4 2 2" xfId="18870"/>
    <cellStyle name="常规 37 8 2" xfId="18871"/>
    <cellStyle name="链接单元格 2 2 2 4 5" xfId="18872"/>
    <cellStyle name="常规 37 8 2 2" xfId="18873"/>
    <cellStyle name="常规 37 8 3" xfId="18874"/>
    <cellStyle name="常规 37 9" xfId="18875"/>
    <cellStyle name="常规 37 9 2" xfId="18876"/>
    <cellStyle name="常规 37 9 2 2" xfId="18877"/>
    <cellStyle name="常规 37 9 3" xfId="18878"/>
    <cellStyle name="常规 377" xfId="18879"/>
    <cellStyle name="常规 382" xfId="18880"/>
    <cellStyle name="常规 427" xfId="18881"/>
    <cellStyle name="常规 432" xfId="18882"/>
    <cellStyle name="强调文字颜色 6 2 2 2 3 3 2" xfId="18883"/>
    <cellStyle name="常规 7 20 10 2 3 2" xfId="18884"/>
    <cellStyle name="常规 378" xfId="18885"/>
    <cellStyle name="常规 383" xfId="18886"/>
    <cellStyle name="常规 428" xfId="18887"/>
    <cellStyle name="常规 433" xfId="18888"/>
    <cellStyle name="常规 379" xfId="18889"/>
    <cellStyle name="常规 384" xfId="18890"/>
    <cellStyle name="常规 429" xfId="18891"/>
    <cellStyle name="常规 434" xfId="18892"/>
    <cellStyle name="常规 38" xfId="18893"/>
    <cellStyle name="常规 43" xfId="18894"/>
    <cellStyle name="常规 38 2" xfId="18895"/>
    <cellStyle name="常规 43 2" xfId="18896"/>
    <cellStyle name="常规 7 37" xfId="18897"/>
    <cellStyle name="常规 7 42" xfId="18898"/>
    <cellStyle name="常规 38 2 2 2" xfId="18899"/>
    <cellStyle name="常规 7 37 2 2" xfId="18900"/>
    <cellStyle name="常规 7 42 2 2" xfId="18901"/>
    <cellStyle name="常规 38 2 2 2 2" xfId="18902"/>
    <cellStyle name="常规 7 37 2 2 2" xfId="18903"/>
    <cellStyle name="常规 7 42 2 2 2" xfId="18904"/>
    <cellStyle name="常规 38 2 2 2 2 2" xfId="18905"/>
    <cellStyle name="常规 38 2 2 2 2 2 2" xfId="18906"/>
    <cellStyle name="注释 2 2 9" xfId="18907"/>
    <cellStyle name="常规 7 19 2 17" xfId="18908"/>
    <cellStyle name="常规 7 19 2 22" xfId="18909"/>
    <cellStyle name="常规 38 2 2 2 2 3" xfId="18910"/>
    <cellStyle name="常规 38 2 2 2 3 2" xfId="18911"/>
    <cellStyle name="常规 38 2 2 2 4" xfId="18912"/>
    <cellStyle name="常规 38 2 2 3" xfId="18913"/>
    <cellStyle name="常规 7 37 2 3" xfId="18914"/>
    <cellStyle name="常规 7 42 2 3" xfId="18915"/>
    <cellStyle name="常规 38 2 2 3 2" xfId="18916"/>
    <cellStyle name="常规 7 37 2 3 2" xfId="18917"/>
    <cellStyle name="常规 7 42 2 3 2" xfId="18918"/>
    <cellStyle name="常规 38 2 2 3 2 2" xfId="18919"/>
    <cellStyle name="常规 38 2 2 3 3" xfId="18920"/>
    <cellStyle name="常规 38 2 2 4" xfId="18921"/>
    <cellStyle name="常规 7 37 2 4" xfId="18922"/>
    <cellStyle name="常规 7 42 2 4" xfId="18923"/>
    <cellStyle name="常规 38 2 2 4 2" xfId="18924"/>
    <cellStyle name="常规 38 2 2 4 2 2" xfId="18925"/>
    <cellStyle name="常规 38 2 2 4 3" xfId="18926"/>
    <cellStyle name="常规 38 2 2 5" xfId="18927"/>
    <cellStyle name="常规 38 2 2 5 2" xfId="18928"/>
    <cellStyle name="常规 38 2 3" xfId="18929"/>
    <cellStyle name="常规 7 37 3" xfId="18930"/>
    <cellStyle name="常规 7 42 3" xfId="18931"/>
    <cellStyle name="常规 38 2 3 2" xfId="18932"/>
    <cellStyle name="常规 7 37 3 2" xfId="18933"/>
    <cellStyle name="常规 7 42 3 2" xfId="18934"/>
    <cellStyle name="常规 38 2 3 2 2" xfId="18935"/>
    <cellStyle name="常规 38 2 3 2 2 2" xfId="18936"/>
    <cellStyle name="常规 38 2 3 2 3" xfId="18937"/>
    <cellStyle name="常规 38 2 3 3" xfId="18938"/>
    <cellStyle name="常规 38 2 3 3 2" xfId="18939"/>
    <cellStyle name="常规 38 2 3 4" xfId="18940"/>
    <cellStyle name="常规 38 2 4" xfId="18941"/>
    <cellStyle name="常规 7 37 4" xfId="18942"/>
    <cellStyle name="常规 7 42 4" xfId="18943"/>
    <cellStyle name="常规 38 2 4 2" xfId="18944"/>
    <cellStyle name="常规 7 37 4 2" xfId="18945"/>
    <cellStyle name="常规 7 42 4 2" xfId="18946"/>
    <cellStyle name="常规 38 2 4 2 2" xfId="18947"/>
    <cellStyle name="常规 38 2 4 3" xfId="18948"/>
    <cellStyle name="常规 38 2 5" xfId="18949"/>
    <cellStyle name="常规 7 37 5" xfId="18950"/>
    <cellStyle name="常规 7 42 5" xfId="18951"/>
    <cellStyle name="常规 38 2 5 2" xfId="18952"/>
    <cellStyle name="常规 38 2 5 2 2" xfId="18953"/>
    <cellStyle name="常规 8 4 10" xfId="18954"/>
    <cellStyle name="常规 38 2 5 3" xfId="18955"/>
    <cellStyle name="常规 8 4 49" xfId="18956"/>
    <cellStyle name="常规 38 2 6 2" xfId="18957"/>
    <cellStyle name="常规 38 2 7" xfId="18958"/>
    <cellStyle name="常规 38 2 7 2" xfId="18959"/>
    <cellStyle name="常规 38 2 8" xfId="18960"/>
    <cellStyle name="常规 7 2 2 2 29 3 2" xfId="18961"/>
    <cellStyle name="常规 7 2 2 2 34 3 2" xfId="18962"/>
    <cellStyle name="常规 38 3" xfId="18963"/>
    <cellStyle name="常规 43 3" xfId="18964"/>
    <cellStyle name="常规 7 38" xfId="18965"/>
    <cellStyle name="常规 7 43" xfId="18966"/>
    <cellStyle name="强调文字颜色 2 2 2 3 5" xfId="18967"/>
    <cellStyle name="常规 38 3 3 2" xfId="18968"/>
    <cellStyle name="常规 7 38 3 2" xfId="18969"/>
    <cellStyle name="常规 7 43 3 2" xfId="18970"/>
    <cellStyle name="常规 38 3 3 2 2" xfId="18971"/>
    <cellStyle name="常规 38 3 3 3" xfId="18972"/>
    <cellStyle name="常规 38 3 4" xfId="18973"/>
    <cellStyle name="常规 7 38 4" xfId="18974"/>
    <cellStyle name="常规 7 43 4" xfId="18975"/>
    <cellStyle name="强调文字颜色 2 2 2 4 5" xfId="18976"/>
    <cellStyle name="常规 38 3 4 2" xfId="18977"/>
    <cellStyle name="常规 7 38 4 2" xfId="18978"/>
    <cellStyle name="常规 7 43 4 2" xfId="18979"/>
    <cellStyle name="常规 38 3 4 2 2" xfId="18980"/>
    <cellStyle name="常规 38 3 4 3" xfId="18981"/>
    <cellStyle name="常规 38 3 5" xfId="18982"/>
    <cellStyle name="常规 7 38 5" xfId="18983"/>
    <cellStyle name="常规 7 43 5" xfId="18984"/>
    <cellStyle name="强调文字颜色 2 2 2 5 5" xfId="18985"/>
    <cellStyle name="常规 38 3 5 2" xfId="18986"/>
    <cellStyle name="常规 38 4" xfId="18987"/>
    <cellStyle name="常规 43 4" xfId="18988"/>
    <cellStyle name="常规 7 39" xfId="18989"/>
    <cellStyle name="常规 7 44" xfId="18990"/>
    <cellStyle name="强调文字颜色 2 2 3 3 5" xfId="18991"/>
    <cellStyle name="常规 38 4 3 2" xfId="18992"/>
    <cellStyle name="常规 7 39 3 2" xfId="18993"/>
    <cellStyle name="常规 7 44 3 2" xfId="18994"/>
    <cellStyle name="常规 38 4 4" xfId="18995"/>
    <cellStyle name="常规 7 39 4" xfId="18996"/>
    <cellStyle name="常规 7 44 4" xfId="18997"/>
    <cellStyle name="常规 38 5" xfId="18998"/>
    <cellStyle name="常规 43 5" xfId="18999"/>
    <cellStyle name="常规 7 45" xfId="19000"/>
    <cellStyle name="常规 7 50" xfId="19001"/>
    <cellStyle name="常规 38 5 3" xfId="19002"/>
    <cellStyle name="常规 7 45 3" xfId="19003"/>
    <cellStyle name="常规 7 50 3" xfId="19004"/>
    <cellStyle name="常规 38 6 3" xfId="19005"/>
    <cellStyle name="常规 7 46 3" xfId="19006"/>
    <cellStyle name="常规 7 51 3" xfId="19007"/>
    <cellStyle name="常规 38 7" xfId="19008"/>
    <cellStyle name="常规 7 47" xfId="19009"/>
    <cellStyle name="常规 7 52" xfId="19010"/>
    <cellStyle name="常规 38 9" xfId="19011"/>
    <cellStyle name="常规 7 49" xfId="19012"/>
    <cellStyle name="常规 7 54" xfId="19013"/>
    <cellStyle name="常规 385" xfId="19014"/>
    <cellStyle name="常规 390" xfId="19015"/>
    <cellStyle name="常规 435" xfId="19016"/>
    <cellStyle name="常规 440" xfId="19017"/>
    <cellStyle name="常规 8 2 2 2 7 2 2" xfId="19018"/>
    <cellStyle name="常规 386" xfId="19019"/>
    <cellStyle name="常规 391" xfId="19020"/>
    <cellStyle name="常规 436" xfId="19021"/>
    <cellStyle name="常规 441" xfId="19022"/>
    <cellStyle name="常规 387" xfId="19023"/>
    <cellStyle name="常规 392" xfId="19024"/>
    <cellStyle name="常规 437" xfId="19025"/>
    <cellStyle name="常规 442" xfId="19026"/>
    <cellStyle name="常规 8 2" xfId="19027"/>
    <cellStyle name="常规 388" xfId="19028"/>
    <cellStyle name="常规 393" xfId="19029"/>
    <cellStyle name="常规 438" xfId="19030"/>
    <cellStyle name="常规 443" xfId="19031"/>
    <cellStyle name="常规 8 3" xfId="19032"/>
    <cellStyle name="常规 389" xfId="19033"/>
    <cellStyle name="常规 394" xfId="19034"/>
    <cellStyle name="常规 439" xfId="19035"/>
    <cellStyle name="常规 444" xfId="19036"/>
    <cellStyle name="常规 8 4" xfId="19037"/>
    <cellStyle name="常规 39" xfId="19038"/>
    <cellStyle name="常规 44" xfId="19039"/>
    <cellStyle name="常规 39 2" xfId="19040"/>
    <cellStyle name="常规 44 2" xfId="19041"/>
    <cellStyle name="常规 39 2 2" xfId="19042"/>
    <cellStyle name="常规 44 2 2" xfId="19043"/>
    <cellStyle name="常规 39 2 2 2" xfId="19044"/>
    <cellStyle name="警告文本 2 3 3 3" xfId="19045"/>
    <cellStyle name="常规 39 2 2 2 2" xfId="19046"/>
    <cellStyle name="警告文本 2 3 3 3 2" xfId="19047"/>
    <cellStyle name="常规 7 2 4 2 39 5" xfId="19048"/>
    <cellStyle name="常规 7 2 4 2 44 5" xfId="19049"/>
    <cellStyle name="常规 39 2 2 2 2 2" xfId="19050"/>
    <cellStyle name="常规 39 2 2 2 2 2 2" xfId="19051"/>
    <cellStyle name="常规 39 2 2 2 2 3" xfId="19052"/>
    <cellStyle name="常规 39 2 2 3" xfId="19053"/>
    <cellStyle name="警告文本 2 3 3 4" xfId="19054"/>
    <cellStyle name="常规 39 2 2 3 2" xfId="19055"/>
    <cellStyle name="警告文本 2 3 3 4 2" xfId="19056"/>
    <cellStyle name="常规 39 2 2 4" xfId="19057"/>
    <cellStyle name="警告文本 2 3 3 5" xfId="19058"/>
    <cellStyle name="常规 39 2 2 4 2" xfId="19059"/>
    <cellStyle name="常规 7 19 37 4 2" xfId="19060"/>
    <cellStyle name="常规 7 19 42 4 2" xfId="19061"/>
    <cellStyle name="常规 39 2 2 5" xfId="19062"/>
    <cellStyle name="常规 7 19 37 4 2 2" xfId="19063"/>
    <cellStyle name="常规 7 19 42 4 2 2" xfId="19064"/>
    <cellStyle name="常规 39 2 2 5 2" xfId="19065"/>
    <cellStyle name="常规 7 19 37 4 3" xfId="19066"/>
    <cellStyle name="常规 7 19 42 4 3" xfId="19067"/>
    <cellStyle name="常规 39 2 2 6" xfId="19068"/>
    <cellStyle name="常规 39 2 3" xfId="19069"/>
    <cellStyle name="常规 39 2 3 2" xfId="19070"/>
    <cellStyle name="警告文本 2 3 4 3" xfId="19071"/>
    <cellStyle name="常规 39 2 3 2 2" xfId="19072"/>
    <cellStyle name="警告文本 2 3 4 3 2" xfId="19073"/>
    <cellStyle name="常规 39 2 3 2 2 2" xfId="19074"/>
    <cellStyle name="常规 39 2 3 2 3" xfId="19075"/>
    <cellStyle name="常规 39 2 3 3" xfId="19076"/>
    <cellStyle name="警告文本 2 3 4 4" xfId="19077"/>
    <cellStyle name="常规 39 2 3 3 2" xfId="19078"/>
    <cellStyle name="警告文本 2 3 4 4 2" xfId="19079"/>
    <cellStyle name="常规 39 2 3 4" xfId="19080"/>
    <cellStyle name="警告文本 2 3 4 5" xfId="19081"/>
    <cellStyle name="常规 39 2 4" xfId="19082"/>
    <cellStyle name="常规 39 2 4 2" xfId="19083"/>
    <cellStyle name="警告文本 2 3 5 3" xfId="19084"/>
    <cellStyle name="常规 7 2 4 5 2 4" xfId="19085"/>
    <cellStyle name="常规 39 2 4 2 2" xfId="19086"/>
    <cellStyle name="警告文本 2 3 5 3 2" xfId="19087"/>
    <cellStyle name="常规 39 2 4 3" xfId="19088"/>
    <cellStyle name="警告文本 2 3 5 4" xfId="19089"/>
    <cellStyle name="常规 39 2 5" xfId="19090"/>
    <cellStyle name="常规 39 2 5 2" xfId="19091"/>
    <cellStyle name="常规 39 2 5 2 2" xfId="19092"/>
    <cellStyle name="常规 39 2 5 3" xfId="19093"/>
    <cellStyle name="常规 39 2 6" xfId="19094"/>
    <cellStyle name="常规 39 2 7" xfId="19095"/>
    <cellStyle name="常规 39 2 8" xfId="19096"/>
    <cellStyle name="常规 7 2 2 2 35 3 2" xfId="19097"/>
    <cellStyle name="常规 7 2 2 2 40 3 2" xfId="19098"/>
    <cellStyle name="常规 39 3" xfId="19099"/>
    <cellStyle name="常规 44 3" xfId="19100"/>
    <cellStyle name="强调文字颜色 2 3 2 2 5 2" xfId="19101"/>
    <cellStyle name="常规 39 3 2 2 2" xfId="19102"/>
    <cellStyle name="强调文字颜色 2 3 2 2 5 2 2" xfId="19103"/>
    <cellStyle name="常规 39 3 2 2 2 2" xfId="19104"/>
    <cellStyle name="强调文字颜色 2 3 2 2 5 3" xfId="19105"/>
    <cellStyle name="常规 39 3 2 2 3" xfId="19106"/>
    <cellStyle name="强调文字颜色 2 3 2 2 6" xfId="19107"/>
    <cellStyle name="常规 39 3 2 3" xfId="19108"/>
    <cellStyle name="强调文字颜色 2 3 2 2 6 2" xfId="19109"/>
    <cellStyle name="常规 39 3 2 3 2" xfId="19110"/>
    <cellStyle name="强调文字颜色 2 3 2 2 7" xfId="19111"/>
    <cellStyle name="常规 39 3 2 4" xfId="19112"/>
    <cellStyle name="常规 8 2 2 2 9 2" xfId="19113"/>
    <cellStyle name="常规 39 3 3" xfId="19114"/>
    <cellStyle name="强调文字颜色 2 3 2 3 5" xfId="19115"/>
    <cellStyle name="常规 39 3 3 2" xfId="19116"/>
    <cellStyle name="常规 39 3 3 2 2" xfId="19117"/>
    <cellStyle name="常规 39 3 3 3" xfId="19118"/>
    <cellStyle name="常规 39 3 4" xfId="19119"/>
    <cellStyle name="常规 7 2 4 6 2 4" xfId="19120"/>
    <cellStyle name="强调文字颜色 2 3 2 4 5" xfId="19121"/>
    <cellStyle name="常规 39 3 4 2" xfId="19122"/>
    <cellStyle name="常规 39 3 4 2 2" xfId="19123"/>
    <cellStyle name="常规 39 3 4 3" xfId="19124"/>
    <cellStyle name="常规 39 3 5" xfId="19125"/>
    <cellStyle name="强调文字颜色 2 3 2 5 5" xfId="19126"/>
    <cellStyle name="常规 39 3 5 2" xfId="19127"/>
    <cellStyle name="常规 39 3 6" xfId="19128"/>
    <cellStyle name="常规 39 4" xfId="19129"/>
    <cellStyle name="常规 44 4" xfId="19130"/>
    <cellStyle name="常规 39 4 2" xfId="19131"/>
    <cellStyle name="强调文字颜色 2 3 3 2 5" xfId="19132"/>
    <cellStyle name="常规 39 4 2 2" xfId="19133"/>
    <cellStyle name="常规 39 4 2 2 2" xfId="19134"/>
    <cellStyle name="常规 39 4 2 3" xfId="19135"/>
    <cellStyle name="常规 39 4 3" xfId="19136"/>
    <cellStyle name="强调文字颜色 2 3 3 3 5" xfId="19137"/>
    <cellStyle name="常规 39 4 3 2" xfId="19138"/>
    <cellStyle name="常规 39 4 4" xfId="19139"/>
    <cellStyle name="常规 39 5" xfId="19140"/>
    <cellStyle name="常规 44 5" xfId="19141"/>
    <cellStyle name="常规 39 5 2" xfId="19142"/>
    <cellStyle name="常规 39 5 2 2" xfId="19143"/>
    <cellStyle name="常规 39 5 3" xfId="19144"/>
    <cellStyle name="常规 39 6 2" xfId="19145"/>
    <cellStyle name="常规 39 6 2 2" xfId="19146"/>
    <cellStyle name="常规 39 6 3" xfId="19147"/>
    <cellStyle name="常规 39 7" xfId="19148"/>
    <cellStyle name="常规 39 7 2" xfId="19149"/>
    <cellStyle name="常规 39 8" xfId="19150"/>
    <cellStyle name="常规 39 8 2" xfId="19151"/>
    <cellStyle name="强调文字颜色 3 3 3 2 2 4" xfId="19152"/>
    <cellStyle name="常规 39 9" xfId="19153"/>
    <cellStyle name="常规 395" xfId="19154"/>
    <cellStyle name="常规 445" xfId="19155"/>
    <cellStyle name="常规 450" xfId="19156"/>
    <cellStyle name="常规 8 5" xfId="19157"/>
    <cellStyle name="常规 397" xfId="19158"/>
    <cellStyle name="常规 447" xfId="19159"/>
    <cellStyle name="常规 452" xfId="19160"/>
    <cellStyle name="常规 8 7" xfId="19161"/>
    <cellStyle name="常规 398" xfId="19162"/>
    <cellStyle name="常规 448" xfId="19163"/>
    <cellStyle name="常规 453" xfId="19164"/>
    <cellStyle name="常规 8 8" xfId="19165"/>
    <cellStyle name="常规 399" xfId="19166"/>
    <cellStyle name="常规 449" xfId="19167"/>
    <cellStyle name="常规 454" xfId="19168"/>
    <cellStyle name="常规 8 9" xfId="19169"/>
    <cellStyle name="常规 4" xfId="19170"/>
    <cellStyle name="常规 4 10" xfId="19171"/>
    <cellStyle name="常规 4 10 2" xfId="19172"/>
    <cellStyle name="常规 4 10 3" xfId="19173"/>
    <cellStyle name="常规 4 11 2" xfId="19174"/>
    <cellStyle name="常规 4 11 3" xfId="19175"/>
    <cellStyle name="常规 4 13 2" xfId="19176"/>
    <cellStyle name="常规 4 14" xfId="19177"/>
    <cellStyle name="常规 4 2" xfId="19178"/>
    <cellStyle name="常规 4 2 10" xfId="19179"/>
    <cellStyle name="常规 4 2 11" xfId="19180"/>
    <cellStyle name="常规 4 2 2" xfId="19181"/>
    <cellStyle name="常规 4 2 2 2" xfId="19182"/>
    <cellStyle name="常规 4 2 2 2 2" xfId="19183"/>
    <cellStyle name="常规 4 2 2 2 2 2" xfId="19184"/>
    <cellStyle name="常规 4 2 2 2 2 2 2" xfId="19185"/>
    <cellStyle name="常规 4 2 2 2 2 2 2 2" xfId="19186"/>
    <cellStyle name="常规 4 2 2 2 2 2 3" xfId="19187"/>
    <cellStyle name="输出 2 5 3 2" xfId="19188"/>
    <cellStyle name="常规 4 2 2 2 2 3" xfId="19189"/>
    <cellStyle name="常规 4 2 2 2 2 3 2" xfId="19190"/>
    <cellStyle name="常规 4 2 2 2 2 4" xfId="19191"/>
    <cellStyle name="常规 4 2 2 2 2 4 2" xfId="19192"/>
    <cellStyle name="常规 4 2 2 2 2 5" xfId="19193"/>
    <cellStyle name="常规 4 2 2 2 3" xfId="19194"/>
    <cellStyle name="注释 2 45 2 4" xfId="19195"/>
    <cellStyle name="注释 2 50 2 4" xfId="19196"/>
    <cellStyle name="常规 4 2 2 2 3 2" xfId="19197"/>
    <cellStyle name="常规 4 2 2 2 3 2 2" xfId="19198"/>
    <cellStyle name="常规 4 2 2 2 3 3" xfId="19199"/>
    <cellStyle name="常规 4 2 2 2 3 3 2" xfId="19200"/>
    <cellStyle name="常规 4 2 2 2 3 4" xfId="19201"/>
    <cellStyle name="常规 4 2 2 2 4" xfId="19202"/>
    <cellStyle name="好 3 5 3 2" xfId="19203"/>
    <cellStyle name="常规 4 2 2 2 4 2" xfId="19204"/>
    <cellStyle name="常规 4 2 2 2 4 2 2" xfId="19205"/>
    <cellStyle name="常规 4 2 2 2 4 3" xfId="19206"/>
    <cellStyle name="常规 4 2 2 2 5" xfId="19207"/>
    <cellStyle name="常规 4 2 2 2 5 2" xfId="19208"/>
    <cellStyle name="常规 4 2 2 2 6" xfId="19209"/>
    <cellStyle name="常规 4 2 2 2 6 2" xfId="19210"/>
    <cellStyle name="常规 4 2 2 2 7" xfId="19211"/>
    <cellStyle name="常规 8 4 2 12 2 2" xfId="19212"/>
    <cellStyle name="常规 7 11 2" xfId="19213"/>
    <cellStyle name="常规 4 2 2 3" xfId="19214"/>
    <cellStyle name="常规 7 11 2 2" xfId="19215"/>
    <cellStyle name="常规 4 2 2 3 2" xfId="19216"/>
    <cellStyle name="常规 7 11 2 2 2" xfId="19217"/>
    <cellStyle name="强调文字颜色 3 3 2 2 4" xfId="19218"/>
    <cellStyle name="常规 4 2 2 3 2 2" xfId="19219"/>
    <cellStyle name="强调文字颜色 3 3 2 2 4 2" xfId="19220"/>
    <cellStyle name="常规 4 2 2 3 2 2 2" xfId="19221"/>
    <cellStyle name="强调文字颜色 3 3 2 2 5" xfId="19222"/>
    <cellStyle name="常规 4 2 2 3 2 3" xfId="19223"/>
    <cellStyle name="常规 7 11 2 3" xfId="19224"/>
    <cellStyle name="常规 4 2 2 3 3" xfId="19225"/>
    <cellStyle name="强调文字颜色 3 3 2 3 4" xfId="19226"/>
    <cellStyle name="注释 2 46 2 4" xfId="19227"/>
    <cellStyle name="注释 2 51 2 4" xfId="19228"/>
    <cellStyle name="常规 4 2 2 3 3 2" xfId="19229"/>
    <cellStyle name="常规 4 2 2 3 4" xfId="19230"/>
    <cellStyle name="常规 7 19 8 2 2 2" xfId="19231"/>
    <cellStyle name="好 3 5 4 2" xfId="19232"/>
    <cellStyle name="强调文字颜色 3 3 2 4 4" xfId="19233"/>
    <cellStyle name="常规 4 2 2 3 4 2" xfId="19234"/>
    <cellStyle name="常规 4 2 2 3 5" xfId="19235"/>
    <cellStyle name="常规 7 11 3" xfId="19236"/>
    <cellStyle name="常规 4 2 2 4" xfId="19237"/>
    <cellStyle name="常规 7 11 3 2" xfId="19238"/>
    <cellStyle name="常规 4 2 2 4 2" xfId="19239"/>
    <cellStyle name="常规 4 2 2 4 3" xfId="19240"/>
    <cellStyle name="强调文字颜色 3 3 3 3 4" xfId="19241"/>
    <cellStyle name="注释 2 47 2 4" xfId="19242"/>
    <cellStyle name="注释 2 52 2 4" xfId="19243"/>
    <cellStyle name="常规 4 2 2 4 3 2" xfId="19244"/>
    <cellStyle name="常规 4 2 2 4 4" xfId="19245"/>
    <cellStyle name="常规 7 19 8 2 3 2" xfId="19246"/>
    <cellStyle name="常规 7 11 4" xfId="19247"/>
    <cellStyle name="常规 4 2 2 5" xfId="19248"/>
    <cellStyle name="常规 4 2 2 5 2" xfId="19249"/>
    <cellStyle name="强调文字颜色 3 3 4 2 4" xfId="19250"/>
    <cellStyle name="常规 4 2 2 5 2 2" xfId="19251"/>
    <cellStyle name="常规 4 2 2 5 3" xfId="19252"/>
    <cellStyle name="常规 4 2 2 8" xfId="19253"/>
    <cellStyle name="常规 4 2 2 9" xfId="19254"/>
    <cellStyle name="常规 7 2 4 15 2 2 2" xfId="19255"/>
    <cellStyle name="常规 7 2 4 20 2 2 2" xfId="19256"/>
    <cellStyle name="常规 4 2 3" xfId="19257"/>
    <cellStyle name="常规 4 2 3 2" xfId="19258"/>
    <cellStyle name="常规 4 2 3 2 2" xfId="19259"/>
    <cellStyle name="常规 4 2 3 2 2 2" xfId="19260"/>
    <cellStyle name="常规 7 17" xfId="19261"/>
    <cellStyle name="常规 7 22" xfId="19262"/>
    <cellStyle name="常规 4 2 3 2 2 3" xfId="19263"/>
    <cellStyle name="常规 7 18" xfId="19264"/>
    <cellStyle name="常规 7 23" xfId="19265"/>
    <cellStyle name="常规 4 2 3 2 2 4" xfId="19266"/>
    <cellStyle name="常规 7 19" xfId="19267"/>
    <cellStyle name="常规 7 24" xfId="19268"/>
    <cellStyle name="常规 4 2 3 2 3" xfId="19269"/>
    <cellStyle name="常规 4 2 3 2 3 2" xfId="19270"/>
    <cellStyle name="常规 7 67" xfId="19271"/>
    <cellStyle name="常规 7 72" xfId="19272"/>
    <cellStyle name="常规 4 2 3 2 4" xfId="19273"/>
    <cellStyle name="好 3 6 3 2" xfId="19274"/>
    <cellStyle name="常规 4 2 3 2 4 2" xfId="19275"/>
    <cellStyle name="常规 7 12 2" xfId="19276"/>
    <cellStyle name="常规 4 2 3 3" xfId="19277"/>
    <cellStyle name="常规 7 12 2 2" xfId="19278"/>
    <cellStyle name="常规 4 2 3 3 2" xfId="19279"/>
    <cellStyle name="常规 7 12 2 2 2" xfId="19280"/>
    <cellStyle name="常规 4 2 3 3 2 2" xfId="19281"/>
    <cellStyle name="常规 7 12 2 3" xfId="19282"/>
    <cellStyle name="常规 4 2 3 3 3" xfId="19283"/>
    <cellStyle name="常规 4 2 3 3 3 2" xfId="19284"/>
    <cellStyle name="常规 4 2 3 3 4" xfId="19285"/>
    <cellStyle name="好 3 6 4 2" xfId="19286"/>
    <cellStyle name="常规 7 12 3" xfId="19287"/>
    <cellStyle name="常规 4 2 3 4" xfId="19288"/>
    <cellStyle name="常规 7 12 3 2" xfId="19289"/>
    <cellStyle name="常规 4 2 3 4 2" xfId="19290"/>
    <cellStyle name="常规 4 2 3 4 3" xfId="19291"/>
    <cellStyle name="常规 59" xfId="19292"/>
    <cellStyle name="常规 64" xfId="19293"/>
    <cellStyle name="常规 8 2 10 3" xfId="19294"/>
    <cellStyle name="常规 4 2 3 4 3 2" xfId="19295"/>
    <cellStyle name="常规 4 2 3 4 4" xfId="19296"/>
    <cellStyle name="常规 7 12 4" xfId="19297"/>
    <cellStyle name="常规 4 2 3 5" xfId="19298"/>
    <cellStyle name="常规 4 2 3 5 2" xfId="19299"/>
    <cellStyle name="常规 4 2 4" xfId="19300"/>
    <cellStyle name="常规 4 2 4 2" xfId="19301"/>
    <cellStyle name="常规 4 2 4 2 2" xfId="19302"/>
    <cellStyle name="常规 7 2 2 2 2 3 4" xfId="19303"/>
    <cellStyle name="常规 4 2 4 2 3 2" xfId="19304"/>
    <cellStyle name="常规 4 2 4 2 4" xfId="19305"/>
    <cellStyle name="好 3 7 3 2" xfId="19306"/>
    <cellStyle name="好 4 3 2 2 2 2" xfId="19307"/>
    <cellStyle name="常规 4 2 4 2 4 2" xfId="19308"/>
    <cellStyle name="常规 4 2 4 2 5" xfId="19309"/>
    <cellStyle name="输入 2 3 2 2" xfId="19310"/>
    <cellStyle name="常规 4 2 4 2 5 2" xfId="19311"/>
    <cellStyle name="输入 2 3 2 2 2" xfId="19312"/>
    <cellStyle name="常规 7 19 2 25 2 3" xfId="19313"/>
    <cellStyle name="常规 7 19 2 30 2 3" xfId="19314"/>
    <cellStyle name="常规 7 13 2" xfId="19315"/>
    <cellStyle name="常规 4 2 4 3" xfId="19316"/>
    <cellStyle name="常规 4 2 4 3 2" xfId="19317"/>
    <cellStyle name="常规 7 2 2 2 2 4 4" xfId="19318"/>
    <cellStyle name="常规 7 13 2 2" xfId="19319"/>
    <cellStyle name="常规 7 13 3" xfId="19320"/>
    <cellStyle name="汇总 2 6 2 2" xfId="19321"/>
    <cellStyle name="常规 4 2 4 4" xfId="19322"/>
    <cellStyle name="常规 7 13 3 2" xfId="19323"/>
    <cellStyle name="汇总 2 6 2 2 2" xfId="19324"/>
    <cellStyle name="常规 4 2 4 4 2" xfId="19325"/>
    <cellStyle name="常规 7 2 2 2 2 5 4" xfId="19326"/>
    <cellStyle name="常规 7 13 4" xfId="19327"/>
    <cellStyle name="汇总 2 6 2 3" xfId="19328"/>
    <cellStyle name="常规 4 2 4 5" xfId="19329"/>
    <cellStyle name="汇总 2 6 2 3 2" xfId="19330"/>
    <cellStyle name="常规 4 2 4 5 2" xfId="19331"/>
    <cellStyle name="常规 7 2 2 2 2 6 4" xfId="19332"/>
    <cellStyle name="常规 4 2 4 6 2" xfId="19333"/>
    <cellStyle name="常规 7 2 2 2 2 7 4" xfId="19334"/>
    <cellStyle name="常规 4 2 4 7" xfId="19335"/>
    <cellStyle name="常规 8 2 2 10" xfId="19336"/>
    <cellStyle name="常规 4 2 5" xfId="19337"/>
    <cellStyle name="常规 4 2 5 4 2" xfId="19338"/>
    <cellStyle name="常规 8 2 2 47 2" xfId="19339"/>
    <cellStyle name="常规 7 14 3 2" xfId="19340"/>
    <cellStyle name="常规 4 2 5 5 2" xfId="19341"/>
    <cellStyle name="常规 4 2 5 6" xfId="19342"/>
    <cellStyle name="常规 4 2 6" xfId="19343"/>
    <cellStyle name="常规 4 2 7" xfId="19344"/>
    <cellStyle name="常规 4 7 6 2 2" xfId="19345"/>
    <cellStyle name="常规 4 2 9" xfId="19346"/>
    <cellStyle name="常规 4 3" xfId="19347"/>
    <cellStyle name="常规 4 3 2 2 2 2" xfId="19348"/>
    <cellStyle name="常规 4 3 2 2 2 2 2" xfId="19349"/>
    <cellStyle name="常规 8 36 4" xfId="19350"/>
    <cellStyle name="常规 8 41 4" xfId="19351"/>
    <cellStyle name="常规 4 3 2 2 2 3" xfId="19352"/>
    <cellStyle name="常规 4 3 2 2 3" xfId="19353"/>
    <cellStyle name="常规 4 3 2 2 3 2" xfId="19354"/>
    <cellStyle name="常规 4 3 2 2 4" xfId="19355"/>
    <cellStyle name="好 4 5 3 2" xfId="19356"/>
    <cellStyle name="常规 4 3 2 2 4 2" xfId="19357"/>
    <cellStyle name="常规 4 3 2 2 5" xfId="19358"/>
    <cellStyle name="常规 7 19 11 3 2" xfId="19359"/>
    <cellStyle name="常规 7 56 2 2" xfId="19360"/>
    <cellStyle name="常规 7 61 2 2" xfId="19361"/>
    <cellStyle name="常规 4 3 2 3 2" xfId="19362"/>
    <cellStyle name="常规 7 56 2 2 2" xfId="19363"/>
    <cellStyle name="常规 7 61 2 2 2" xfId="19364"/>
    <cellStyle name="强调文字颜色 4 3 2 2 4" xfId="19365"/>
    <cellStyle name="常规 4 3 2 3 2 2" xfId="19366"/>
    <cellStyle name="常规 7 56 2 3" xfId="19367"/>
    <cellStyle name="常规 7 61 2 3" xfId="19368"/>
    <cellStyle name="常规 4 3 2 3 3" xfId="19369"/>
    <cellStyle name="常规 7 56 2 3 2" xfId="19370"/>
    <cellStyle name="常规 7 61 2 3 2" xfId="19371"/>
    <cellStyle name="强调文字颜色 4 3 2 3 4" xfId="19372"/>
    <cellStyle name="常规 4 3 2 3 3 2" xfId="19373"/>
    <cellStyle name="常规 4 3 2 3 4" xfId="19374"/>
    <cellStyle name="常规 7 19 9 2 2 2" xfId="19375"/>
    <cellStyle name="好 4 5 4 2" xfId="19376"/>
    <cellStyle name="常规 7 56 2 4" xfId="19377"/>
    <cellStyle name="常规 7 61 2 4" xfId="19378"/>
    <cellStyle name="常规 7 56 3" xfId="19379"/>
    <cellStyle name="常规 7 61 3" xfId="19380"/>
    <cellStyle name="常规 4 3 2 4" xfId="19381"/>
    <cellStyle name="常规 7 56 3 2" xfId="19382"/>
    <cellStyle name="常规 7 61 3 2" xfId="19383"/>
    <cellStyle name="常规 4 3 2 4 2" xfId="19384"/>
    <cellStyle name="常规 4 3 2 4 3" xfId="19385"/>
    <cellStyle name="常规 7 56 4" xfId="19386"/>
    <cellStyle name="常规 7 61 4" xfId="19387"/>
    <cellStyle name="常规 4 3 2 5" xfId="19388"/>
    <cellStyle name="常规 7 56 4 2" xfId="19389"/>
    <cellStyle name="常规 7 61 4 2" xfId="19390"/>
    <cellStyle name="常规 4 3 2 5 2" xfId="19391"/>
    <cellStyle name="常规 4 3 2 8" xfId="19392"/>
    <cellStyle name="常规 4 3 3 2 2 2" xfId="19393"/>
    <cellStyle name="常规 4 3 3 2 3" xfId="19394"/>
    <cellStyle name="常规 7 57 2 2" xfId="19395"/>
    <cellStyle name="常规 7 62 2 2" xfId="19396"/>
    <cellStyle name="常规 4 3 3 3 2" xfId="19397"/>
    <cellStyle name="常规 7 57 3" xfId="19398"/>
    <cellStyle name="常规 7 62 3" xfId="19399"/>
    <cellStyle name="常规 4 3 3 4" xfId="19400"/>
    <cellStyle name="常规 7 57 3 2" xfId="19401"/>
    <cellStyle name="常规 7 62 3 2" xfId="19402"/>
    <cellStyle name="常规 4 3 3 4 2" xfId="19403"/>
    <cellStyle name="常规 7 57 4" xfId="19404"/>
    <cellStyle name="常规 7 62 4" xfId="19405"/>
    <cellStyle name="常规 4 3 3 5" xfId="19406"/>
    <cellStyle name="常规 4 4 2 2" xfId="19407"/>
    <cellStyle name="常规 4 4 2 2 2" xfId="19408"/>
    <cellStyle name="常规 7 2 2 2 2 10 2 4" xfId="19409"/>
    <cellStyle name="注释 2 11" xfId="19410"/>
    <cellStyle name="链接单元格 3 3 2 5" xfId="19411"/>
    <cellStyle name="常规 4 4 2 2 2 2" xfId="19412"/>
    <cellStyle name="强调文字颜色 3 2 7 3" xfId="19413"/>
    <cellStyle name="注释 2 11 2" xfId="19414"/>
    <cellStyle name="常规 4 4 2 2 2 2 2" xfId="19415"/>
    <cellStyle name="强调文字颜色 3 2 7 3 2" xfId="19416"/>
    <cellStyle name="注释 2 11 2 2" xfId="19417"/>
    <cellStyle name="常规 4 4 2 2 2 3" xfId="19418"/>
    <cellStyle name="强调文字颜色 3 2 7 4" xfId="19419"/>
    <cellStyle name="注释 2 11 3" xfId="19420"/>
    <cellStyle name="常规 4 4 2 2 3" xfId="19421"/>
    <cellStyle name="注释 2 12" xfId="19422"/>
    <cellStyle name="常规 4 4 2 2 3 2" xfId="19423"/>
    <cellStyle name="链接单元格 3 3 3 5" xfId="19424"/>
    <cellStyle name="注释 2 12 2" xfId="19425"/>
    <cellStyle name="常规 4 4 2 2 4" xfId="19426"/>
    <cellStyle name="注释 2 13" xfId="19427"/>
    <cellStyle name="常规 4 4 2 2 4 2" xfId="19428"/>
    <cellStyle name="链接单元格 3 3 4 5" xfId="19429"/>
    <cellStyle name="注释 2 13 2" xfId="19430"/>
    <cellStyle name="常规 4 4 2 2 5" xfId="19431"/>
    <cellStyle name="常规 7 19 56 3 2" xfId="19432"/>
    <cellStyle name="注释 2 14" xfId="19433"/>
    <cellStyle name="常规 4 4 2 3" xfId="19434"/>
    <cellStyle name="常规 4 4 2 3 2" xfId="19435"/>
    <cellStyle name="注释 2 56" xfId="19436"/>
    <cellStyle name="注释 2 61" xfId="19437"/>
    <cellStyle name="常规 4 4 2 3 2 2" xfId="19438"/>
    <cellStyle name="强调文字颜色 3 3 7 3" xfId="19439"/>
    <cellStyle name="注释 2 56 2" xfId="19440"/>
    <cellStyle name="注释 2 61 2" xfId="19441"/>
    <cellStyle name="强调文字颜色 5 3 2 2 4" xfId="19442"/>
    <cellStyle name="常规 4 4 2 3 3" xfId="19443"/>
    <cellStyle name="注释 2 57" xfId="19444"/>
    <cellStyle name="注释 2 62" xfId="19445"/>
    <cellStyle name="常规 4 4 2 3 3 2" xfId="19446"/>
    <cellStyle name="注释 2 57 2" xfId="19447"/>
    <cellStyle name="注释 2 62 2" xfId="19448"/>
    <cellStyle name="检查单元格 5" xfId="19449"/>
    <cellStyle name="强调文字颜色 5 3 2 3 4" xfId="19450"/>
    <cellStyle name="常规 4 4 2 3 4" xfId="19451"/>
    <cellStyle name="注释 2 58" xfId="19452"/>
    <cellStyle name="注释 2 63" xfId="19453"/>
    <cellStyle name="常规 4 4 2 4" xfId="19454"/>
    <cellStyle name="常规 4 4 2 4 2" xfId="19455"/>
    <cellStyle name="强调文字颜色 5 3 3 2 4" xfId="19456"/>
    <cellStyle name="常规 4 4 2 4 2 2" xfId="19457"/>
    <cellStyle name="常规 4 4 2 4 3" xfId="19458"/>
    <cellStyle name="常规 4 4 2 5 2" xfId="19459"/>
    <cellStyle name="常规 4 4 2 6" xfId="19460"/>
    <cellStyle name="常规 4 4 2 6 2" xfId="19461"/>
    <cellStyle name="常规 4 4 2 7" xfId="19462"/>
    <cellStyle name="常规 4 4 3" xfId="19463"/>
    <cellStyle name="常规 4 4 3 2" xfId="19464"/>
    <cellStyle name="常规 4 4 3 2 2" xfId="19465"/>
    <cellStyle name="常规 7 2 2 2 2 11 2 4" xfId="19466"/>
    <cellStyle name="常规 4 4 3 2 2 2" xfId="19467"/>
    <cellStyle name="强调文字颜色 4 2 7 3" xfId="19468"/>
    <cellStyle name="常规 4 4 3 2 3" xfId="19469"/>
    <cellStyle name="常规 4 4 3 3" xfId="19470"/>
    <cellStyle name="常规 4 4 3 3 2" xfId="19471"/>
    <cellStyle name="注释 3 8 2 2 2" xfId="19472"/>
    <cellStyle name="常规 4 4 3 4" xfId="19473"/>
    <cellStyle name="常规 4 4 3 4 2" xfId="19474"/>
    <cellStyle name="常规 4 4 3 5" xfId="19475"/>
    <cellStyle name="注释 3 8 2 3 2" xfId="19476"/>
    <cellStyle name="常规 4 4 4 4" xfId="19477"/>
    <cellStyle name="常规 4 5 2 2" xfId="19478"/>
    <cellStyle name="常规 4 5 2 2 2" xfId="19479"/>
    <cellStyle name="常规 4 5 2 2 2 2" xfId="19480"/>
    <cellStyle name="常规 4 5 2 2 3" xfId="19481"/>
    <cellStyle name="注释 2" xfId="19482"/>
    <cellStyle name="常规 4 5 2 2 3 2" xfId="19483"/>
    <cellStyle name="注释 2 2" xfId="19484"/>
    <cellStyle name="常规 4 5 2 2 4" xfId="19485"/>
    <cellStyle name="注释 3" xfId="19486"/>
    <cellStyle name="常规 4 5 2 3" xfId="19487"/>
    <cellStyle name="常规 4 5 2 4" xfId="19488"/>
    <cellStyle name="常规 7 2 2 2 39" xfId="19489"/>
    <cellStyle name="常规 7 2 2 2 44" xfId="19490"/>
    <cellStyle name="常规 4 5 2 4 2" xfId="19491"/>
    <cellStyle name="常规 4 5 2 5" xfId="19492"/>
    <cellStyle name="常规 7 2 4 2 29 2" xfId="19493"/>
    <cellStyle name="常规 7 2 4 2 34 2" xfId="19494"/>
    <cellStyle name="常规 4 5 2 5 2" xfId="19495"/>
    <cellStyle name="常规 7 2 4 2 29 2 2" xfId="19496"/>
    <cellStyle name="常规 7 2 4 2 34 2 2" xfId="19497"/>
    <cellStyle name="常规 4 5 2 6" xfId="19498"/>
    <cellStyle name="常规 7 2 4 2 29 3" xfId="19499"/>
    <cellStyle name="常规 7 2 4 2 34 3" xfId="19500"/>
    <cellStyle name="常规 4 5 3" xfId="19501"/>
    <cellStyle name="常规 4 5 3 2" xfId="19502"/>
    <cellStyle name="常规 7 2 2 36 4" xfId="19503"/>
    <cellStyle name="常规 7 2 2 41 4" xfId="19504"/>
    <cellStyle name="常规 4 5 3 2 2" xfId="19505"/>
    <cellStyle name="常规 4 5 3 3" xfId="19506"/>
    <cellStyle name="常规 7 2 2 37 4" xfId="19507"/>
    <cellStyle name="常规 7 2 2 42 4" xfId="19508"/>
    <cellStyle name="常规 4 5 3 3 2" xfId="19509"/>
    <cellStyle name="常规 4 5 3 4" xfId="19510"/>
    <cellStyle name="常规 4 5 4 3" xfId="19511"/>
    <cellStyle name="常规 4 5 4 3 2" xfId="19512"/>
    <cellStyle name="常规 4 5 4 4" xfId="19513"/>
    <cellStyle name="常规 4 5 6" xfId="19514"/>
    <cellStyle name="强调文字颜色 1 2 5 4 2" xfId="19515"/>
    <cellStyle name="常规 4 5 6 2" xfId="19516"/>
    <cellStyle name="常规 8 15 4 2" xfId="19517"/>
    <cellStyle name="常规 8 20 4 2" xfId="19518"/>
    <cellStyle name="常规 4 5 7" xfId="19519"/>
    <cellStyle name="常规 8 15 4 3" xfId="19520"/>
    <cellStyle name="常规 8 20 4 3" xfId="19521"/>
    <cellStyle name="常规 4 5 8" xfId="19522"/>
    <cellStyle name="常规 4 6 2" xfId="19523"/>
    <cellStyle name="常规 4 6 2 2" xfId="19524"/>
    <cellStyle name="常规 4 6 2 2 2" xfId="19525"/>
    <cellStyle name="常规 4 6 2 2 3" xfId="19526"/>
    <cellStyle name="计算 3 3 3 2 2 2" xfId="19527"/>
    <cellStyle name="常规 4 6 2 3" xfId="19528"/>
    <cellStyle name="常规 7 2 37 2 4" xfId="19529"/>
    <cellStyle name="常规 7 2 42 2 4" xfId="19530"/>
    <cellStyle name="常规 4 6 2 3 2" xfId="19531"/>
    <cellStyle name="常规 4 6 2 4" xfId="19532"/>
    <cellStyle name="常规 4 6 2 4 2" xfId="19533"/>
    <cellStyle name="常规 4 6 2 5" xfId="19534"/>
    <cellStyle name="常规 4 6 3" xfId="19535"/>
    <cellStyle name="常规 4 6 3 2" xfId="19536"/>
    <cellStyle name="常规 4 6 3 2 2" xfId="19537"/>
    <cellStyle name="计算 3 3 3 2 3 2" xfId="19538"/>
    <cellStyle name="常规 4 6 3 3" xfId="19539"/>
    <cellStyle name="常规 7 2 38 2 4" xfId="19540"/>
    <cellStyle name="常规 7 2 43 2 4" xfId="19541"/>
    <cellStyle name="常规 4 6 3 3 2" xfId="19542"/>
    <cellStyle name="常规 4 6 3 4" xfId="19543"/>
    <cellStyle name="常规 4 6 4 3" xfId="19544"/>
    <cellStyle name="常规 4 6 6" xfId="19545"/>
    <cellStyle name="检查单元格 3 2 2 2 4" xfId="19546"/>
    <cellStyle name="常规 4 6 6 2" xfId="19547"/>
    <cellStyle name="常规 4 6 7" xfId="19548"/>
    <cellStyle name="常规 4 7 2" xfId="19549"/>
    <cellStyle name="常规 4 7 2 2" xfId="19550"/>
    <cellStyle name="常规 4 7 2 2 2" xfId="19551"/>
    <cellStyle name="常规 8 4 12" xfId="19552"/>
    <cellStyle name="常规 4 7 2 2 2 2" xfId="19553"/>
    <cellStyle name="常规 8 4 12 2" xfId="19554"/>
    <cellStyle name="常规 4 7 2 2 2 2 2" xfId="19555"/>
    <cellStyle name="常规 8 4 12 2 2" xfId="19556"/>
    <cellStyle name="常规 4 7 2 2 2 2 2 2" xfId="19557"/>
    <cellStyle name="常规 8 4 12 3" xfId="19558"/>
    <cellStyle name="常规 4 7 2 2 2 2 3" xfId="19559"/>
    <cellStyle name="常规 4 7 2 2 2 3" xfId="19560"/>
    <cellStyle name="适中 2 3 2 2" xfId="19561"/>
    <cellStyle name="常规 8 4 13" xfId="19562"/>
    <cellStyle name="常规 4 7 2 2 2 3 2" xfId="19563"/>
    <cellStyle name="适中 2 3 2 2 2" xfId="19564"/>
    <cellStyle name="常规 8 4 13 2" xfId="19565"/>
    <cellStyle name="常规 4 7 2 2 2 4" xfId="19566"/>
    <cellStyle name="适中 2 3 2 3" xfId="19567"/>
    <cellStyle name="常规 8 4 14" xfId="19568"/>
    <cellStyle name="强调文字颜色 4 3 3 4 2 3" xfId="19569"/>
    <cellStyle name="常规 4 7 2 2 3 2" xfId="19570"/>
    <cellStyle name="解释性文本 3 6 2 2" xfId="19571"/>
    <cellStyle name="注释 8" xfId="19572"/>
    <cellStyle name="强调文字颜色 4 3 3 4 2 3 2" xfId="19573"/>
    <cellStyle name="常规 4 7 2 2 3 2 2" xfId="19574"/>
    <cellStyle name="解释性文本 3 6 2 2 2" xfId="19575"/>
    <cellStyle name="常规 4 7 2 2 3 3" xfId="19576"/>
    <cellStyle name="解释性文本 3 6 2 3" xfId="19577"/>
    <cellStyle name="适中 2 3 3 2" xfId="19578"/>
    <cellStyle name="强调文字颜色 4 3 3 4 2 4" xfId="19579"/>
    <cellStyle name="常规 4 7 2 2 4" xfId="19580"/>
    <cellStyle name="解释性文本 3 6 3" xfId="19581"/>
    <cellStyle name="常规 4 7 2 2 4 2" xfId="19582"/>
    <cellStyle name="解释性文本 3 6 3 2" xfId="19583"/>
    <cellStyle name="常规 4 7 2 2 4 2 2" xfId="19584"/>
    <cellStyle name="常规 4 7 2 2 5" xfId="19585"/>
    <cellStyle name="解释性文本 3 6 4" xfId="19586"/>
    <cellStyle name="注释 2 2 2" xfId="19587"/>
    <cellStyle name="常规 7 19 2 10" xfId="19588"/>
    <cellStyle name="常规 4 7 2 2 5 2" xfId="19589"/>
    <cellStyle name="解释性文本 3 6 4 2" xfId="19590"/>
    <cellStyle name="注释 2 2 2 2" xfId="19591"/>
    <cellStyle name="常规 7 19 2 10 2" xfId="19592"/>
    <cellStyle name="常规 4 7 2 2 6" xfId="19593"/>
    <cellStyle name="解释性文本 3 6 5" xfId="19594"/>
    <cellStyle name="注释 2 2 3" xfId="19595"/>
    <cellStyle name="常规 7 19 2 11" xfId="19596"/>
    <cellStyle name="常规 8 11 2" xfId="19597"/>
    <cellStyle name="常规 4 7 2 3" xfId="19598"/>
    <cellStyle name="常规 7 19 2 47" xfId="19599"/>
    <cellStyle name="常规 8 11 2 2" xfId="19600"/>
    <cellStyle name="常规 4 7 2 3 2" xfId="19601"/>
    <cellStyle name="常规 8 11 2 2 2" xfId="19602"/>
    <cellStyle name="常规 4 7 2 3 2 2" xfId="19603"/>
    <cellStyle name="常规 4 7 2 3 2 2 2" xfId="19604"/>
    <cellStyle name="常规 4 7 2 3 2 3" xfId="19605"/>
    <cellStyle name="适中 2 4 2 2" xfId="19606"/>
    <cellStyle name="常规 4 7 2 3 3" xfId="19607"/>
    <cellStyle name="解释性文本 3 7 2" xfId="19608"/>
    <cellStyle name="常规 8 11 2 3" xfId="19609"/>
    <cellStyle name="常规 4 7 2 3 3 2" xfId="19610"/>
    <cellStyle name="解释性文本 3 7 2 2" xfId="19611"/>
    <cellStyle name="常规 8 11 2 3 2" xfId="19612"/>
    <cellStyle name="常规 4 7 2 3 4" xfId="19613"/>
    <cellStyle name="解释性文本 3 7 3" xfId="19614"/>
    <cellStyle name="常规 8 11 2 4" xfId="19615"/>
    <cellStyle name="常规 8 11 3" xfId="19616"/>
    <cellStyle name="常规 4 7 2 4" xfId="19617"/>
    <cellStyle name="常规 8 11 3 2" xfId="19618"/>
    <cellStyle name="常规 4 7 2 4 2" xfId="19619"/>
    <cellStyle name="常规 4 7 2 4 3" xfId="19620"/>
    <cellStyle name="解释性文本 3 8 2" xfId="19621"/>
    <cellStyle name="常规 4 7 2 5" xfId="19622"/>
    <cellStyle name="千位分隔[0] 2 2 2 2" xfId="19623"/>
    <cellStyle name="常规 8 11 4" xfId="19624"/>
    <cellStyle name="常规 4 7 2 5 2" xfId="19625"/>
    <cellStyle name="千位分隔[0] 2 2 2 2 2" xfId="19626"/>
    <cellStyle name="常规 8 11 4 2" xfId="19627"/>
    <cellStyle name="常规 4 7 2 5 3" xfId="19628"/>
    <cellStyle name="解释性文本 3 9 2" xfId="19629"/>
    <cellStyle name="千位分隔[0] 2 2 2 2 3" xfId="19630"/>
    <cellStyle name="常规 8 11 4 3" xfId="19631"/>
    <cellStyle name="常规 4 7 2 7" xfId="19632"/>
    <cellStyle name="千位分隔[0] 2 2 2 4" xfId="19633"/>
    <cellStyle name="常规 4 7 3" xfId="19634"/>
    <cellStyle name="常规 4 7 3 2" xfId="19635"/>
    <cellStyle name="常规 4 7 3 2 2" xfId="19636"/>
    <cellStyle name="常规 4 7 3 2 2 2" xfId="19637"/>
    <cellStyle name="常规 4 7 3 2 2 2 2" xfId="19638"/>
    <cellStyle name="常规 4 7 3 2 2 3" xfId="19639"/>
    <cellStyle name="适中 3 3 2 2" xfId="19640"/>
    <cellStyle name="常规 4 7 3 2 3 2" xfId="19641"/>
    <cellStyle name="常规 4 7 3 2 4" xfId="19642"/>
    <cellStyle name="常规 8 12 2" xfId="19643"/>
    <cellStyle name="常规 4 7 3 3" xfId="19644"/>
    <cellStyle name="常规 4 7 3 3 2" xfId="19645"/>
    <cellStyle name="强调文字颜色 1 2 2 2 3" xfId="19646"/>
    <cellStyle name="常规 8 12 2 2" xfId="19647"/>
    <cellStyle name="常规 4 7 3 3 2 2" xfId="19648"/>
    <cellStyle name="强调文字颜色 1 2 2 2 3 2" xfId="19649"/>
    <cellStyle name="常规 8 12 2 2 2" xfId="19650"/>
    <cellStyle name="常规 4 7 3 3 3" xfId="19651"/>
    <cellStyle name="强调文字颜色 1 2 2 2 4" xfId="19652"/>
    <cellStyle name="常规 8 12 2 3" xfId="19653"/>
    <cellStyle name="常规 8 12 3" xfId="19654"/>
    <cellStyle name="常规 4 7 3 4" xfId="19655"/>
    <cellStyle name="常规 4 7 3 4 2" xfId="19656"/>
    <cellStyle name="强调文字颜色 1 2 2 3 3" xfId="19657"/>
    <cellStyle name="常规 8 12 3 2" xfId="19658"/>
    <cellStyle name="常规 8 4 2 37" xfId="19659"/>
    <cellStyle name="常规 8 4 2 42" xfId="19660"/>
    <cellStyle name="常规 4 7 3 5" xfId="19661"/>
    <cellStyle name="千位分隔[0] 2 2 3 2" xfId="19662"/>
    <cellStyle name="常规 8 12 4" xfId="19663"/>
    <cellStyle name="常规 4 7 3 5 2" xfId="19664"/>
    <cellStyle name="千位分隔[0] 2 2 3 2 2" xfId="19665"/>
    <cellStyle name="强调文字颜色 1 2 2 4 3" xfId="19666"/>
    <cellStyle name="常规 8 12 4 2" xfId="19667"/>
    <cellStyle name="常规 8 13 2" xfId="19668"/>
    <cellStyle name="常规 8 4 37" xfId="19669"/>
    <cellStyle name="常规 8 4 42" xfId="19670"/>
    <cellStyle name="常规 4 7 4 3" xfId="19671"/>
    <cellStyle name="常规 8 13 3" xfId="19672"/>
    <cellStyle name="常规 8 4 38" xfId="19673"/>
    <cellStyle name="常规 8 4 43" xfId="19674"/>
    <cellStyle name="常规 4 7 4 4" xfId="19675"/>
    <cellStyle name="常规 8 14 2" xfId="19676"/>
    <cellStyle name="常规 4 7 5 3" xfId="19677"/>
    <cellStyle name="常规 4 7 6" xfId="19678"/>
    <cellStyle name="检查单元格 3 2 3 2 4" xfId="19679"/>
    <cellStyle name="常规 4 7 6 2" xfId="19680"/>
    <cellStyle name="常规 8 15 2" xfId="19681"/>
    <cellStyle name="常规 8 20 2" xfId="19682"/>
    <cellStyle name="常规 4 7 6 3" xfId="19683"/>
    <cellStyle name="常规 4 7 7" xfId="19684"/>
    <cellStyle name="常规 4 7 7 2" xfId="19685"/>
    <cellStyle name="常规 4 7 8" xfId="19686"/>
    <cellStyle name="常规 4 7 8 2" xfId="19687"/>
    <cellStyle name="常规 4 9 2" xfId="19688"/>
    <cellStyle name="常规 4 9 2 2" xfId="19689"/>
    <cellStyle name="常规 4 9 3" xfId="19690"/>
    <cellStyle name="常规 4 9 3 2" xfId="19691"/>
    <cellStyle name="常规 45 2" xfId="19692"/>
    <cellStyle name="常规 50 2" xfId="19693"/>
    <cellStyle name="常规 45 2 2" xfId="19694"/>
    <cellStyle name="常规 50 2 2" xfId="19695"/>
    <cellStyle name="常规 45 3" xfId="19696"/>
    <cellStyle name="常规 50 3" xfId="19697"/>
    <cellStyle name="常规 45 5" xfId="19698"/>
    <cellStyle name="常规 50 5" xfId="19699"/>
    <cellStyle name="常规 455" xfId="19700"/>
    <cellStyle name="常规 460" xfId="19701"/>
    <cellStyle name="常规 456" xfId="19702"/>
    <cellStyle name="常规 461" xfId="19703"/>
    <cellStyle name="常规 457" xfId="19704"/>
    <cellStyle name="常规 462" xfId="19705"/>
    <cellStyle name="常规 7 2 2 14 3 2" xfId="19706"/>
    <cellStyle name="常规 458" xfId="19707"/>
    <cellStyle name="常规 463" xfId="19708"/>
    <cellStyle name="常规 8 4 6 2 2" xfId="19709"/>
    <cellStyle name="常规 459" xfId="19710"/>
    <cellStyle name="常规 464" xfId="19711"/>
    <cellStyle name="常规 46" xfId="19712"/>
    <cellStyle name="常规 51" xfId="19713"/>
    <cellStyle name="常规 46 2" xfId="19714"/>
    <cellStyle name="常规 51 2" xfId="19715"/>
    <cellStyle name="常规 46 2 2" xfId="19716"/>
    <cellStyle name="常规 51 2 2" xfId="19717"/>
    <cellStyle name="常规 46 2 2 2" xfId="19718"/>
    <cellStyle name="常规 7 2 18 2 4" xfId="19719"/>
    <cellStyle name="常规 7 2 23 2 4" xfId="19720"/>
    <cellStyle name="常规 46 3" xfId="19721"/>
    <cellStyle name="常规 51 3" xfId="19722"/>
    <cellStyle name="常规 46 3 2" xfId="19723"/>
    <cellStyle name="常规 51 3 2" xfId="19724"/>
    <cellStyle name="常规 465" xfId="19725"/>
    <cellStyle name="常规 470" xfId="19726"/>
    <cellStyle name="常规 466" xfId="19727"/>
    <cellStyle name="常规 471" xfId="19728"/>
    <cellStyle name="常规 467" xfId="19729"/>
    <cellStyle name="常规 472" xfId="19730"/>
    <cellStyle name="常规 7 2 2 2 39 4 2 2" xfId="19731"/>
    <cellStyle name="常规 7 2 2 2 44 4 2 2" xfId="19732"/>
    <cellStyle name="常规 7 2 2 2 2 6 3 2" xfId="19733"/>
    <cellStyle name="常规 468" xfId="19734"/>
    <cellStyle name="常规 473" xfId="19735"/>
    <cellStyle name="常规 469" xfId="19736"/>
    <cellStyle name="常规 474" xfId="19737"/>
    <cellStyle name="常规 47" xfId="19738"/>
    <cellStyle name="常规 52" xfId="19739"/>
    <cellStyle name="常规 7 20 2 17 2 4" xfId="19740"/>
    <cellStyle name="常规 7 20 2 22 2 4" xfId="19741"/>
    <cellStyle name="常规 47 2" xfId="19742"/>
    <cellStyle name="常规 52 2" xfId="19743"/>
    <cellStyle name="常规 47 2 2" xfId="19744"/>
    <cellStyle name="常规 52 2 2" xfId="19745"/>
    <cellStyle name="常规 47 2 2 2" xfId="19746"/>
    <cellStyle name="常规 47 3" xfId="19747"/>
    <cellStyle name="常规 52 3" xfId="19748"/>
    <cellStyle name="常规 47 3 2" xfId="19749"/>
    <cellStyle name="常规 52 3 2" xfId="19750"/>
    <cellStyle name="常规 8 2 37" xfId="19751"/>
    <cellStyle name="常规 8 2 42" xfId="19752"/>
    <cellStyle name="常规 47 3 2 2" xfId="19753"/>
    <cellStyle name="常规 8 2 37 2" xfId="19754"/>
    <cellStyle name="常规 8 2 42 2" xfId="19755"/>
    <cellStyle name="常规 47 3 3" xfId="19756"/>
    <cellStyle name="常规 8 2 38" xfId="19757"/>
    <cellStyle name="常规 8 2 43" xfId="19758"/>
    <cellStyle name="常规 47 5" xfId="19759"/>
    <cellStyle name="常规 52 5" xfId="19760"/>
    <cellStyle name="常规 477" xfId="19761"/>
    <cellStyle name="强调文字颜色 6 2 2 2 3 4 2" xfId="19762"/>
    <cellStyle name="常规 478" xfId="19763"/>
    <cellStyle name="常规 48" xfId="19764"/>
    <cellStyle name="常规 53" xfId="19765"/>
    <cellStyle name="常规 6 3 2 3" xfId="19766"/>
    <cellStyle name="常规 48 2" xfId="19767"/>
    <cellStyle name="常规 53 2" xfId="19768"/>
    <cellStyle name="常规 8 37" xfId="19769"/>
    <cellStyle name="常规 8 42" xfId="19770"/>
    <cellStyle name="常规 48 2 3 2" xfId="19771"/>
    <cellStyle name="常规 8 37 3 2" xfId="19772"/>
    <cellStyle name="常规 8 42 3 2" xfId="19773"/>
    <cellStyle name="常规 48 2 4" xfId="19774"/>
    <cellStyle name="常规 8 37 4" xfId="19775"/>
    <cellStyle name="常规 8 42 4" xfId="19776"/>
    <cellStyle name="常规 48 2 4 2" xfId="19777"/>
    <cellStyle name="常规 8 37 4 2" xfId="19778"/>
    <cellStyle name="常规 8 42 4 2" xfId="19779"/>
    <cellStyle name="常规 48 2 5" xfId="19780"/>
    <cellStyle name="常规 8 37 5" xfId="19781"/>
    <cellStyle name="常规 8 42 5" xfId="19782"/>
    <cellStyle name="常规 6 3 2 4" xfId="19783"/>
    <cellStyle name="常规 48 3" xfId="19784"/>
    <cellStyle name="常规 53 3" xfId="19785"/>
    <cellStyle name="常规 8 38" xfId="19786"/>
    <cellStyle name="常规 8 43" xfId="19787"/>
    <cellStyle name="常规 48 4" xfId="19788"/>
    <cellStyle name="常规 53 4" xfId="19789"/>
    <cellStyle name="常规 8 39" xfId="19790"/>
    <cellStyle name="常规 8 44" xfId="19791"/>
    <cellStyle name="常规 48 5" xfId="19792"/>
    <cellStyle name="常规 8 45" xfId="19793"/>
    <cellStyle name="常规 8 50" xfId="19794"/>
    <cellStyle name="常规 48 6" xfId="19795"/>
    <cellStyle name="常规 8 46" xfId="19796"/>
    <cellStyle name="常规 8 51" xfId="19797"/>
    <cellStyle name="常规 48 7" xfId="19798"/>
    <cellStyle name="常规 8 47" xfId="19799"/>
    <cellStyle name="常规 8 52" xfId="19800"/>
    <cellStyle name="常规 48 8" xfId="19801"/>
    <cellStyle name="常规 8 48" xfId="19802"/>
    <cellStyle name="常规 8 53" xfId="19803"/>
    <cellStyle name="常规 49" xfId="19804"/>
    <cellStyle name="常规 54" xfId="19805"/>
    <cellStyle name="常规 49 2" xfId="19806"/>
    <cellStyle name="常规 54 2" xfId="19807"/>
    <cellStyle name="常规 6 3 3 3" xfId="19808"/>
    <cellStyle name="常规 7 2 2 2 27 2 3" xfId="19809"/>
    <cellStyle name="常规 7 2 2 2 32 2 3" xfId="19810"/>
    <cellStyle name="常规 49 2 2" xfId="19811"/>
    <cellStyle name="常规 54 2 2" xfId="19812"/>
    <cellStyle name="常规 7 2 2 2 27 2 3 2" xfId="19813"/>
    <cellStyle name="常规 7 2 2 2 32 2 3 2" xfId="19814"/>
    <cellStyle name="常规 49 2 3" xfId="19815"/>
    <cellStyle name="常规 49 2 4" xfId="19816"/>
    <cellStyle name="常规 49 3" xfId="19817"/>
    <cellStyle name="常规 54 3" xfId="19818"/>
    <cellStyle name="常规 7 2 2 2 27 2 4" xfId="19819"/>
    <cellStyle name="常规 7 2 2 2 32 2 4" xfId="19820"/>
    <cellStyle name="常规 49 3 2" xfId="19821"/>
    <cellStyle name="常规 54 3 2" xfId="19822"/>
    <cellStyle name="常规 49 4" xfId="19823"/>
    <cellStyle name="常规 54 4" xfId="19824"/>
    <cellStyle name="常规 49 4 2" xfId="19825"/>
    <cellStyle name="常规 54 4 2" xfId="19826"/>
    <cellStyle name="常规 49 5" xfId="19827"/>
    <cellStyle name="常规 54 5" xfId="19828"/>
    <cellStyle name="常规 49 6" xfId="19829"/>
    <cellStyle name="常规 54 6" xfId="19830"/>
    <cellStyle name="常规 5" xfId="19831"/>
    <cellStyle name="常规 5 2 2" xfId="19832"/>
    <cellStyle name="常规 5 2 2 2" xfId="19833"/>
    <cellStyle name="常规 5 2 2 2 2" xfId="19834"/>
    <cellStyle name="常规 5 2 2 2 2 2" xfId="19835"/>
    <cellStyle name="常规 5 4 2 4" xfId="19836"/>
    <cellStyle name="常规 5 2 2 2 2 2 2" xfId="19837"/>
    <cellStyle name="常规 5 4 2 4 2" xfId="19838"/>
    <cellStyle name="常规 5 2 2 3" xfId="19839"/>
    <cellStyle name="常规 5 2 2 3 2" xfId="19840"/>
    <cellStyle name="常规 5 2 2 3 2 2" xfId="19841"/>
    <cellStyle name="常规 5 2 2 4" xfId="19842"/>
    <cellStyle name="常规 5 2 2 4 2" xfId="19843"/>
    <cellStyle name="常规 5 2 2 4 2 2" xfId="19844"/>
    <cellStyle name="注释 3 9 4 2" xfId="19845"/>
    <cellStyle name="常规 5 2 2 4 3" xfId="19846"/>
    <cellStyle name="常规 5 2 2 5" xfId="19847"/>
    <cellStyle name="常规 5 2 2 5 2" xfId="19848"/>
    <cellStyle name="常规 5 2 2 6" xfId="19849"/>
    <cellStyle name="常规 5 2 2 6 2" xfId="19850"/>
    <cellStyle name="常规 7 20 5 4 2" xfId="19851"/>
    <cellStyle name="常规 5 2 2 7" xfId="19852"/>
    <cellStyle name="常规 5 2 3" xfId="19853"/>
    <cellStyle name="常规 5 2 3 2" xfId="19854"/>
    <cellStyle name="常规 5 2 3 2 2" xfId="19855"/>
    <cellStyle name="常规 5 2 3 2 2 2" xfId="19856"/>
    <cellStyle name="常规 5 2 3 3" xfId="19857"/>
    <cellStyle name="常规 5 2 3 3 2" xfId="19858"/>
    <cellStyle name="常规 5 2 3 4" xfId="19859"/>
    <cellStyle name="常规 5 2 4" xfId="19860"/>
    <cellStyle name="常规 5 2 4 2" xfId="19861"/>
    <cellStyle name="常规 5 2 4 2 2" xfId="19862"/>
    <cellStyle name="常规 7 19 2 2 2 3 2 2" xfId="19863"/>
    <cellStyle name="常规 5 2 4 3" xfId="19864"/>
    <cellStyle name="常规 5 2 5" xfId="19865"/>
    <cellStyle name="常规 5 2 5 2" xfId="19866"/>
    <cellStyle name="常规 5 2 5 2 2" xfId="19867"/>
    <cellStyle name="常规 5 2 5 3" xfId="19868"/>
    <cellStyle name="常规 5 2 6" xfId="19869"/>
    <cellStyle name="常规 5 2 6 2" xfId="19870"/>
    <cellStyle name="常规 5 2 7" xfId="19871"/>
    <cellStyle name="常规 7 20 25" xfId="19872"/>
    <cellStyle name="常规 7 20 30" xfId="19873"/>
    <cellStyle name="常规 5 2 7 2" xfId="19874"/>
    <cellStyle name="常规 5 2 9" xfId="19875"/>
    <cellStyle name="常规 7 2 2 16 2 2 2" xfId="19876"/>
    <cellStyle name="常规 7 2 2 21 2 2 2" xfId="19877"/>
    <cellStyle name="常规 7 19 25 2 2" xfId="19878"/>
    <cellStyle name="常规 7 19 30 2 2" xfId="19879"/>
    <cellStyle name="注释 3 30 4" xfId="19880"/>
    <cellStyle name="注释 3 25 4" xfId="19881"/>
    <cellStyle name="常规 5 3 2 2 2 2" xfId="19882"/>
    <cellStyle name="常规 7 19 25 3" xfId="19883"/>
    <cellStyle name="常规 7 19 30 3" xfId="19884"/>
    <cellStyle name="常规 5 3 2 2 3" xfId="19885"/>
    <cellStyle name="常规 7 19 26 2" xfId="19886"/>
    <cellStyle name="常规 7 19 31 2" xfId="19887"/>
    <cellStyle name="常规 5 3 2 3 2" xfId="19888"/>
    <cellStyle name="常规 7 19 27" xfId="19889"/>
    <cellStyle name="常规 7 19 32" xfId="19890"/>
    <cellStyle name="常规 5 3 2 4" xfId="19891"/>
    <cellStyle name="常规 7 19 27 2" xfId="19892"/>
    <cellStyle name="常规 7 19 32 2" xfId="19893"/>
    <cellStyle name="常规 5 3 2 4 2" xfId="19894"/>
    <cellStyle name="常规 7 19 28" xfId="19895"/>
    <cellStyle name="常规 7 19 33" xfId="19896"/>
    <cellStyle name="注释 3 10 3 2" xfId="19897"/>
    <cellStyle name="常规 5 3 2 5" xfId="19898"/>
    <cellStyle name="常规 5 4 2" xfId="19899"/>
    <cellStyle name="常规 5 4 2 2" xfId="19900"/>
    <cellStyle name="常规 5 4 2 2 2" xfId="19901"/>
    <cellStyle name="常规 5 4 2 2 2 2" xfId="19902"/>
    <cellStyle name="常规 5 4 2 3" xfId="19903"/>
    <cellStyle name="常规 5 4 2 3 2" xfId="19904"/>
    <cellStyle name="常规 5 4 3" xfId="19905"/>
    <cellStyle name="常规 5 4 3 2" xfId="19906"/>
    <cellStyle name="常规 5 4 3 2 2" xfId="19907"/>
    <cellStyle name="常规 5 4 3 3" xfId="19908"/>
    <cellStyle name="常规 5 5 2" xfId="19909"/>
    <cellStyle name="常规 5 5 2 2" xfId="19910"/>
    <cellStyle name="常规 5 5 3" xfId="19911"/>
    <cellStyle name="常规 5 5 3 2" xfId="19912"/>
    <cellStyle name="常规 5 6 2" xfId="19913"/>
    <cellStyle name="常规 5 7 2" xfId="19914"/>
    <cellStyle name="常规 50 2 2 2" xfId="19915"/>
    <cellStyle name="警告文本 3 3 3 3" xfId="19916"/>
    <cellStyle name="常规 50 2 3" xfId="19917"/>
    <cellStyle name="常规 50 2 3 2" xfId="19918"/>
    <cellStyle name="警告文本 3 3 4 3" xfId="19919"/>
    <cellStyle name="常规 7 2 4 2 15 2" xfId="19920"/>
    <cellStyle name="常规 7 2 4 2 20 2" xfId="19921"/>
    <cellStyle name="常规 50 2 4" xfId="19922"/>
    <cellStyle name="常规 50 4 2" xfId="19923"/>
    <cellStyle name="常规 50 6" xfId="19924"/>
    <cellStyle name="常规 51 5" xfId="19925"/>
    <cellStyle name="常规 51 6" xfId="19926"/>
    <cellStyle name="常规 52 4 2" xfId="19927"/>
    <cellStyle name="常规 52 6" xfId="19928"/>
    <cellStyle name="常规 55" xfId="19929"/>
    <cellStyle name="常规 60" xfId="19930"/>
    <cellStyle name="常规 6 3 4 3" xfId="19931"/>
    <cellStyle name="常规 55 2" xfId="19932"/>
    <cellStyle name="常规 60 2" xfId="19933"/>
    <cellStyle name="常规 55 2 2" xfId="19934"/>
    <cellStyle name="常规 60 2 2" xfId="19935"/>
    <cellStyle name="常规 55 3" xfId="19936"/>
    <cellStyle name="常规 60 3" xfId="19937"/>
    <cellStyle name="常规 55 4" xfId="19938"/>
    <cellStyle name="常规 60 4" xfId="19939"/>
    <cellStyle name="常规 56" xfId="19940"/>
    <cellStyle name="常规 61" xfId="19941"/>
    <cellStyle name="常规 56 2" xfId="19942"/>
    <cellStyle name="常规 61 2" xfId="19943"/>
    <cellStyle name="常规 7 2 2 2 27 4 3" xfId="19944"/>
    <cellStyle name="常规 7 2 2 2 32 4 3" xfId="19945"/>
    <cellStyle name="常规 56 2 2" xfId="19946"/>
    <cellStyle name="常规 61 2 2" xfId="19947"/>
    <cellStyle name="常规 56 3" xfId="19948"/>
    <cellStyle name="常规 61 3" xfId="19949"/>
    <cellStyle name="解释性文本 3 2 5 2 3 2" xfId="19950"/>
    <cellStyle name="常规 57" xfId="19951"/>
    <cellStyle name="常规 62" xfId="19952"/>
    <cellStyle name="常规 57 2" xfId="19953"/>
    <cellStyle name="常规 62 2" xfId="19954"/>
    <cellStyle name="常规 57 2 2" xfId="19955"/>
    <cellStyle name="常规 62 2 2" xfId="19956"/>
    <cellStyle name="常规 57 3" xfId="19957"/>
    <cellStyle name="常规 62 3" xfId="19958"/>
    <cellStyle name="常规 57 4" xfId="19959"/>
    <cellStyle name="常规 62 4" xfId="19960"/>
    <cellStyle name="常规 58" xfId="19961"/>
    <cellStyle name="常规 63" xfId="19962"/>
    <cellStyle name="常规 8 2 10 2" xfId="19963"/>
    <cellStyle name="常规 8 2 10 2 2" xfId="19964"/>
    <cellStyle name="常规 58 2" xfId="19965"/>
    <cellStyle name="常规 63 2" xfId="19966"/>
    <cellStyle name="常规 9 37" xfId="19967"/>
    <cellStyle name="常规 9 42" xfId="19968"/>
    <cellStyle name="常规 58 3" xfId="19969"/>
    <cellStyle name="常规 63 3" xfId="19970"/>
    <cellStyle name="常规 9 38" xfId="19971"/>
    <cellStyle name="常规 9 43" xfId="19972"/>
    <cellStyle name="常规 58 4" xfId="19973"/>
    <cellStyle name="常规 63 4" xfId="19974"/>
    <cellStyle name="常规 9 39" xfId="19975"/>
    <cellStyle name="常规 9 44" xfId="19976"/>
    <cellStyle name="常规 59 2" xfId="19977"/>
    <cellStyle name="常规 64 2" xfId="19978"/>
    <cellStyle name="常规 59 2 2" xfId="19979"/>
    <cellStyle name="常规 64 2 2" xfId="19980"/>
    <cellStyle name="常规 7 20 11 2 2 2" xfId="19981"/>
    <cellStyle name="常规 59 3" xfId="19982"/>
    <cellStyle name="常规 64 3" xfId="19983"/>
    <cellStyle name="常规 59 4" xfId="19984"/>
    <cellStyle name="常规 64 4" xfId="19985"/>
    <cellStyle name="常规 8 5 2 4" xfId="19986"/>
    <cellStyle name="常规 6 10" xfId="19987"/>
    <cellStyle name="常规 6 2 2" xfId="19988"/>
    <cellStyle name="强调文字颜色 5 2 6 4" xfId="19989"/>
    <cellStyle name="常规 6 2 3" xfId="19990"/>
    <cellStyle name="常规 7 2 2 2 26 2" xfId="19991"/>
    <cellStyle name="常规 7 2 2 2 31 2" xfId="19992"/>
    <cellStyle name="强调文字颜色 5 2 6 5" xfId="19993"/>
    <cellStyle name="常规 6 2 3 2" xfId="19994"/>
    <cellStyle name="常规 7 2 2 2 26 2 2" xfId="19995"/>
    <cellStyle name="常规 7 2 2 2 31 2 2" xfId="19996"/>
    <cellStyle name="常规 6 2 3 2 2" xfId="19997"/>
    <cellStyle name="常规 7 2 2 2 26 2 2 2" xfId="19998"/>
    <cellStyle name="常规 7 2 2 2 31 2 2 2" xfId="19999"/>
    <cellStyle name="常规 6 2 3 2 2 2" xfId="20000"/>
    <cellStyle name="常规 6 2 3 3" xfId="20001"/>
    <cellStyle name="常规 7 2 2 2 26 2 3" xfId="20002"/>
    <cellStyle name="常规 7 2 2 2 31 2 3" xfId="20003"/>
    <cellStyle name="常规 6 2 3 3 2" xfId="20004"/>
    <cellStyle name="常规 7 2 2 2 26 2 3 2" xfId="20005"/>
    <cellStyle name="常规 7 2 2 2 31 2 3 2" xfId="20006"/>
    <cellStyle name="常规 6 2 3 4" xfId="20007"/>
    <cellStyle name="常规 7 2 2 2 26 2 4" xfId="20008"/>
    <cellStyle name="常规 7 2 2 2 31 2 4" xfId="20009"/>
    <cellStyle name="常规 7 2 2 2 8 2 3 2" xfId="20010"/>
    <cellStyle name="警告文本 2 2 2 4 2 3 2" xfId="20011"/>
    <cellStyle name="常规 6 2 4" xfId="20012"/>
    <cellStyle name="常规 7 2 2 2 26 3" xfId="20013"/>
    <cellStyle name="常规 7 2 2 2 31 3" xfId="20014"/>
    <cellStyle name="常规 6 2 4 2 2" xfId="20015"/>
    <cellStyle name="常规 6 2 5" xfId="20016"/>
    <cellStyle name="常规 7 2 2 2 26 4" xfId="20017"/>
    <cellStyle name="常规 7 2 2 2 31 4" xfId="20018"/>
    <cellStyle name="常规 6 2 5 2" xfId="20019"/>
    <cellStyle name="常规 7 2 2 2 26 4 2" xfId="20020"/>
    <cellStyle name="常规 7 2 2 2 31 4 2" xfId="20021"/>
    <cellStyle name="常规 6 2 5 2 2" xfId="20022"/>
    <cellStyle name="常规 7 2 2 2 26 4 2 2" xfId="20023"/>
    <cellStyle name="常规 7 2 2 2 31 4 2 2" xfId="20024"/>
    <cellStyle name="常规 6 2 6" xfId="20025"/>
    <cellStyle name="常规 7 2 2 2 26 5" xfId="20026"/>
    <cellStyle name="常规 7 2 2 2 31 5" xfId="20027"/>
    <cellStyle name="常规 6 2 6 2" xfId="20028"/>
    <cellStyle name="常规 6 2 7" xfId="20029"/>
    <cellStyle name="常规 6 2 7 2" xfId="20030"/>
    <cellStyle name="常规 6 2 9" xfId="20031"/>
    <cellStyle name="常规 6 3 2" xfId="20032"/>
    <cellStyle name="强调文字颜色 5 2 7 4" xfId="20033"/>
    <cellStyle name="常规 6 3 2 2" xfId="20034"/>
    <cellStyle name="常规 8 36" xfId="20035"/>
    <cellStyle name="常规 8 41" xfId="20036"/>
    <cellStyle name="常规 6 3 3" xfId="20037"/>
    <cellStyle name="常规 7 2 2 2 27 2" xfId="20038"/>
    <cellStyle name="常规 7 2 2 2 32 2" xfId="20039"/>
    <cellStyle name="常规 6 3 3 2" xfId="20040"/>
    <cellStyle name="常规 7 2 2 2 27 2 2" xfId="20041"/>
    <cellStyle name="常规 7 2 2 2 32 2 2" xfId="20042"/>
    <cellStyle name="常规 6 3 3 2 2" xfId="20043"/>
    <cellStyle name="常规 7 2 2 2 27 2 2 2" xfId="20044"/>
    <cellStyle name="常规 7 2 2 2 32 2 2 2" xfId="20045"/>
    <cellStyle name="常规 6 3 4" xfId="20046"/>
    <cellStyle name="常规 7 2 2 2 27 3" xfId="20047"/>
    <cellStyle name="常规 7 2 2 2 32 3" xfId="20048"/>
    <cellStyle name="常规 6 3 4 2 2" xfId="20049"/>
    <cellStyle name="常规 6 3 5" xfId="20050"/>
    <cellStyle name="常规 7 2 2 2 27 4" xfId="20051"/>
    <cellStyle name="常规 7 2 2 2 32 4" xfId="20052"/>
    <cellStyle name="常规 6 3 5 2" xfId="20053"/>
    <cellStyle name="常规 7 2 2 2 27 4 2" xfId="20054"/>
    <cellStyle name="常规 7 2 2 2 32 4 2" xfId="20055"/>
    <cellStyle name="常规 6 3 6" xfId="20056"/>
    <cellStyle name="常规 7 2 2 2 27 5" xfId="20057"/>
    <cellStyle name="常规 7 2 2 2 32 5" xfId="20058"/>
    <cellStyle name="强调文字颜色 1 2 7 2 2" xfId="20059"/>
    <cellStyle name="常规 8 17 2 2" xfId="20060"/>
    <cellStyle name="常规 8 22 2 2" xfId="20061"/>
    <cellStyle name="输入 2 2 2 4 2 2 2" xfId="20062"/>
    <cellStyle name="常规 6 3 7" xfId="20063"/>
    <cellStyle name="常规 6 4 2" xfId="20064"/>
    <cellStyle name="常规 6 4 2 2" xfId="20065"/>
    <cellStyle name="常规 6 4 2 3" xfId="20066"/>
    <cellStyle name="常规 6 4 3" xfId="20067"/>
    <cellStyle name="常规 7 2 2 2 28 2" xfId="20068"/>
    <cellStyle name="常规 7 2 2 2 33 2" xfId="20069"/>
    <cellStyle name="常规 6 4 3 2" xfId="20070"/>
    <cellStyle name="常规 7 2 2 2 28 2 2" xfId="20071"/>
    <cellStyle name="常规 7 2 2 2 33 2 2" xfId="20072"/>
    <cellStyle name="常规 6 4 4" xfId="20073"/>
    <cellStyle name="常规 7 2 2 2 28 3" xfId="20074"/>
    <cellStyle name="常规 7 2 2 2 33 3" xfId="20075"/>
    <cellStyle name="常规 6 4 5" xfId="20076"/>
    <cellStyle name="常规 7 2 2 2 28 4" xfId="20077"/>
    <cellStyle name="常规 7 2 2 2 33 4" xfId="20078"/>
    <cellStyle name="常规 6 5 2" xfId="20079"/>
    <cellStyle name="常规 6 5 2 2" xfId="20080"/>
    <cellStyle name="常规 6 5 3" xfId="20081"/>
    <cellStyle name="常规 7 2 2 2 29 2" xfId="20082"/>
    <cellStyle name="常规 7 2 2 2 34 2" xfId="20083"/>
    <cellStyle name="常规 6 5 4" xfId="20084"/>
    <cellStyle name="常规 7 2 2 2 29 3" xfId="20085"/>
    <cellStyle name="常规 7 2 2 2 34 3" xfId="20086"/>
    <cellStyle name="常规 6 6 2" xfId="20087"/>
    <cellStyle name="常规 6 6 2 2" xfId="20088"/>
    <cellStyle name="常规 6 6 3" xfId="20089"/>
    <cellStyle name="常规 7 2 2 2 35 2" xfId="20090"/>
    <cellStyle name="常规 7 2 2 2 40 2" xfId="20091"/>
    <cellStyle name="常规 6 6 4" xfId="20092"/>
    <cellStyle name="常规 7 2 2 2 35 3" xfId="20093"/>
    <cellStyle name="常规 7 2 2 2 40 3" xfId="20094"/>
    <cellStyle name="常规 6 7 2" xfId="20095"/>
    <cellStyle name="常规 6 7 3" xfId="20096"/>
    <cellStyle name="常规 7 2 2 2 36 2" xfId="20097"/>
    <cellStyle name="常规 7 2 2 2 41 2" xfId="20098"/>
    <cellStyle name="常规 65" xfId="20099"/>
    <cellStyle name="常规 70" xfId="20100"/>
    <cellStyle name="常规 65 2" xfId="20101"/>
    <cellStyle name="常规 70 2" xfId="20102"/>
    <cellStyle name="常规 65 3" xfId="20103"/>
    <cellStyle name="常规 70 3" xfId="20104"/>
    <cellStyle name="常规 7 20 11 2 3 2" xfId="20105"/>
    <cellStyle name="常规 65 4" xfId="20106"/>
    <cellStyle name="常规 70 4" xfId="20107"/>
    <cellStyle name="常规 66 3" xfId="20108"/>
    <cellStyle name="常规 71 3" xfId="20109"/>
    <cellStyle name="常规 66 4" xfId="20110"/>
    <cellStyle name="常规 71 4" xfId="20111"/>
    <cellStyle name="常规 67 2" xfId="20112"/>
    <cellStyle name="常规 72 2" xfId="20113"/>
    <cellStyle name="常规 7 26 2 2" xfId="20114"/>
    <cellStyle name="常规 7 31 2 2" xfId="20115"/>
    <cellStyle name="常规 69 2" xfId="20116"/>
    <cellStyle name="常规 74 2" xfId="20117"/>
    <cellStyle name="常规 7 26 4 2" xfId="20118"/>
    <cellStyle name="常规 7 31 4 2" xfId="20119"/>
    <cellStyle name="常规 69 2 2" xfId="20120"/>
    <cellStyle name="常规 74 2 2" xfId="20121"/>
    <cellStyle name="常规 69 4" xfId="20122"/>
    <cellStyle name="常规 74 4" xfId="20123"/>
    <cellStyle name="常规 7" xfId="20124"/>
    <cellStyle name="常规 7 10" xfId="20125"/>
    <cellStyle name="常规 7 10 2" xfId="20126"/>
    <cellStyle name="常规 7 10 2 2 2" xfId="20127"/>
    <cellStyle name="强调文字颜色 3 2 2 2 4" xfId="20128"/>
    <cellStyle name="常规 7 10 2 3" xfId="20129"/>
    <cellStyle name="常规 7 10 3" xfId="20130"/>
    <cellStyle name="常规 7 10 4" xfId="20131"/>
    <cellStyle name="常规 7 11" xfId="20132"/>
    <cellStyle name="常规 7 12" xfId="20133"/>
    <cellStyle name="好 4 2 2 7 2" xfId="20134"/>
    <cellStyle name="输出 2 3 3 2 2 2" xfId="20135"/>
    <cellStyle name="常规 7 13" xfId="20136"/>
    <cellStyle name="常规 7 2 2 2 2 4 4 2" xfId="20137"/>
    <cellStyle name="常规 7 13 2 2 2" xfId="20138"/>
    <cellStyle name="常规 7 2 2 2 2 4 5" xfId="20139"/>
    <cellStyle name="常规 7 13 2 3" xfId="20140"/>
    <cellStyle name="常规 7 14" xfId="20141"/>
    <cellStyle name="常规 7 14 2 2 2" xfId="20142"/>
    <cellStyle name="常规 7 14 2 3" xfId="20143"/>
    <cellStyle name="常规 7 15" xfId="20144"/>
    <cellStyle name="常规 7 20" xfId="20145"/>
    <cellStyle name="常规 7 16" xfId="20146"/>
    <cellStyle name="常规 7 21" xfId="20147"/>
    <cellStyle name="常规 7 17 2 2 2" xfId="20148"/>
    <cellStyle name="常规 7 22 2 2 2" xfId="20149"/>
    <cellStyle name="常规 7 17 2 3" xfId="20150"/>
    <cellStyle name="常规 7 22 2 3" xfId="20151"/>
    <cellStyle name="常规 7 17 3 2" xfId="20152"/>
    <cellStyle name="常规 7 22 3 2" xfId="20153"/>
    <cellStyle name="常规 7 18 2 2 2" xfId="20154"/>
    <cellStyle name="常规 7 23 2 2 2" xfId="20155"/>
    <cellStyle name="常规 7 18 2 3" xfId="20156"/>
    <cellStyle name="常规 7 23 2 3" xfId="20157"/>
    <cellStyle name="常规 7 18 3 2" xfId="20158"/>
    <cellStyle name="常规 7 23 3 2" xfId="20159"/>
    <cellStyle name="常规 7 19 10" xfId="20160"/>
    <cellStyle name="常规 7 19 10 2" xfId="20161"/>
    <cellStyle name="检查单元格 2 2 5 2 3 2" xfId="20162"/>
    <cellStyle name="常规 7 19 10 3" xfId="20163"/>
    <cellStyle name="常规 7 19 10 3 2" xfId="20164"/>
    <cellStyle name="常规 7 19 10 3 2 2" xfId="20165"/>
    <cellStyle name="常规 7 19 10 3 3" xfId="20166"/>
    <cellStyle name="常规 7 19 10 4" xfId="20167"/>
    <cellStyle name="常规 8 4 2 12 2 2 2" xfId="20168"/>
    <cellStyle name="常规 7 19 11" xfId="20169"/>
    <cellStyle name="常规 7 19 11 2" xfId="20170"/>
    <cellStyle name="常规 7 19 11 3" xfId="20171"/>
    <cellStyle name="常规 7 19 11 3 2 2" xfId="20172"/>
    <cellStyle name="常规 7 19 11 3 3" xfId="20173"/>
    <cellStyle name="常规 7 19 11 4" xfId="20174"/>
    <cellStyle name="常规 7 19 12" xfId="20175"/>
    <cellStyle name="常规 7 19 12 2" xfId="20176"/>
    <cellStyle name="常规 7 19 12 3 2" xfId="20177"/>
    <cellStyle name="输入 3 2 2 2" xfId="20178"/>
    <cellStyle name="常规 7 19 12 3 2 2" xfId="20179"/>
    <cellStyle name="输入 3 2 2 2 2" xfId="20180"/>
    <cellStyle name="常规 7 19 12 4" xfId="20181"/>
    <cellStyle name="输入 3 2 3" xfId="20182"/>
    <cellStyle name="常规 7 19 13" xfId="20183"/>
    <cellStyle name="常规 7 19 13 2" xfId="20184"/>
    <cellStyle name="常规 7 19 13 3" xfId="20185"/>
    <cellStyle name="输入 3 3 2" xfId="20186"/>
    <cellStyle name="常规 7 19 13 3 2" xfId="20187"/>
    <cellStyle name="输入 3 3 2 2" xfId="20188"/>
    <cellStyle name="常规 7 19 13 4" xfId="20189"/>
    <cellStyle name="输入 3 3 3" xfId="20190"/>
    <cellStyle name="常规 7 19 14" xfId="20191"/>
    <cellStyle name="常规 7 19 14 2" xfId="20192"/>
    <cellStyle name="常规 7 19 14 2 2" xfId="20193"/>
    <cellStyle name="常规 7 19 14 2 3" xfId="20194"/>
    <cellStyle name="常规 7 19 14 3" xfId="20195"/>
    <cellStyle name="输入 3 4 2" xfId="20196"/>
    <cellStyle name="常规 7 19 14 3 2" xfId="20197"/>
    <cellStyle name="输入 3 4 2 2" xfId="20198"/>
    <cellStyle name="常规 7 19 14 3 3" xfId="20199"/>
    <cellStyle name="输入 3 4 2 3" xfId="20200"/>
    <cellStyle name="常规 7 19 14 4" xfId="20201"/>
    <cellStyle name="输入 3 4 3" xfId="20202"/>
    <cellStyle name="常规 7 19 15" xfId="20203"/>
    <cellStyle name="常规 7 19 20" xfId="20204"/>
    <cellStyle name="常规 7 19 15 2" xfId="20205"/>
    <cellStyle name="常规 7 19 20 2" xfId="20206"/>
    <cellStyle name="注释 2 25 4" xfId="20207"/>
    <cellStyle name="注释 2 30 4" xfId="20208"/>
    <cellStyle name="常规 7 19 15 2 2" xfId="20209"/>
    <cellStyle name="常规 7 19 20 2 2" xfId="20210"/>
    <cellStyle name="输入 3 3 2 5" xfId="20211"/>
    <cellStyle name="注释 2 25 4 2" xfId="20212"/>
    <cellStyle name="注释 2 30 4 2" xfId="20213"/>
    <cellStyle name="常规 7 19 15 2 2 2" xfId="20214"/>
    <cellStyle name="常规 7 19 20 2 2 2" xfId="20215"/>
    <cellStyle name="注释 2 25 5" xfId="20216"/>
    <cellStyle name="注释 2 30 5" xfId="20217"/>
    <cellStyle name="常规 7 19 15 2 3" xfId="20218"/>
    <cellStyle name="常规 7 19 20 2 3" xfId="20219"/>
    <cellStyle name="注释 2 26 4" xfId="20220"/>
    <cellStyle name="注释 2 31 4" xfId="20221"/>
    <cellStyle name="常规 7 19 15 3 2" xfId="20222"/>
    <cellStyle name="常规 7 19 20 3 2" xfId="20223"/>
    <cellStyle name="输入 3 5 2 2" xfId="20224"/>
    <cellStyle name="注释 2 26 4 2" xfId="20225"/>
    <cellStyle name="注释 2 31 4 2" xfId="20226"/>
    <cellStyle name="常规 7 19 15 3 2 2" xfId="20227"/>
    <cellStyle name="输入 3 5 2 2 2" xfId="20228"/>
    <cellStyle name="注释 2 26 5" xfId="20229"/>
    <cellStyle name="注释 2 31 5" xfId="20230"/>
    <cellStyle name="常规 7 19 15 3 3" xfId="20231"/>
    <cellStyle name="输入 3 5 2 3" xfId="20232"/>
    <cellStyle name="常规 7 19 15 4" xfId="20233"/>
    <cellStyle name="常规 7 19 20 4" xfId="20234"/>
    <cellStyle name="输入 3 5 3" xfId="20235"/>
    <cellStyle name="常规 7 19 16" xfId="20236"/>
    <cellStyle name="常规 7 19 21" xfId="20237"/>
    <cellStyle name="常规 7 19 16 2" xfId="20238"/>
    <cellStyle name="常规 7 19 21 2" xfId="20239"/>
    <cellStyle name="常规 7 2 4 2 27 2 4" xfId="20240"/>
    <cellStyle name="常规 7 2 4 2 32 2 4" xfId="20241"/>
    <cellStyle name="注释 2 75 4" xfId="20242"/>
    <cellStyle name="常规 7 19 16 2 2" xfId="20243"/>
    <cellStyle name="常规 7 19 21 2 2" xfId="20244"/>
    <cellStyle name="注释 2 75 4 2" xfId="20245"/>
    <cellStyle name="常规 7 19 16 2 2 2" xfId="20246"/>
    <cellStyle name="常规 7 19 21 2 2 2" xfId="20247"/>
    <cellStyle name="注释 2 75 5" xfId="20248"/>
    <cellStyle name="常规 7 19 16 2 3" xfId="20249"/>
    <cellStyle name="常规 7 19 21 2 3" xfId="20250"/>
    <cellStyle name="常规 7 19 16 3" xfId="20251"/>
    <cellStyle name="常规 7 19 21 3" xfId="20252"/>
    <cellStyle name="输入 3 6 2" xfId="20253"/>
    <cellStyle name="注释 2 76 4" xfId="20254"/>
    <cellStyle name="常规 7 19 16 3 2" xfId="20255"/>
    <cellStyle name="常规 7 19 21 3 2" xfId="20256"/>
    <cellStyle name="输入 3 6 2 2" xfId="20257"/>
    <cellStyle name="注释 2 76 4 2" xfId="20258"/>
    <cellStyle name="常规 7 19 16 3 2 2" xfId="20259"/>
    <cellStyle name="输入 3 6 2 2 2" xfId="20260"/>
    <cellStyle name="注释 2 76 5" xfId="20261"/>
    <cellStyle name="常规 7 19 16 3 3" xfId="20262"/>
    <cellStyle name="输入 3 6 2 3" xfId="20263"/>
    <cellStyle name="常规 7 19 16 4" xfId="20264"/>
    <cellStyle name="常规 7 19 21 4" xfId="20265"/>
    <cellStyle name="输入 3 6 3" xfId="20266"/>
    <cellStyle name="常规 7 19 17" xfId="20267"/>
    <cellStyle name="常规 7 19 22" xfId="20268"/>
    <cellStyle name="常规 7 19 17 2" xfId="20269"/>
    <cellStyle name="常规 7 19 22 2" xfId="20270"/>
    <cellStyle name="常规 7 19 17 2 2" xfId="20271"/>
    <cellStyle name="常规 7 19 22 2 2" xfId="20272"/>
    <cellStyle name="常规 7 19 17 2 3" xfId="20273"/>
    <cellStyle name="常规 7 19 22 2 3" xfId="20274"/>
    <cellStyle name="常规 7 19 17 3" xfId="20275"/>
    <cellStyle name="常规 7 19 22 3" xfId="20276"/>
    <cellStyle name="输入 3 7 2" xfId="20277"/>
    <cellStyle name="常规 7 19 17 3 2" xfId="20278"/>
    <cellStyle name="常规 7 19 22 3 2" xfId="20279"/>
    <cellStyle name="输入 3 7 2 2" xfId="20280"/>
    <cellStyle name="常规 7 19 17 3 3" xfId="20281"/>
    <cellStyle name="常规 7 19 17 4" xfId="20282"/>
    <cellStyle name="常规 7 19 22 4" xfId="20283"/>
    <cellStyle name="输入 3 7 3" xfId="20284"/>
    <cellStyle name="常规 7 19 18" xfId="20285"/>
    <cellStyle name="常规 7 19 23" xfId="20286"/>
    <cellStyle name="常规 7 19 18 2" xfId="20287"/>
    <cellStyle name="常规 7 19 23 2" xfId="20288"/>
    <cellStyle name="常规 7 19 18 2 2" xfId="20289"/>
    <cellStyle name="常规 7 19 23 2 2" xfId="20290"/>
    <cellStyle name="常规 7 19 18 2 2 2" xfId="20291"/>
    <cellStyle name="常规 7 19 23 2 2 2" xfId="20292"/>
    <cellStyle name="常规 7 19 18 2 3" xfId="20293"/>
    <cellStyle name="常规 7 19 23 2 3" xfId="20294"/>
    <cellStyle name="常规 7 19 18 3" xfId="20295"/>
    <cellStyle name="常规 7 19 23 3" xfId="20296"/>
    <cellStyle name="输入 3 8 2" xfId="20297"/>
    <cellStyle name="常规 7 19 18 3 2" xfId="20298"/>
    <cellStyle name="常规 7 19 23 3 2" xfId="20299"/>
    <cellStyle name="常规 7 19 18 3 2 2" xfId="20300"/>
    <cellStyle name="常规 7 19 18 3 3" xfId="20301"/>
    <cellStyle name="常规 7 19 18 4" xfId="20302"/>
    <cellStyle name="常规 7 19 23 4" xfId="20303"/>
    <cellStyle name="常规 7 19 19" xfId="20304"/>
    <cellStyle name="常规 7 19 24" xfId="20305"/>
    <cellStyle name="常规 7 19 19 2" xfId="20306"/>
    <cellStyle name="常规 7 19 24 2" xfId="20307"/>
    <cellStyle name="常规 7 19 19 2 2" xfId="20308"/>
    <cellStyle name="常规 7 19 24 2 2" xfId="20309"/>
    <cellStyle name="常规 7 19 19 2 2 2" xfId="20310"/>
    <cellStyle name="常规 7 19 24 2 2 2" xfId="20311"/>
    <cellStyle name="常规 7 19 19 2 3" xfId="20312"/>
    <cellStyle name="常规 7 19 24 2 3" xfId="20313"/>
    <cellStyle name="常规 7 19 19 3" xfId="20314"/>
    <cellStyle name="常规 7 19 24 3" xfId="20315"/>
    <cellStyle name="输入 3 9 2" xfId="20316"/>
    <cellStyle name="常规 7 19 19 3 2" xfId="20317"/>
    <cellStyle name="常规 7 19 24 3 2" xfId="20318"/>
    <cellStyle name="常规 7 19 19 3 2 2" xfId="20319"/>
    <cellStyle name="常规 7 19 19 3 3" xfId="20320"/>
    <cellStyle name="常规 7 19 19 4" xfId="20321"/>
    <cellStyle name="常规 7 19 24 4" xfId="20322"/>
    <cellStyle name="适中 2 3 5 2 2" xfId="20323"/>
    <cellStyle name="注释 2 2 2 3 2" xfId="20324"/>
    <cellStyle name="常规 7 19 2 10 3 2" xfId="20325"/>
    <cellStyle name="适中 2 3 5 3" xfId="20326"/>
    <cellStyle name="注释 2 2 2 4" xfId="20327"/>
    <cellStyle name="常规 7 19 2 10 4" xfId="20328"/>
    <cellStyle name="注释 2 2 3 2" xfId="20329"/>
    <cellStyle name="常规 7 19 2 11 2" xfId="20330"/>
    <cellStyle name="适中 2 3 6 2" xfId="20331"/>
    <cellStyle name="注释 2 2 3 3" xfId="20332"/>
    <cellStyle name="常规 7 19 2 11 3" xfId="20333"/>
    <cellStyle name="注释 2 2 3 3 2" xfId="20334"/>
    <cellStyle name="常规 7 19 2 11 3 2" xfId="20335"/>
    <cellStyle name="注释 2 2 3 4" xfId="20336"/>
    <cellStyle name="常规 7 19 2 11 4" xfId="20337"/>
    <cellStyle name="注释 2 2 4" xfId="20338"/>
    <cellStyle name="常规 7 19 2 12" xfId="20339"/>
    <cellStyle name="注释 2 2 4 2" xfId="20340"/>
    <cellStyle name="常规 7 19 2 12 2" xfId="20341"/>
    <cellStyle name="适中 2 3 7 2" xfId="20342"/>
    <cellStyle name="注释 2 2 4 3" xfId="20343"/>
    <cellStyle name="常规 7 19 2 12 3" xfId="20344"/>
    <cellStyle name="注释 2 2 4 3 2" xfId="20345"/>
    <cellStyle name="常规 7 19 2 12 3 2" xfId="20346"/>
    <cellStyle name="注释 2 2 4 4" xfId="20347"/>
    <cellStyle name="常规 7 19 2 12 4" xfId="20348"/>
    <cellStyle name="注释 2 2 5" xfId="20349"/>
    <cellStyle name="常规 7 19 2 13" xfId="20350"/>
    <cellStyle name="注释 2 2 5 2" xfId="20351"/>
    <cellStyle name="常规 7 19 2 13 2" xfId="20352"/>
    <cellStyle name="好 3 2 5 2 4" xfId="20353"/>
    <cellStyle name="注释 2 2 5 2 2" xfId="20354"/>
    <cellStyle name="常规 7 19 2 13 2 2" xfId="20355"/>
    <cellStyle name="注释 2 2 5 2 2 2" xfId="20356"/>
    <cellStyle name="常规 7 19 2 13 2 2 2" xfId="20357"/>
    <cellStyle name="注释 2 2 5 2 3" xfId="20358"/>
    <cellStyle name="常规 7 19 2 13 2 3" xfId="20359"/>
    <cellStyle name="注释 2 2 5 3" xfId="20360"/>
    <cellStyle name="常规 7 19 2 13 3" xfId="20361"/>
    <cellStyle name="注释 2 2 5 3 2" xfId="20362"/>
    <cellStyle name="常规 7 19 2 13 3 2" xfId="20363"/>
    <cellStyle name="注释 2 2 5 4" xfId="20364"/>
    <cellStyle name="常规 7 19 2 13 4" xfId="20365"/>
    <cellStyle name="注释 2 2 6" xfId="20366"/>
    <cellStyle name="常规 7 19 2 14" xfId="20367"/>
    <cellStyle name="注释 2 2 6 2" xfId="20368"/>
    <cellStyle name="常规 7 19 2 14 2" xfId="20369"/>
    <cellStyle name="注释 2 2 6 2 2" xfId="20370"/>
    <cellStyle name="常规 7 19 2 14 2 2" xfId="20371"/>
    <cellStyle name="常规 7 19 2 14 2 2 2" xfId="20372"/>
    <cellStyle name="常规 7 19 2 14 2 3" xfId="20373"/>
    <cellStyle name="注释 2 2 6 3" xfId="20374"/>
    <cellStyle name="常规 7 19 2 14 3" xfId="20375"/>
    <cellStyle name="注释 2 2 6 3 2" xfId="20376"/>
    <cellStyle name="常规 7 19 2 14 3 2" xfId="20377"/>
    <cellStyle name="注释 2 2 6 4" xfId="20378"/>
    <cellStyle name="常规 7 19 2 14 4" xfId="20379"/>
    <cellStyle name="注释 2 2 7 2" xfId="20380"/>
    <cellStyle name="常规 7 19 2 15 2" xfId="20381"/>
    <cellStyle name="常规 7 19 2 20 2" xfId="20382"/>
    <cellStyle name="常规 7 19 2 15 2 2" xfId="20383"/>
    <cellStyle name="常规 7 19 2 20 2 2" xfId="20384"/>
    <cellStyle name="常规 7 19 2 15 2 2 2" xfId="20385"/>
    <cellStyle name="常规 7 19 2 20 2 2 2" xfId="20386"/>
    <cellStyle name="常规 7 19 2 15 3" xfId="20387"/>
    <cellStyle name="常规 7 19 2 20 3" xfId="20388"/>
    <cellStyle name="常规 7 19 2 15 3 2" xfId="20389"/>
    <cellStyle name="常规 7 19 2 20 3 2" xfId="20390"/>
    <cellStyle name="常规 7 19 2 15 4" xfId="20391"/>
    <cellStyle name="常规 7 19 2 20 4" xfId="20392"/>
    <cellStyle name="注释 2 2 8" xfId="20393"/>
    <cellStyle name="常规 7 19 2 16" xfId="20394"/>
    <cellStyle name="常规 7 19 2 21" xfId="20395"/>
    <cellStyle name="注释 2 2 8 2" xfId="20396"/>
    <cellStyle name="常规 7 19 2 16 2" xfId="20397"/>
    <cellStyle name="常规 7 19 2 21 2" xfId="20398"/>
    <cellStyle name="注释 2 2 8 2 2" xfId="20399"/>
    <cellStyle name="常规 7 19 2 16 2 2" xfId="20400"/>
    <cellStyle name="常规 7 19 2 21 2 2" xfId="20401"/>
    <cellStyle name="常规 7 19 2 16 2 2 2" xfId="20402"/>
    <cellStyle name="常规 7 19 2 21 2 2 2" xfId="20403"/>
    <cellStyle name="常规 7 19 2 16 2 3" xfId="20404"/>
    <cellStyle name="常规 7 19 2 21 2 3" xfId="20405"/>
    <cellStyle name="注释 2 2 8 3" xfId="20406"/>
    <cellStyle name="常规 7 19 2 16 3" xfId="20407"/>
    <cellStyle name="常规 7 19 2 21 3" xfId="20408"/>
    <cellStyle name="常规 7 19 2 16 3 2" xfId="20409"/>
    <cellStyle name="常规 7 19 2 21 3 2" xfId="20410"/>
    <cellStyle name="常规 7 19 2 16 4" xfId="20411"/>
    <cellStyle name="常规 7 19 2 21 4" xfId="20412"/>
    <cellStyle name="常规 7 19 2 17 2" xfId="20413"/>
    <cellStyle name="常规 7 19 2 22 2" xfId="20414"/>
    <cellStyle name="常规 7 19 2 17 2 2" xfId="20415"/>
    <cellStyle name="常规 7 19 2 22 2 2" xfId="20416"/>
    <cellStyle name="常规 7 19 2 17 2 2 2" xfId="20417"/>
    <cellStyle name="常规 7 19 2 22 2 2 2" xfId="20418"/>
    <cellStyle name="常规 7 19 2 17 2 3" xfId="20419"/>
    <cellStyle name="常规 7 19 2 22 2 3" xfId="20420"/>
    <cellStyle name="常规 7 19 2 17 3" xfId="20421"/>
    <cellStyle name="常规 7 19 2 22 3" xfId="20422"/>
    <cellStyle name="输入 3 2 2 3 2 2" xfId="20423"/>
    <cellStyle name="常规 7 19 2 17 3 2" xfId="20424"/>
    <cellStyle name="常规 7 19 2 22 3 2" xfId="20425"/>
    <cellStyle name="输入 3 2 2 3 2 2 2" xfId="20426"/>
    <cellStyle name="常规 7 19 2 17 4" xfId="20427"/>
    <cellStyle name="常规 7 19 2 22 4" xfId="20428"/>
    <cellStyle name="输入 3 2 2 3 2 3" xfId="20429"/>
    <cellStyle name="常规 7 2 2 2 2 39 2 2" xfId="20430"/>
    <cellStyle name="常规 7 2 2 2 2 44 2 2" xfId="20431"/>
    <cellStyle name="常规 7 19 2 18" xfId="20432"/>
    <cellStyle name="常规 7 19 2 23" xfId="20433"/>
    <cellStyle name="常规 7 19 2 18 2" xfId="20434"/>
    <cellStyle name="常规 7 19 2 23 2" xfId="20435"/>
    <cellStyle name="常规 7 19 2 18 2 2" xfId="20436"/>
    <cellStyle name="常规 7 19 2 23 2 2" xfId="20437"/>
    <cellStyle name="常规 7 19 2 18 2 2 2" xfId="20438"/>
    <cellStyle name="常规 7 19 2 23 2 2 2" xfId="20439"/>
    <cellStyle name="常规 8 2 2 2 45 2" xfId="20440"/>
    <cellStyle name="常规 7 19 2 18 2 3" xfId="20441"/>
    <cellStyle name="常规 7 19 2 23 2 3" xfId="20442"/>
    <cellStyle name="常规 7 19 2 18 3" xfId="20443"/>
    <cellStyle name="常规 7 19 2 23 3" xfId="20444"/>
    <cellStyle name="输入 3 2 2 3 3 2" xfId="20445"/>
    <cellStyle name="常规 7 2 4 2 11" xfId="20446"/>
    <cellStyle name="常规 7 19 2 18 3 2" xfId="20447"/>
    <cellStyle name="常规 7 19 2 23 3 2" xfId="20448"/>
    <cellStyle name="常规 7 2 2 2 2 39 3 2" xfId="20449"/>
    <cellStyle name="常规 7 2 2 2 2 44 3 2" xfId="20450"/>
    <cellStyle name="常规 7 19 2 18 4" xfId="20451"/>
    <cellStyle name="常规 7 19 2 23 4" xfId="20452"/>
    <cellStyle name="常规 7 19 2 19" xfId="20453"/>
    <cellStyle name="常规 7 19 2 24" xfId="20454"/>
    <cellStyle name="注释 2 3 2 4 2 2" xfId="20455"/>
    <cellStyle name="常规 7 19 2 19 2" xfId="20456"/>
    <cellStyle name="常规 7 19 2 24 2" xfId="20457"/>
    <cellStyle name="注释 2 3 2 4 2 2 2" xfId="20458"/>
    <cellStyle name="注释 3 72 2 3 2" xfId="20459"/>
    <cellStyle name="注释 3 67 2 3 2" xfId="20460"/>
    <cellStyle name="常规 8 4 2 6 5" xfId="20461"/>
    <cellStyle name="常规 7 19 2 19 2 2" xfId="20462"/>
    <cellStyle name="常规 7 19 2 24 2 2" xfId="20463"/>
    <cellStyle name="常规 7 19 2 19 2 2 2" xfId="20464"/>
    <cellStyle name="常规 7 19 2 24 2 2 2" xfId="20465"/>
    <cellStyle name="常规 7 19 2 19 2 3" xfId="20466"/>
    <cellStyle name="常规 7 19 2 24 2 3" xfId="20467"/>
    <cellStyle name="常规 7 19 2 19 3" xfId="20468"/>
    <cellStyle name="常规 7 19 2 24 3" xfId="20469"/>
    <cellStyle name="输入 3 2 2 3 4 2" xfId="20470"/>
    <cellStyle name="常规 8 4 2 7 5" xfId="20471"/>
    <cellStyle name="常规 7 19 2 19 3 2" xfId="20472"/>
    <cellStyle name="常规 7 19 2 24 3 2" xfId="20473"/>
    <cellStyle name="常规 7 2 2 2 2 39 4 2" xfId="20474"/>
    <cellStyle name="常规 7 2 2 2 2 44 4 2" xfId="20475"/>
    <cellStyle name="常规 7 19 2 19 4" xfId="20476"/>
    <cellStyle name="常规 7 19 2 24 4" xfId="20477"/>
    <cellStyle name="常规 7 19 2 2 10" xfId="20478"/>
    <cellStyle name="常规 7 19 2 2 10 2" xfId="20479"/>
    <cellStyle name="常规 7 19 2 2 10 2 2" xfId="20480"/>
    <cellStyle name="常规 7 19 2 2 10 2 2 2" xfId="20481"/>
    <cellStyle name="常规 7 19 2 2 10 2 3" xfId="20482"/>
    <cellStyle name="常规 7 19 2 2 10 3" xfId="20483"/>
    <cellStyle name="常规 7 19 2 2 10 3 2" xfId="20484"/>
    <cellStyle name="常规 7 19 2 2 10 3 2 2" xfId="20485"/>
    <cellStyle name="常规 7 19 2 2 10 3 3" xfId="20486"/>
    <cellStyle name="常规 7 19 2 2 10 4" xfId="20487"/>
    <cellStyle name="计算 2 10" xfId="20488"/>
    <cellStyle name="常规 7 19 2 2 11" xfId="20489"/>
    <cellStyle name="常规 7 19 2 2 11 2" xfId="20490"/>
    <cellStyle name="常规 7 19 2 2 11 2 2" xfId="20491"/>
    <cellStyle name="常规 7 19 2 2 11 2 2 2" xfId="20492"/>
    <cellStyle name="常规 7 2 4 2 18 5" xfId="20493"/>
    <cellStyle name="常规 7 2 4 2 23 5" xfId="20494"/>
    <cellStyle name="常规 7 19 2 2 11 2 3" xfId="20495"/>
    <cellStyle name="常规 7 19 2 2 11 3" xfId="20496"/>
    <cellStyle name="常规 7 19 2 2 11 3 2" xfId="20497"/>
    <cellStyle name="链接单元格 3 8" xfId="20498"/>
    <cellStyle name="常规 7 19 2 2 11 3 2 2" xfId="20499"/>
    <cellStyle name="常规 7 19 2 2 11 3 3" xfId="20500"/>
    <cellStyle name="常规 7 19 2 2 11 4" xfId="20501"/>
    <cellStyle name="常规 7 19 2 2 12" xfId="20502"/>
    <cellStyle name="常规 7 19 2 2 12 2" xfId="20503"/>
    <cellStyle name="常规 7 19 2 2 12 2 2" xfId="20504"/>
    <cellStyle name="常规 7 19 2 2 12 2 2 2" xfId="20505"/>
    <cellStyle name="常规 7 19 2 2 12 2 3" xfId="20506"/>
    <cellStyle name="常规 7 19 2 2 12 3" xfId="20507"/>
    <cellStyle name="常规 7 19 2 2 12 3 2" xfId="20508"/>
    <cellStyle name="千位分隔 2 2 7" xfId="20509"/>
    <cellStyle name="常规 7 19 2 2 12 3 2 2" xfId="20510"/>
    <cellStyle name="千位分隔 2 2 7 2" xfId="20511"/>
    <cellStyle name="常规 7 19 2 2 12 3 3" xfId="20512"/>
    <cellStyle name="千位分隔 2 2 8" xfId="20513"/>
    <cellStyle name="常规 7 19 2 2 12 4" xfId="20514"/>
    <cellStyle name="常规 7 19 2 2 13" xfId="20515"/>
    <cellStyle name="常规 7 19 2 2 13 2" xfId="20516"/>
    <cellStyle name="常规 7 19 2 2 13 2 2" xfId="20517"/>
    <cellStyle name="常规 7 19 2 2 13 2 2 2" xfId="20518"/>
    <cellStyle name="常规 7 19 2 2 13 3" xfId="20519"/>
    <cellStyle name="常规 7 19 2 2 13 3 2" xfId="20520"/>
    <cellStyle name="千位分隔 3 2 7" xfId="20521"/>
    <cellStyle name="常规 7 19 2 2 13 3 2 2" xfId="20522"/>
    <cellStyle name="常规 7 19 2 2 13 3 3" xfId="20523"/>
    <cellStyle name="常规 7 19 2 2 13 4" xfId="20524"/>
    <cellStyle name="常规 7 19 2 2 14" xfId="20525"/>
    <cellStyle name="常规 7 19 2 2 14 2" xfId="20526"/>
    <cellStyle name="常规 7 19 2 2 14 2 2" xfId="20527"/>
    <cellStyle name="常规 7 19 2 2 14 2 2 2" xfId="20528"/>
    <cellStyle name="常规 7 19 2 2 14 3" xfId="20529"/>
    <cellStyle name="常规 7 19 2 2 14 3 2" xfId="20530"/>
    <cellStyle name="常规 9 8" xfId="20531"/>
    <cellStyle name="常规 7 19 2 2 14 3 2 2" xfId="20532"/>
    <cellStyle name="常规 7 19 2 2 14 3 3" xfId="20533"/>
    <cellStyle name="常规 7 19 2 2 14 4" xfId="20534"/>
    <cellStyle name="常规 7 19 2 2 15" xfId="20535"/>
    <cellStyle name="常规 7 19 2 2 20" xfId="20536"/>
    <cellStyle name="强调文字颜色 3 3 3 5 2 2" xfId="20537"/>
    <cellStyle name="常规 7 19 2 2 15 2" xfId="20538"/>
    <cellStyle name="常规 7 19 2 2 20 2" xfId="20539"/>
    <cellStyle name="常规 7 19 2 2 15 2 2" xfId="20540"/>
    <cellStyle name="常规 7 19 2 2 20 2 2" xfId="20541"/>
    <cellStyle name="常规 7 19 2 2 15 2 2 2" xfId="20542"/>
    <cellStyle name="常规 7 19 2 2 20 2 2 2" xfId="20543"/>
    <cellStyle name="常规 7 19 2 2 15 3" xfId="20544"/>
    <cellStyle name="常规 7 19 2 2 20 3" xfId="20545"/>
    <cellStyle name="常规 7 19 2 2 15 3 2" xfId="20546"/>
    <cellStyle name="常规 7 19 2 2 20 3 2" xfId="20547"/>
    <cellStyle name="常规 7 19 2 2 15 3 2 2" xfId="20548"/>
    <cellStyle name="常规 7 19 2 2 20 3 2 2" xfId="20549"/>
    <cellStyle name="常规 7 19 2 2 15 3 3" xfId="20550"/>
    <cellStyle name="常规 7 19 2 2 20 3 3" xfId="20551"/>
    <cellStyle name="常规 7 19 2 2 15 4" xfId="20552"/>
    <cellStyle name="常规 7 19 2 2 20 4" xfId="20553"/>
    <cellStyle name="常规 7 19 2 2 16" xfId="20554"/>
    <cellStyle name="常规 7 19 2 2 21" xfId="20555"/>
    <cellStyle name="常规 7 19 2 2 16 2" xfId="20556"/>
    <cellStyle name="常规 7 19 2 2 21 2" xfId="20557"/>
    <cellStyle name="常规 7 19 2 2 16 2 2" xfId="20558"/>
    <cellStyle name="常规 7 19 2 2 21 2 2" xfId="20559"/>
    <cellStyle name="常规 7 19 2 2 16 2 2 2" xfId="20560"/>
    <cellStyle name="常规 7 19 2 2 21 2 2 2" xfId="20561"/>
    <cellStyle name="常规_2011省本级基金预算表（草案，提供预算处）" xfId="20562"/>
    <cellStyle name="常规 7 19 2 2 16 2 3" xfId="20563"/>
    <cellStyle name="常规 7 19 2 2 21 2 3" xfId="20564"/>
    <cellStyle name="常规 7 19 2 2 16 3" xfId="20565"/>
    <cellStyle name="常规 7 19 2 2 21 3" xfId="20566"/>
    <cellStyle name="常规 7 19 2 2 16 3 2" xfId="20567"/>
    <cellStyle name="常规 7 19 2 2 21 3 2" xfId="20568"/>
    <cellStyle name="常规 7 19 2 2 16 3 2 2" xfId="20569"/>
    <cellStyle name="常规 7 19 2 2 21 3 2 2" xfId="20570"/>
    <cellStyle name="常规 7 19 2 2 16 3 3" xfId="20571"/>
    <cellStyle name="常规 7 19 2 2 21 3 3" xfId="20572"/>
    <cellStyle name="常规 7 19 2 2 16 4" xfId="20573"/>
    <cellStyle name="常规 7 19 2 2 21 4" xfId="20574"/>
    <cellStyle name="常规 7 19 2 2 17" xfId="20575"/>
    <cellStyle name="常规 7 19 2 2 22" xfId="20576"/>
    <cellStyle name="常规 7 19 2 2 17 2" xfId="20577"/>
    <cellStyle name="常规 7 19 2 2 22 2" xfId="20578"/>
    <cellStyle name="常规 7 19 2 2 17 2 2" xfId="20579"/>
    <cellStyle name="常规 7 19 2 2 22 2 2" xfId="20580"/>
    <cellStyle name="常规 7 19 2 2 17 2 2 2" xfId="20581"/>
    <cellStyle name="常规 7 19 2 2 22 2 2 2" xfId="20582"/>
    <cellStyle name="常规 7 19 2 2 17 2 3" xfId="20583"/>
    <cellStyle name="常规 7 19 2 2 22 2 3" xfId="20584"/>
    <cellStyle name="常规 7 19 2 2 17 3" xfId="20585"/>
    <cellStyle name="常规 7 19 2 2 22 3" xfId="20586"/>
    <cellStyle name="常规 7 19 2 2 17 3 2" xfId="20587"/>
    <cellStyle name="常规 7 19 2 2 22 3 2" xfId="20588"/>
    <cellStyle name="常规 7 19 2 2 17 3 2 2" xfId="20589"/>
    <cellStyle name="常规 7 19 2 2 22 3 2 2" xfId="20590"/>
    <cellStyle name="常规 7 19 2 2 17 3 3" xfId="20591"/>
    <cellStyle name="常规 7 19 2 2 22 3 3" xfId="20592"/>
    <cellStyle name="常规 7 19 2 2 17 4" xfId="20593"/>
    <cellStyle name="常规 7 19 2 2 22 4" xfId="20594"/>
    <cellStyle name="常规 7 19 2 2 18" xfId="20595"/>
    <cellStyle name="常规 7 19 2 2 23" xfId="20596"/>
    <cellStyle name="常规 7 19 2 2 18 2" xfId="20597"/>
    <cellStyle name="常规 7 19 2 2 23 2" xfId="20598"/>
    <cellStyle name="常规 7 19 2 2 18 2 2" xfId="20599"/>
    <cellStyle name="常规 7 19 2 2 23 2 2" xfId="20600"/>
    <cellStyle name="常规 7 19 2 2 18 2 2 2" xfId="20601"/>
    <cellStyle name="常规 7 19 2 2 23 2 2 2" xfId="20602"/>
    <cellStyle name="解释性文本 2 2 2 2 5" xfId="20603"/>
    <cellStyle name="常规 7 19 2 2 18 2 3" xfId="20604"/>
    <cellStyle name="常规 7 19 2 2 23 2 3" xfId="20605"/>
    <cellStyle name="常规 7 19 2 2 18 3" xfId="20606"/>
    <cellStyle name="常规 7 19 2 2 23 3" xfId="20607"/>
    <cellStyle name="常规 7 19 2 2 18 3 2" xfId="20608"/>
    <cellStyle name="常规 7 19 2 2 23 3 2" xfId="20609"/>
    <cellStyle name="常规 7 19 2 2 18 3 2 2" xfId="20610"/>
    <cellStyle name="常规 7 19 2 2 23 3 2 2" xfId="20611"/>
    <cellStyle name="常规 7 19 2 2 18 3 3" xfId="20612"/>
    <cellStyle name="常规 7 19 2 2 23 3 3" xfId="20613"/>
    <cellStyle name="常规 7 19 2 2 18 4" xfId="20614"/>
    <cellStyle name="常规 7 19 2 2 23 4" xfId="20615"/>
    <cellStyle name="常规 7 19 2 2 19" xfId="20616"/>
    <cellStyle name="常规 7 19 2 2 24" xfId="20617"/>
    <cellStyle name="常规 7 19 2 2 19 2" xfId="20618"/>
    <cellStyle name="常规 7 19 2 2 24 2" xfId="20619"/>
    <cellStyle name="常规 7 19 2 2 19 2 2" xfId="20620"/>
    <cellStyle name="常规 7 19 2 2 24 2 2" xfId="20621"/>
    <cellStyle name="常规 7 19 2 2 19 2 2 2" xfId="20622"/>
    <cellStyle name="常规 7 19 2 2 24 2 2 2" xfId="20623"/>
    <cellStyle name="常规 7 20 5 3" xfId="20624"/>
    <cellStyle name="常规 7 19 2 2 19 2 3" xfId="20625"/>
    <cellStyle name="常规 7 19 2 2 24 2 3" xfId="20626"/>
    <cellStyle name="检查单元格 3 2 4 2 2" xfId="20627"/>
    <cellStyle name="常规 7 19 2 2 19 3" xfId="20628"/>
    <cellStyle name="常规 7 19 2 2 24 3" xfId="20629"/>
    <cellStyle name="检查单元格 3 2 4 2 2 2" xfId="20630"/>
    <cellStyle name="常规 7 19 2 2 19 3 2" xfId="20631"/>
    <cellStyle name="常规 7 19 2 2 24 3 2" xfId="20632"/>
    <cellStyle name="常规 7 19 2 2 19 3 2 2" xfId="20633"/>
    <cellStyle name="常规 7 19 2 2 24 3 2 2" xfId="20634"/>
    <cellStyle name="常规 7 19 2 2 19 3 3" xfId="20635"/>
    <cellStyle name="常规 7 19 2 2 24 3 3" xfId="20636"/>
    <cellStyle name="检查单元格 3 2 4 2 3" xfId="20637"/>
    <cellStyle name="常规 7 19 2 2 19 4" xfId="20638"/>
    <cellStyle name="常规 7 19 2 2 24 4" xfId="20639"/>
    <cellStyle name="常规 7 19 2 2 2" xfId="20640"/>
    <cellStyle name="常规 7 24 2 2 2" xfId="20641"/>
    <cellStyle name="常规 8 3 4" xfId="20642"/>
    <cellStyle name="常规 7 19 2 2 2 2" xfId="20643"/>
    <cellStyle name="常规 8 3 4 2" xfId="20644"/>
    <cellStyle name="常规 7 19 2 2 2 2 2" xfId="20645"/>
    <cellStyle name="常规 8 3 4 2 2" xfId="20646"/>
    <cellStyle name="常规 7 19 2 2 2 2 2 2" xfId="20647"/>
    <cellStyle name="常规 7 19 2 2 2 2 3" xfId="20648"/>
    <cellStyle name="输出 2 3 3 3 2" xfId="20649"/>
    <cellStyle name="常规 7 19 2 2 2 3" xfId="20650"/>
    <cellStyle name="常规 8 3 4 3" xfId="20651"/>
    <cellStyle name="常规 7 19 2 2 2 3 2" xfId="20652"/>
    <cellStyle name="常规 7 19 2 2 2 3 3" xfId="20653"/>
    <cellStyle name="常规 7 19 2 2 2 4" xfId="20654"/>
    <cellStyle name="常规 7 19 2 2 25 2 2 2" xfId="20655"/>
    <cellStyle name="常规 7 19 2 2 30 2 2 2" xfId="20656"/>
    <cellStyle name="注释 2 35 2" xfId="20657"/>
    <cellStyle name="注释 2 40 2" xfId="20658"/>
    <cellStyle name="常规 7 19 2 2 25 2 3" xfId="20659"/>
    <cellStyle name="常规 7 19 2 2 30 2 3" xfId="20660"/>
    <cellStyle name="注释 2 36" xfId="20661"/>
    <cellStyle name="注释 2 41" xfId="20662"/>
    <cellStyle name="检查单元格 3 2 4 3 2" xfId="20663"/>
    <cellStyle name="常规 7 19 2 2 25 3" xfId="20664"/>
    <cellStyle name="常规 7 19 2 2 30 3" xfId="20665"/>
    <cellStyle name="常规 7 19 2 2 25 3 2" xfId="20666"/>
    <cellStyle name="常规 7 19 2 2 30 3 2" xfId="20667"/>
    <cellStyle name="常规 7 19 2 2 25 3 2 2" xfId="20668"/>
    <cellStyle name="常规 7 19 2 2 30 3 2 2" xfId="20669"/>
    <cellStyle name="常规 7 19 2 2 25 3 3" xfId="20670"/>
    <cellStyle name="常规 7 19 2 2 30 3 3" xfId="20671"/>
    <cellStyle name="常规 7 19 2 2 25 4" xfId="20672"/>
    <cellStyle name="常规 7 19 2 2 30 4" xfId="20673"/>
    <cellStyle name="常规 7 19 2 2 26 2 2" xfId="20674"/>
    <cellStyle name="常规 7 19 2 2 31 2 2" xfId="20675"/>
    <cellStyle name="常规 7 19 2 2 26 2 2 2" xfId="20676"/>
    <cellStyle name="常规 7 19 2 2 31 2 2 2" xfId="20677"/>
    <cellStyle name="常规 7 19 2 2 26 2 3" xfId="20678"/>
    <cellStyle name="常规 7 19 2 2 31 2 3" xfId="20679"/>
    <cellStyle name="检查单元格 3 2 4 4 2" xfId="20680"/>
    <cellStyle name="常规 7 19 2 2 26 3" xfId="20681"/>
    <cellStyle name="常规 7 19 2 2 31 3" xfId="20682"/>
    <cellStyle name="常规 7 19 2 2 26 3 2" xfId="20683"/>
    <cellStyle name="常规 7 19 2 2 31 3 2" xfId="20684"/>
    <cellStyle name="常规 7 19 2 2 26 3 2 2" xfId="20685"/>
    <cellStyle name="常规 7 19 2 2 31 3 2 2" xfId="20686"/>
    <cellStyle name="常规 7 19 2 2 26 3 3" xfId="20687"/>
    <cellStyle name="常规 7 19 2 2 31 3 3" xfId="20688"/>
    <cellStyle name="常规 7 19 2 2 26 4" xfId="20689"/>
    <cellStyle name="常规 7 19 2 2 31 4" xfId="20690"/>
    <cellStyle name="常规 7 19 2 2 27" xfId="20691"/>
    <cellStyle name="常规 7 19 2 2 32" xfId="20692"/>
    <cellStyle name="常规 7 19 2 2 27 2" xfId="20693"/>
    <cellStyle name="常规 7 19 2 2 32 2" xfId="20694"/>
    <cellStyle name="常规 7 19 2 2 27 2 2" xfId="20695"/>
    <cellStyle name="常规 7 19 2 2 32 2 2" xfId="20696"/>
    <cellStyle name="常规 7 19 2 2 27 2 2 2" xfId="20697"/>
    <cellStyle name="常规 7 19 2 2 32 2 2 2" xfId="20698"/>
    <cellStyle name="常规 7 19 2 2 27 2 3" xfId="20699"/>
    <cellStyle name="常规 7 19 2 2 32 2 3" xfId="20700"/>
    <cellStyle name="常规 7 19 2 2 27 3" xfId="20701"/>
    <cellStyle name="常规 7 19 2 2 32 3" xfId="20702"/>
    <cellStyle name="常规 7 19 2 2 27 3 2" xfId="20703"/>
    <cellStyle name="常规 7 19 2 2 32 3 2" xfId="20704"/>
    <cellStyle name="常规 7 19 2 2 27 3 2 2" xfId="20705"/>
    <cellStyle name="常规 7 19 2 2 32 3 2 2" xfId="20706"/>
    <cellStyle name="常规 7 19 2 2 27 3 3" xfId="20707"/>
    <cellStyle name="常规 7 19 2 2 32 3 3" xfId="20708"/>
    <cellStyle name="常规 7 19 2 2 27 4" xfId="20709"/>
    <cellStyle name="常规 7 19 2 2 32 4" xfId="20710"/>
    <cellStyle name="强调文字颜色 5 3 3 4 2 3" xfId="20711"/>
    <cellStyle name="常规 7 19 2 2 28 2" xfId="20712"/>
    <cellStyle name="常规 7 19 2 2 33 2" xfId="20713"/>
    <cellStyle name="强调文字颜色 5 3 3 4 2 3 2" xfId="20714"/>
    <cellStyle name="常规 7 19 2 2 28 2 2" xfId="20715"/>
    <cellStyle name="常规 7 19 2 2 33 2 2" xfId="20716"/>
    <cellStyle name="常规 7 19 2 2 28 2 2 2" xfId="20717"/>
    <cellStyle name="常规 7 19 2 2 33 2 2 2" xfId="20718"/>
    <cellStyle name="强调文字颜色 5 3 3 4 2 4" xfId="20719"/>
    <cellStyle name="常规 7 19 2 2 28 3" xfId="20720"/>
    <cellStyle name="常规 7 19 2 2 33 3" xfId="20721"/>
    <cellStyle name="常规 7 19 2 2 28 3 2" xfId="20722"/>
    <cellStyle name="常规 7 19 2 2 33 3 2" xfId="20723"/>
    <cellStyle name="常规 7 19 2 2 28 3 2 2" xfId="20724"/>
    <cellStyle name="常规 7 19 2 2 33 3 2 2" xfId="20725"/>
    <cellStyle name="常规 7 19 2 2 28 3 3" xfId="20726"/>
    <cellStyle name="常规 7 19 2 2 33 3 3" xfId="20727"/>
    <cellStyle name="常规 7 19 2 2 28 4" xfId="20728"/>
    <cellStyle name="常规 7 19 2 2 33 4" xfId="20729"/>
    <cellStyle name="常规 7 19 2 2 29 2" xfId="20730"/>
    <cellStyle name="常规 7 19 2 2 34 2" xfId="20731"/>
    <cellStyle name="常规 7 19 2 2 29 2 2" xfId="20732"/>
    <cellStyle name="常规 7 19 2 2 34 2 2" xfId="20733"/>
    <cellStyle name="常规 7 19 2 2 29 2 2 2" xfId="20734"/>
    <cellStyle name="常规 7 19 2 2 34 2 2 2" xfId="20735"/>
    <cellStyle name="常规 7 19 2 2 29 2 3" xfId="20736"/>
    <cellStyle name="常规 7 19 2 2 34 2 3" xfId="20737"/>
    <cellStyle name="常规 7 19 2 2 29 3 2 2" xfId="20738"/>
    <cellStyle name="常规 7 19 2 2 34 3 2 2" xfId="20739"/>
    <cellStyle name="常规 7 19 2 2 29 3 3" xfId="20740"/>
    <cellStyle name="常规 7 19 2 2 34 3 3" xfId="20741"/>
    <cellStyle name="常规 7 19 2 2 29 4" xfId="20742"/>
    <cellStyle name="常规 7 19 2 2 34 4" xfId="20743"/>
    <cellStyle name="常规 7 19 2 2 3" xfId="20744"/>
    <cellStyle name="常规 8 3 5" xfId="20745"/>
    <cellStyle name="常规 7 19 2 2 3 2" xfId="20746"/>
    <cellStyle name="常规 8 3 5 2" xfId="20747"/>
    <cellStyle name="常规 7 19 2 2 3 2 2" xfId="20748"/>
    <cellStyle name="常规 7 19 2 2 3 2 2 2" xfId="20749"/>
    <cellStyle name="常规 7 2 4 9 2 3 2" xfId="20750"/>
    <cellStyle name="常规 7 19 2 2 3 2 3" xfId="20751"/>
    <cellStyle name="输出 2 3 3 4 2" xfId="20752"/>
    <cellStyle name="常规 7 19 2 2 3 3" xfId="20753"/>
    <cellStyle name="常规 7 19 2 2 3 4" xfId="20754"/>
    <cellStyle name="常规 7 19 2 2 35" xfId="20755"/>
    <cellStyle name="常规 7 19 2 2 40" xfId="20756"/>
    <cellStyle name="常规 7 19 2 2 35 2" xfId="20757"/>
    <cellStyle name="常规 7 19 2 2 40 2" xfId="20758"/>
    <cellStyle name="常规 7 19 2 2 35 2 2" xfId="20759"/>
    <cellStyle name="常规 7 19 2 2 40 2 2" xfId="20760"/>
    <cellStyle name="常规 7 19 2 2 35 2 3" xfId="20761"/>
    <cellStyle name="常规 7 19 2 2 40 2 3" xfId="20762"/>
    <cellStyle name="常规 7 19 2 2 35 3 2" xfId="20763"/>
    <cellStyle name="常规 7 19 2 2 40 3 2" xfId="20764"/>
    <cellStyle name="常规 7 20 17 2 2 2" xfId="20765"/>
    <cellStyle name="常规 7 20 22 2 2 2" xfId="20766"/>
    <cellStyle name="常规 7 19 2 2 35 3 3" xfId="20767"/>
    <cellStyle name="常规 7 19 2 2 40 3 3" xfId="20768"/>
    <cellStyle name="常规 7 19 2 2 35 4" xfId="20769"/>
    <cellStyle name="常规 7 19 2 2 40 4" xfId="20770"/>
    <cellStyle name="常规 7 19 2 2 36" xfId="20771"/>
    <cellStyle name="常规 7 19 2 2 41" xfId="20772"/>
    <cellStyle name="常规 7 19 2 2 36 2" xfId="20773"/>
    <cellStyle name="常规 7 19 2 2 41 2" xfId="20774"/>
    <cellStyle name="常规 7 19 2 2 36 2 2" xfId="20775"/>
    <cellStyle name="常规 7 19 2 2 41 2 2" xfId="20776"/>
    <cellStyle name="常规 7 19 2 2 36 2 2 2" xfId="20777"/>
    <cellStyle name="常规 7 19 2 2 41 2 2 2" xfId="20778"/>
    <cellStyle name="常规 7 19 2 2 36 2 3" xfId="20779"/>
    <cellStyle name="常规 7 19 2 2 41 2 3" xfId="20780"/>
    <cellStyle name="常规 7 19 2 2 36 3" xfId="20781"/>
    <cellStyle name="常规 7 19 2 2 41 3" xfId="20782"/>
    <cellStyle name="常规 7 19 2 2 36 3 2" xfId="20783"/>
    <cellStyle name="常规 7 19 2 2 41 3 2" xfId="20784"/>
    <cellStyle name="常规 7 19 2 2 36 3 2 2" xfId="20785"/>
    <cellStyle name="常规 7 19 2 2 41 3 2 2" xfId="20786"/>
    <cellStyle name="常规 7 19 2 2 36 3 3" xfId="20787"/>
    <cellStyle name="常规 7 19 2 2 41 3 3" xfId="20788"/>
    <cellStyle name="注释 3 12 2 2 2" xfId="20789"/>
    <cellStyle name="常规 7 19 2 2 36 4" xfId="20790"/>
    <cellStyle name="常规 7 19 2 2 41 4" xfId="20791"/>
    <cellStyle name="常规 7 19 2 2 37" xfId="20792"/>
    <cellStyle name="常规 7 19 2 2 42" xfId="20793"/>
    <cellStyle name="常规 7 19 2 2 37 2" xfId="20794"/>
    <cellStyle name="常规 7 19 2 2 42 2" xfId="20795"/>
    <cellStyle name="常规 7 19 2 2 37 2 2" xfId="20796"/>
    <cellStyle name="常规 7 19 2 2 42 2 2" xfId="20797"/>
    <cellStyle name="常规 7 19 2 2 37 2 3" xfId="20798"/>
    <cellStyle name="常规 7 19 2 2 42 2 3" xfId="20799"/>
    <cellStyle name="常规 7 19 2 2 37 3" xfId="20800"/>
    <cellStyle name="常规 7 19 2 2 42 3" xfId="20801"/>
    <cellStyle name="常规 7 19 2 2 37 3 2" xfId="20802"/>
    <cellStyle name="常规 7 19 2 2 42 3 2" xfId="20803"/>
    <cellStyle name="常规 7 19 2 2 37 3 2 2" xfId="20804"/>
    <cellStyle name="常规 7 19 2 2 42 3 2 2" xfId="20805"/>
    <cellStyle name="常规 7 20 17 4 2 2" xfId="20806"/>
    <cellStyle name="常规 7 20 22 4 2 2" xfId="20807"/>
    <cellStyle name="常规 7 19 2 2 37 3 3" xfId="20808"/>
    <cellStyle name="常规 7 19 2 2 42 3 3" xfId="20809"/>
    <cellStyle name="注释 3 12 2 3 2" xfId="20810"/>
    <cellStyle name="常规 7 19 2 2 37 4" xfId="20811"/>
    <cellStyle name="常规 7 19 2 2 42 4" xfId="20812"/>
    <cellStyle name="常规 7 19 2 2 38" xfId="20813"/>
    <cellStyle name="常规 7 19 2 2 43" xfId="20814"/>
    <cellStyle name="常规 7 19 2 2 38 2" xfId="20815"/>
    <cellStyle name="常规 7 19 2 2 43 2" xfId="20816"/>
    <cellStyle name="常规 7 19 2 2 38 2 2" xfId="20817"/>
    <cellStyle name="常规 7 19 2 2 43 2 2" xfId="20818"/>
    <cellStyle name="常规 7 19 2 2 38 2 3" xfId="20819"/>
    <cellStyle name="常规 7 19 2 2 43 2 3" xfId="20820"/>
    <cellStyle name="常规 7 19 2 2 38 3" xfId="20821"/>
    <cellStyle name="常规 7 19 2 2 43 3" xfId="20822"/>
    <cellStyle name="常规 7 19 2 2 38 3 2" xfId="20823"/>
    <cellStyle name="常规 7 19 2 2 43 3 2" xfId="20824"/>
    <cellStyle name="常规 7 19 2 2 38 3 2 2" xfId="20825"/>
    <cellStyle name="常规 7 19 2 2 43 3 2 2" xfId="20826"/>
    <cellStyle name="常规 7 19 2 2 38 3 3" xfId="20827"/>
    <cellStyle name="常规 7 19 2 2 43 3 3" xfId="20828"/>
    <cellStyle name="常规 7 19 2 2 38 4" xfId="20829"/>
    <cellStyle name="常规 7 19 2 2 43 4" xfId="20830"/>
    <cellStyle name="常规 7 19 2 2 39" xfId="20831"/>
    <cellStyle name="常规 7 19 2 2 44" xfId="20832"/>
    <cellStyle name="常规 8 4 2 38 2 2" xfId="20833"/>
    <cellStyle name="常规 8 4 2 43 2 2" xfId="20834"/>
    <cellStyle name="常规 7 19 2 2 39 2" xfId="20835"/>
    <cellStyle name="常规 7 19 2 2 44 2" xfId="20836"/>
    <cellStyle name="常规 8 4 2 38 2 2 2" xfId="20837"/>
    <cellStyle name="常规 8 4 2 43 2 2 2" xfId="20838"/>
    <cellStyle name="常规 7 19 2 2 39 2 2" xfId="20839"/>
    <cellStyle name="常规 7 19 2 2 44 2 2" xfId="20840"/>
    <cellStyle name="常规 7 19 2 2 39 2 2 2" xfId="20841"/>
    <cellStyle name="常规 7 19 2 2 44 2 2 2" xfId="20842"/>
    <cellStyle name="常规 7 19 2 2 39 2 3" xfId="20843"/>
    <cellStyle name="常规 7 19 2 2 44 2 3" xfId="20844"/>
    <cellStyle name="常规 7 19 2 2 39 3" xfId="20845"/>
    <cellStyle name="常规 7 19 2 2 44 3" xfId="20846"/>
    <cellStyle name="常规 7 19 2 2 39 3 2" xfId="20847"/>
    <cellStyle name="常规 7 19 2 2 44 3 2" xfId="20848"/>
    <cellStyle name="常规 7 19 2 2 39 3 2 2" xfId="20849"/>
    <cellStyle name="常规 7 19 2 2 44 3 2 2" xfId="20850"/>
    <cellStyle name="常规 7 19 2 2 39 3 3" xfId="20851"/>
    <cellStyle name="常规 7 19 2 2 44 3 3" xfId="20852"/>
    <cellStyle name="常规 7 19 2 2 39 4" xfId="20853"/>
    <cellStyle name="常规 7 19 2 2 44 4" xfId="20854"/>
    <cellStyle name="常规 7 19 2 2 4" xfId="20855"/>
    <cellStyle name="常规 8 3 6" xfId="20856"/>
    <cellStyle name="常规 7 19 2 2 4 2" xfId="20857"/>
    <cellStyle name="常规 8 3 6 2" xfId="20858"/>
    <cellStyle name="常规 7 19 2 2 4 2 2" xfId="20859"/>
    <cellStyle name="常规 7 19 2 2 4 2 2 2" xfId="20860"/>
    <cellStyle name="常规 7 19 2 2 4 2 3" xfId="20861"/>
    <cellStyle name="常规 7 19 2 2 4 3" xfId="20862"/>
    <cellStyle name="常规 7 19 2 2 4 3 2" xfId="20863"/>
    <cellStyle name="输出 2 2 2 3" xfId="20864"/>
    <cellStyle name="常规 7 19 2 2 4 3 2 2" xfId="20865"/>
    <cellStyle name="输出 2 2 2 3 2" xfId="20866"/>
    <cellStyle name="常规 7 2 4 3" xfId="20867"/>
    <cellStyle name="常规 7 19 2 2 4 3 3" xfId="20868"/>
    <cellStyle name="输出 2 2 2 4" xfId="20869"/>
    <cellStyle name="常规 7 19 2 2 4 4" xfId="20870"/>
    <cellStyle name="常规 7 19 2 2 45" xfId="20871"/>
    <cellStyle name="常规 8 4 2 38 2 3" xfId="20872"/>
    <cellStyle name="常规 8 4 2 43 2 3" xfId="20873"/>
    <cellStyle name="常规 7 19 2 2 45 2" xfId="20874"/>
    <cellStyle name="常规 8 4 2 38 2 3 2" xfId="20875"/>
    <cellStyle name="常规 8 4 2 43 2 3 2" xfId="20876"/>
    <cellStyle name="常规 7 19 2 2 45 2 2" xfId="20877"/>
    <cellStyle name="常规 7 19 2 2 45 3" xfId="20878"/>
    <cellStyle name="常规 7 19 2 2 46" xfId="20879"/>
    <cellStyle name="常规 8 4 2 38 2 4" xfId="20880"/>
    <cellStyle name="常规 8 4 2 43 2 4" xfId="20881"/>
    <cellStyle name="常规 7 19 2 2 46 2" xfId="20882"/>
    <cellStyle name="常规 7 19 2 2 47" xfId="20883"/>
    <cellStyle name="常规 7 19 2 2 5 2 2" xfId="20884"/>
    <cellStyle name="常规 7 19 2 2 5 2 2 2" xfId="20885"/>
    <cellStyle name="常规 7 19 2 2 5 3" xfId="20886"/>
    <cellStyle name="常规 7 19 2 2 5 3 2" xfId="20887"/>
    <cellStyle name="输出 2 3 2 3" xfId="20888"/>
    <cellStyle name="常规 7 19 2 2 5 3 2 2" xfId="20889"/>
    <cellStyle name="输出 2 3 2 3 2" xfId="20890"/>
    <cellStyle name="常规 8 2 4 3" xfId="20891"/>
    <cellStyle name="常规 7 19 2 2 5 4" xfId="20892"/>
    <cellStyle name="常规 7 19 2 2 6 3 2 2" xfId="20893"/>
    <cellStyle name="输出 2 4 2 3 2" xfId="20894"/>
    <cellStyle name="常规 9 2 4 3" xfId="20895"/>
    <cellStyle name="检查单元格 2 7 4" xfId="20896"/>
    <cellStyle name="常规 7 19 2 2 7 2 2 2" xfId="20897"/>
    <cellStyle name="常规 7 19 2 2 7 2 3" xfId="20898"/>
    <cellStyle name="链接单元格 3 2 2 3 2 2" xfId="20899"/>
    <cellStyle name="常规 7 19 2 2 7 3 2" xfId="20900"/>
    <cellStyle name="输出 2 5 2 3" xfId="20901"/>
    <cellStyle name="常规 7 19 2 2 7 3 2 2" xfId="20902"/>
    <cellStyle name="输出 2 5 2 3 2" xfId="20903"/>
    <cellStyle name="常规 7 19 2 2 7 3 3" xfId="20904"/>
    <cellStyle name="链接单元格 3 2 2 3 3 2" xfId="20905"/>
    <cellStyle name="输出 2 5 2 4" xfId="20906"/>
    <cellStyle name="常规 7 20 13 2 3 2" xfId="20907"/>
    <cellStyle name="常规 7 19 2 2 7 4" xfId="20908"/>
    <cellStyle name="强调文字颜色 4 2 2 2 2 2 4" xfId="20909"/>
    <cellStyle name="常规 7 19 2 2 8 2 2 2" xfId="20910"/>
    <cellStyle name="常规 7 19 2 2 8 2 3" xfId="20911"/>
    <cellStyle name="链接单元格 3 2 2 4 2 2" xfId="20912"/>
    <cellStyle name="常规 7 19 2 2 8 3 2" xfId="20913"/>
    <cellStyle name="输出 2 6 2 3" xfId="20914"/>
    <cellStyle name="常规 7 19 2 2 8 3 2 2" xfId="20915"/>
    <cellStyle name="输出 2 6 2 3 2" xfId="20916"/>
    <cellStyle name="强调文字颜色 4 2 2 2 3 2 4" xfId="20917"/>
    <cellStyle name="常规 7 19 2 2 8 3 3" xfId="20918"/>
    <cellStyle name="链接单元格 3 2 2 4 3 2" xfId="20919"/>
    <cellStyle name="输出 2 6 2 4" xfId="20920"/>
    <cellStyle name="常规 7 19 2 2 8 4" xfId="20921"/>
    <cellStyle name="常规 7 19 2 2 9 2 2" xfId="20922"/>
    <cellStyle name="常规 7 19 2 2 9 2 2 2" xfId="20923"/>
    <cellStyle name="常规 7 19 2 2 9 2 3" xfId="20924"/>
    <cellStyle name="链接单元格 3 2 2 5 2 2" xfId="20925"/>
    <cellStyle name="常规 7 19 2 2 9 3" xfId="20926"/>
    <cellStyle name="常规 7 19 2 2 9 3 2" xfId="20927"/>
    <cellStyle name="常规 7 19 2 2 9 3 2 2" xfId="20928"/>
    <cellStyle name="常规 7 19 2 2 9 3 3" xfId="20929"/>
    <cellStyle name="链接单元格 3 2 2 5 3 2" xfId="20930"/>
    <cellStyle name="常规 7 19 2 25" xfId="20931"/>
    <cellStyle name="常规 7 19 2 30" xfId="20932"/>
    <cellStyle name="注释 2 3 2 4 2 3" xfId="20933"/>
    <cellStyle name="常规 7 19 2 25 2" xfId="20934"/>
    <cellStyle name="常规 7 19 2 30 2" xfId="20935"/>
    <cellStyle name="注释 2 3 2 4 2 3 2" xfId="20936"/>
    <cellStyle name="常规 7 19 2 25 2 2" xfId="20937"/>
    <cellStyle name="常规 7 19 2 30 2 2" xfId="20938"/>
    <cellStyle name="注释 2 3 2 4 2 3 2 2" xfId="20939"/>
    <cellStyle name="常规 7 19 2 25 2 2 2" xfId="20940"/>
    <cellStyle name="常规 7 19 2 30 2 2 2" xfId="20941"/>
    <cellStyle name="常规 7 19 2 25 3" xfId="20942"/>
    <cellStyle name="常规 7 19 2 30 3" xfId="20943"/>
    <cellStyle name="注释 2 3 2 4 2 3 3" xfId="20944"/>
    <cellStyle name="常规 7 19 2 25 3 2" xfId="20945"/>
    <cellStyle name="常规 7 19 2 30 3 2" xfId="20946"/>
    <cellStyle name="常规 7 19 2 25 4" xfId="20947"/>
    <cellStyle name="常规 7 19 2 30 4" xfId="20948"/>
    <cellStyle name="常规 7 19 2 26" xfId="20949"/>
    <cellStyle name="常规 7 19 2 31" xfId="20950"/>
    <cellStyle name="注释 2 3 2 4 2 4" xfId="20951"/>
    <cellStyle name="常规 7 19 2 26 2" xfId="20952"/>
    <cellStyle name="常规 7 19 2 31 2" xfId="20953"/>
    <cellStyle name="常规 7 19 2 26 2 2" xfId="20954"/>
    <cellStyle name="常规 7 19 2 31 2 2" xfId="20955"/>
    <cellStyle name="常规 7 19 2 26 2 2 2" xfId="20956"/>
    <cellStyle name="常规 7 19 2 31 2 2 2" xfId="20957"/>
    <cellStyle name="输入 2 3 3 2 2" xfId="20958"/>
    <cellStyle name="常规 7 19 2 26 2 3" xfId="20959"/>
    <cellStyle name="常规 7 19 2 31 2 3" xfId="20960"/>
    <cellStyle name="常规 7 19 2 26 3" xfId="20961"/>
    <cellStyle name="常规 7 19 2 31 3" xfId="20962"/>
    <cellStyle name="常规 7 19 2 26 3 2" xfId="20963"/>
    <cellStyle name="常规 7 19 2 31 3 2" xfId="20964"/>
    <cellStyle name="计算 3 2 2 5" xfId="20965"/>
    <cellStyle name="常规 7 19 2 27" xfId="20966"/>
    <cellStyle name="常规 7 19 2 32" xfId="20967"/>
    <cellStyle name="适中 2 7 2 2" xfId="20968"/>
    <cellStyle name="常规 7 19 2 27 2" xfId="20969"/>
    <cellStyle name="常规 7 19 2 32 2" xfId="20970"/>
    <cellStyle name="常规 7 19 2 27 2 2" xfId="20971"/>
    <cellStyle name="常规 7 19 2 32 2 2" xfId="20972"/>
    <cellStyle name="常规 7 19 2 27 2 2 2" xfId="20973"/>
    <cellStyle name="常规 7 19 2 32 2 2 2" xfId="20974"/>
    <cellStyle name="输入 2 3 4 2 2" xfId="20975"/>
    <cellStyle name="常规 7 19 2 27 2 3" xfId="20976"/>
    <cellStyle name="常规 7 19 2 32 2 3" xfId="20977"/>
    <cellStyle name="常规 7 19 2 28" xfId="20978"/>
    <cellStyle name="常规 7 19 2 33" xfId="20979"/>
    <cellStyle name="常规 7 19 2 28 2" xfId="20980"/>
    <cellStyle name="常规 7 19 2 33 2" xfId="20981"/>
    <cellStyle name="常规 7 19 2 28 2 2" xfId="20982"/>
    <cellStyle name="常规 7 19 2 33 2 2" xfId="20983"/>
    <cellStyle name="常规 7 19 2 28 2 2 2" xfId="20984"/>
    <cellStyle name="常规 7 19 2 33 2 2 2" xfId="20985"/>
    <cellStyle name="输入 2 3 5 2 2" xfId="20986"/>
    <cellStyle name="常规 7 19 2 28 2 3" xfId="20987"/>
    <cellStyle name="常规 7 19 2 33 2 3" xfId="20988"/>
    <cellStyle name="常规 7 19 2 29" xfId="20989"/>
    <cellStyle name="常规 7 19 2 34" xfId="20990"/>
    <cellStyle name="强调文字颜色 3 2 3 5 3 2" xfId="20991"/>
    <cellStyle name="常规 7 19 2 35" xfId="20992"/>
    <cellStyle name="常规 7 19 2 40" xfId="20993"/>
    <cellStyle name="常规 7 19 2 35 2 2 2" xfId="20994"/>
    <cellStyle name="常规 7 19 2 40 2 2 2" xfId="20995"/>
    <cellStyle name="常规 7 19 2 35 2 3" xfId="20996"/>
    <cellStyle name="常规 7 19 2 40 2 3" xfId="20997"/>
    <cellStyle name="常规 7 19 2 36" xfId="20998"/>
    <cellStyle name="常规 7 19 2 41" xfId="20999"/>
    <cellStyle name="常规 7 19 2 36 2" xfId="21000"/>
    <cellStyle name="常规 7 19 2 41 2" xfId="21001"/>
    <cellStyle name="常规 7 19 2 37" xfId="21002"/>
    <cellStyle name="常规 7 19 2 42" xfId="21003"/>
    <cellStyle name="常规 7 19 2 37 2" xfId="21004"/>
    <cellStyle name="常规 7 19 2 42 2" xfId="21005"/>
    <cellStyle name="常规 7 19 2 37 2 2 2" xfId="21006"/>
    <cellStyle name="常规 7 19 2 42 2 2 2" xfId="21007"/>
    <cellStyle name="常规 7 19 2 37 2 3" xfId="21008"/>
    <cellStyle name="常规 7 19 2 42 2 3" xfId="21009"/>
    <cellStyle name="常规 7 19 2 37 3" xfId="21010"/>
    <cellStyle name="常规 7 19 2 42 3" xfId="21011"/>
    <cellStyle name="常规 7 19 2 37 4" xfId="21012"/>
    <cellStyle name="常规 7 19 2 42 4" xfId="21013"/>
    <cellStyle name="常规 7 19 2 38" xfId="21014"/>
    <cellStyle name="常规 7 19 2 43" xfId="21015"/>
    <cellStyle name="常规 7 19 2 38 2 2 2" xfId="21016"/>
    <cellStyle name="常规 7 19 2 43 2 2 2" xfId="21017"/>
    <cellStyle name="常规 7 19 2 38 2 3" xfId="21018"/>
    <cellStyle name="常规 7 19 2 43 2 3" xfId="21019"/>
    <cellStyle name="常规 7 19 2 38 3 2" xfId="21020"/>
    <cellStyle name="常规 7 19 2 43 3 2" xfId="21021"/>
    <cellStyle name="常规 7 19 2 38 4" xfId="21022"/>
    <cellStyle name="常规 7 19 2 43 4" xfId="21023"/>
    <cellStyle name="常规 8 4 2 39 2 2" xfId="21024"/>
    <cellStyle name="常规 8 4 2 44 2 2" xfId="21025"/>
    <cellStyle name="常规 7 19 2 39" xfId="21026"/>
    <cellStyle name="常规 7 19 2 44" xfId="21027"/>
    <cellStyle name="常规 7 2 2 2 25 2 3 2" xfId="21028"/>
    <cellStyle name="常规 7 2 2 2 30 2 3 2" xfId="21029"/>
    <cellStyle name="常规 7 19 2 39 2 2 2" xfId="21030"/>
    <cellStyle name="常规 7 19 2 44 2 2 2" xfId="21031"/>
    <cellStyle name="常规 7 19 2 39 2 3" xfId="21032"/>
    <cellStyle name="常规 7 19 2 44 2 3" xfId="21033"/>
    <cellStyle name="常规 7 19 2 39 3" xfId="21034"/>
    <cellStyle name="常规 7 19 2 44 3" xfId="21035"/>
    <cellStyle name="常规 7 19 2 39 3 2" xfId="21036"/>
    <cellStyle name="常规 7 19 2 44 3 2" xfId="21037"/>
    <cellStyle name="常规 7 19 2 39 4" xfId="21038"/>
    <cellStyle name="常规 7 19 2 44 4" xfId="21039"/>
    <cellStyle name="常规 8 4 2 39 3 2" xfId="21040"/>
    <cellStyle name="常规 8 4 2 44 3 2" xfId="21041"/>
    <cellStyle name="常规 7 19 2 4 4" xfId="21042"/>
    <cellStyle name="常规 8 5 6" xfId="21043"/>
    <cellStyle name="常规 7 19 2 45 2" xfId="21044"/>
    <cellStyle name="常规 7 19 2 45 2 2" xfId="21045"/>
    <cellStyle name="常规 7 19 2 45 3" xfId="21046"/>
    <cellStyle name="常规 7 19 2 46" xfId="21047"/>
    <cellStyle name="常规 7 19 2 46 2" xfId="21048"/>
    <cellStyle name="常规 7 19 2 46 3" xfId="21049"/>
    <cellStyle name="常规 7 19 2 5 2 2 2" xfId="21050"/>
    <cellStyle name="常规 8 6 4 2 2" xfId="21051"/>
    <cellStyle name="常规 7 19 2 5 3 2" xfId="21052"/>
    <cellStyle name="常规 8 6 5 2" xfId="21053"/>
    <cellStyle name="常规 7 19 2 5 4" xfId="21054"/>
    <cellStyle name="常规 8 6 6" xfId="21055"/>
    <cellStyle name="常规 7 19 2 6 2 2" xfId="21056"/>
    <cellStyle name="常规 8 7 4 2" xfId="21057"/>
    <cellStyle name="常规 7 19 2 6 2 2 2" xfId="21058"/>
    <cellStyle name="常规 8 7 4 2 2" xfId="21059"/>
    <cellStyle name="输入 3 2 2 5 3" xfId="21060"/>
    <cellStyle name="常规 7 19 2 6 2 3" xfId="21061"/>
    <cellStyle name="常规 8 7 4 3" xfId="21062"/>
    <cellStyle name="常规 7 19 2 6 2 3 2" xfId="21063"/>
    <cellStyle name="强调文字颜色 5 2 3 2 3" xfId="21064"/>
    <cellStyle name="链接单元格 2 5 2 4" xfId="21065"/>
    <cellStyle name="常规 7 19 2 6 2 4" xfId="21066"/>
    <cellStyle name="常规 7 19 2 6 3" xfId="21067"/>
    <cellStyle name="常规 8 7 5" xfId="21068"/>
    <cellStyle name="常规 7 19 2 6 3 2" xfId="21069"/>
    <cellStyle name="常规 7 19 2 6 4" xfId="21070"/>
    <cellStyle name="常规 7 19 2 6 4 2" xfId="21071"/>
    <cellStyle name="常规 7 19 2 6 5" xfId="21072"/>
    <cellStyle name="千位分隔 3 2 4 3" xfId="21073"/>
    <cellStyle name="常规 7 19 2 7 2 2" xfId="21074"/>
    <cellStyle name="常规 8 8 4 2" xfId="21075"/>
    <cellStyle name="解释性文本 3 2 5 5" xfId="21076"/>
    <cellStyle name="常规 7 19 2 7 2 2 2" xfId="21077"/>
    <cellStyle name="常规 8 8 4 2 2" xfId="21078"/>
    <cellStyle name="常规 7 19 2 7 2 3" xfId="21079"/>
    <cellStyle name="常规 8 8 4 3" xfId="21080"/>
    <cellStyle name="常规 7 19 2 7 2 3 2" xfId="21081"/>
    <cellStyle name="强调文字颜色 5 3 3 2 3" xfId="21082"/>
    <cellStyle name="链接单元格 3 5 2 4" xfId="21083"/>
    <cellStyle name="常规 7 19 2 7 2 4" xfId="21084"/>
    <cellStyle name="常规 7 19 2 7 3" xfId="21085"/>
    <cellStyle name="常规 8 8 5" xfId="21086"/>
    <cellStyle name="常规 7 19 2 7 3 2" xfId="21087"/>
    <cellStyle name="常规 7 19 2 7 4" xfId="21088"/>
    <cellStyle name="强调文字颜色 4 3 2 2 4 2 2 2" xfId="21089"/>
    <cellStyle name="常规 7 19 2 7 4 2" xfId="21090"/>
    <cellStyle name="常规 7 19 2 7 5" xfId="21091"/>
    <cellStyle name="常规 7 19 2 8 2" xfId="21092"/>
    <cellStyle name="常规 8 9 4" xfId="21093"/>
    <cellStyle name="常规 7 19 2 8 2 2" xfId="21094"/>
    <cellStyle name="常规 8 9 4 2" xfId="21095"/>
    <cellStyle name="常规 7 19 2 8 2 2 2" xfId="21096"/>
    <cellStyle name="常规 8 9 4 2 2" xfId="21097"/>
    <cellStyle name="常规 7 19 2 8 2 3" xfId="21098"/>
    <cellStyle name="常规 8 9 4 3" xfId="21099"/>
    <cellStyle name="常规 7 19 2 8 2 3 2" xfId="21100"/>
    <cellStyle name="常规 7 19 2 8 2 4" xfId="21101"/>
    <cellStyle name="常规 7 19 2 8 3" xfId="21102"/>
    <cellStyle name="常规 8 9 5" xfId="21103"/>
    <cellStyle name="常规 7 19 2 8 3 2" xfId="21104"/>
    <cellStyle name="常规 7 19 2 8 4" xfId="21105"/>
    <cellStyle name="强调文字颜色 4 3 2 2 4 2 3 2" xfId="21106"/>
    <cellStyle name="常规 7 19 2 8 4 2" xfId="21107"/>
    <cellStyle name="常规 7 19 2 8 5" xfId="21108"/>
    <cellStyle name="常规 7 19 2 9 2 2 2" xfId="21109"/>
    <cellStyle name="常规 7 19 2 9 2 3" xfId="21110"/>
    <cellStyle name="常规 7 19 2 9 2 3 2" xfId="21111"/>
    <cellStyle name="常规 7 19 2 9 2 4" xfId="21112"/>
    <cellStyle name="常规 7 19 2 9 3" xfId="21113"/>
    <cellStyle name="常规 7 19 2 9 3 2" xfId="21114"/>
    <cellStyle name="常规 7 19 2 9 4" xfId="21115"/>
    <cellStyle name="常规 7 19 2 9 4 2" xfId="21116"/>
    <cellStyle name="常规 7 19 2 9 5" xfId="21117"/>
    <cellStyle name="输入 3 3 3 5" xfId="21118"/>
    <cellStyle name="常规 7 19 20 2 3 2" xfId="21119"/>
    <cellStyle name="常规 7 19 20 2 4" xfId="21120"/>
    <cellStyle name="注释 2 27 4" xfId="21121"/>
    <cellStyle name="注释 2 32 4" xfId="21122"/>
    <cellStyle name="常规 7 19 20 4 2" xfId="21123"/>
    <cellStyle name="输入 3 5 3 2" xfId="21124"/>
    <cellStyle name="注释 2 27 4 2" xfId="21125"/>
    <cellStyle name="注释 2 32 4 2" xfId="21126"/>
    <cellStyle name="常规 7 19 20 4 2 2" xfId="21127"/>
    <cellStyle name="注释 2 27 5" xfId="21128"/>
    <cellStyle name="注释 2 32 5" xfId="21129"/>
    <cellStyle name="常规 7 19 20 4 3" xfId="21130"/>
    <cellStyle name="常规 7 19 20 5" xfId="21131"/>
    <cellStyle name="输入 3 5 4" xfId="21132"/>
    <cellStyle name="常规 7 19 21 2 3 2" xfId="21133"/>
    <cellStyle name="常规 8 2 2 4 2 2 2" xfId="21134"/>
    <cellStyle name="常规 7 19 21 2 4" xfId="21135"/>
    <cellStyle name="注释 2 77 4" xfId="21136"/>
    <cellStyle name="常规 7 19 21 4 2" xfId="21137"/>
    <cellStyle name="输入 3 6 3 2" xfId="21138"/>
    <cellStyle name="注释 2 77 4 2" xfId="21139"/>
    <cellStyle name="常规 7 19 21 4 2 2" xfId="21140"/>
    <cellStyle name="注释 2 77 5" xfId="21141"/>
    <cellStyle name="常规 7 19 21 4 3" xfId="21142"/>
    <cellStyle name="常规 7 19 21 5" xfId="21143"/>
    <cellStyle name="输入 3 6 4" xfId="21144"/>
    <cellStyle name="常规 7 19 22 2 3 2" xfId="21145"/>
    <cellStyle name="常规 7 19 22 2 4" xfId="21146"/>
    <cellStyle name="常规 7 19 22 4 2" xfId="21147"/>
    <cellStyle name="输入 3 7 3 2" xfId="21148"/>
    <cellStyle name="常规 7 19 22 4 3" xfId="21149"/>
    <cellStyle name="常规 7 19 22 5" xfId="21150"/>
    <cellStyle name="输入 3 7 4" xfId="21151"/>
    <cellStyle name="常规 7 19 23 2 3 2" xfId="21152"/>
    <cellStyle name="常规 8 2 2 4 4 2 2" xfId="21153"/>
    <cellStyle name="常规 7 19 23 2 4" xfId="21154"/>
    <cellStyle name="常规 7 19 23 4 2" xfId="21155"/>
    <cellStyle name="常规 7 19 23 4 2 2" xfId="21156"/>
    <cellStyle name="常规 7 19 23 4 3" xfId="21157"/>
    <cellStyle name="常规 7 19 23 5" xfId="21158"/>
    <cellStyle name="常规 7 19 24 2 3 2" xfId="21159"/>
    <cellStyle name="常规 7 19 24 2 4" xfId="21160"/>
    <cellStyle name="常规 7 2 4 11 2" xfId="21161"/>
    <cellStyle name="常规 7 19 24 5" xfId="21162"/>
    <cellStyle name="常规 7 19 25 2 2 2" xfId="21163"/>
    <cellStyle name="常规 7 19 30 2 2 2" xfId="21164"/>
    <cellStyle name="常规 7 19 25 2 3" xfId="21165"/>
    <cellStyle name="常规 7 19 30 2 3" xfId="21166"/>
    <cellStyle name="常规 7 19 25 2 3 2" xfId="21167"/>
    <cellStyle name="常规 7 19 30 2 3 2" xfId="21168"/>
    <cellStyle name="常规 7 19 25 2 4" xfId="21169"/>
    <cellStyle name="常规 7 19 30 2 4" xfId="21170"/>
    <cellStyle name="常规 7 19 25 3 2" xfId="21171"/>
    <cellStyle name="常规 7 19 30 3 2" xfId="21172"/>
    <cellStyle name="常规 7 19 25 4" xfId="21173"/>
    <cellStyle name="常规 7 19 30 4" xfId="21174"/>
    <cellStyle name="常规 7 19 25 5" xfId="21175"/>
    <cellStyle name="常规 7 19 30 5" xfId="21176"/>
    <cellStyle name="常规 7 19 26 2 2" xfId="21177"/>
    <cellStyle name="常规 7 19 31 2 2" xfId="21178"/>
    <cellStyle name="常规 7 19 26 2 2 2" xfId="21179"/>
    <cellStyle name="常规 7 19 31 2 2 2" xfId="21180"/>
    <cellStyle name="常规 7 19 26 2 3" xfId="21181"/>
    <cellStyle name="常规 7 19 31 2 3" xfId="21182"/>
    <cellStyle name="常规 7 19 26 2 3 2" xfId="21183"/>
    <cellStyle name="常规 7 19 31 2 3 2" xfId="21184"/>
    <cellStyle name="常规 7 19 26 2 4" xfId="21185"/>
    <cellStyle name="常规 7 19 31 2 4" xfId="21186"/>
    <cellStyle name="常规 7 19 26 3" xfId="21187"/>
    <cellStyle name="常规 7 19 31 3" xfId="21188"/>
    <cellStyle name="常规 7 19 26 3 2" xfId="21189"/>
    <cellStyle name="常规 7 19 31 3 2" xfId="21190"/>
    <cellStyle name="常规 7 19 27 2 2" xfId="21191"/>
    <cellStyle name="常规 7 19 32 2 2" xfId="21192"/>
    <cellStyle name="常规 7 19 27 2 2 2" xfId="21193"/>
    <cellStyle name="常规 7 19 32 2 2 2" xfId="21194"/>
    <cellStyle name="常规 8 2 2 5 2" xfId="21195"/>
    <cellStyle name="常规 7 19 27 2 3" xfId="21196"/>
    <cellStyle name="常规 7 19 32 2 3" xfId="21197"/>
    <cellStyle name="常规 8 2 2 5 2 2" xfId="21198"/>
    <cellStyle name="常规 7 19 27 2 3 2" xfId="21199"/>
    <cellStyle name="常规 7 19 32 2 3 2" xfId="21200"/>
    <cellStyle name="常规 8 2 2 5 3" xfId="21201"/>
    <cellStyle name="常规 7 19 27 2 4" xfId="21202"/>
    <cellStyle name="常规 7 19 32 2 4" xfId="21203"/>
    <cellStyle name="常规 7 19 27 3" xfId="21204"/>
    <cellStyle name="常规 7 19 32 3" xfId="21205"/>
    <cellStyle name="常规 7 19 27 3 2" xfId="21206"/>
    <cellStyle name="常规 7 19 32 3 2" xfId="21207"/>
    <cellStyle name="常规 7 19 28 2" xfId="21208"/>
    <cellStyle name="常规 7 19 33 2" xfId="21209"/>
    <cellStyle name="常规 7 19 28 2 2" xfId="21210"/>
    <cellStyle name="常规 7 19 33 2 2" xfId="21211"/>
    <cellStyle name="常规 7 19 28 2 2 2" xfId="21212"/>
    <cellStyle name="常规 7 19 33 2 2 2" xfId="21213"/>
    <cellStyle name="注释 2 3 2 8" xfId="21214"/>
    <cellStyle name="常规 7 19 28 2 3" xfId="21215"/>
    <cellStyle name="常规 7 19 33 2 3" xfId="21216"/>
    <cellStyle name="常规 7 19 28 2 4" xfId="21217"/>
    <cellStyle name="常规 7 19 33 2 4" xfId="21218"/>
    <cellStyle name="常规 7 19 28 3" xfId="21219"/>
    <cellStyle name="常规 7 19 33 3" xfId="21220"/>
    <cellStyle name="常规 7 19 28 3 2" xfId="21221"/>
    <cellStyle name="常规 7 19 33 3 2" xfId="21222"/>
    <cellStyle name="常规 7 19 29" xfId="21223"/>
    <cellStyle name="常规 7 19 34" xfId="21224"/>
    <cellStyle name="常规 7 19 29 2" xfId="21225"/>
    <cellStyle name="常规 7 19 34 2" xfId="21226"/>
    <cellStyle name="千位分隔 2 8" xfId="21227"/>
    <cellStyle name="常规 7 19 29 2 2" xfId="21228"/>
    <cellStyle name="常规 7 19 34 2 2" xfId="21229"/>
    <cellStyle name="千位分隔 2 8 2" xfId="21230"/>
    <cellStyle name="常规 7 19 29 2 2 2" xfId="21231"/>
    <cellStyle name="常规 7 19 34 2 2 2" xfId="21232"/>
    <cellStyle name="千位分隔 2 9" xfId="21233"/>
    <cellStyle name="常规 7 19 29 2 3" xfId="21234"/>
    <cellStyle name="常规 7 19 34 2 3" xfId="21235"/>
    <cellStyle name="常规 7 19 29 2 4" xfId="21236"/>
    <cellStyle name="常规 7 19 34 2 4" xfId="21237"/>
    <cellStyle name="常规 7 19 29 3" xfId="21238"/>
    <cellStyle name="常规 7 19 34 3" xfId="21239"/>
    <cellStyle name="千位分隔 3 8" xfId="21240"/>
    <cellStyle name="常规 7 19 29 3 2" xfId="21241"/>
    <cellStyle name="常规 7 19 34 3 2" xfId="21242"/>
    <cellStyle name="计算 3 2 4 2 3 2" xfId="21243"/>
    <cellStyle name="常规 7 19 29 4 2 2" xfId="21244"/>
    <cellStyle name="常规 7 19 34 4 2 2" xfId="21245"/>
    <cellStyle name="计算 3 2 4 2 4" xfId="21246"/>
    <cellStyle name="常规 7 19 29 4 3" xfId="21247"/>
    <cellStyle name="常规 7 19 34 4 3" xfId="21248"/>
    <cellStyle name="常规 7 19 3 2" xfId="21249"/>
    <cellStyle name="常规 7 24 3 2" xfId="21250"/>
    <cellStyle name="常规 7 19 3 2 2" xfId="21251"/>
    <cellStyle name="常规 9 3 4" xfId="21252"/>
    <cellStyle name="常规 7 19 3 2 3" xfId="21253"/>
    <cellStyle name="常规 9 3 5" xfId="21254"/>
    <cellStyle name="常规 7 19 3 2 3 2" xfId="21255"/>
    <cellStyle name="常规 9 3 5 2" xfId="21256"/>
    <cellStyle name="常规 7 19 3 2 4" xfId="21257"/>
    <cellStyle name="常规 9 3 6" xfId="21258"/>
    <cellStyle name="常规 7 19 3 4 3" xfId="21259"/>
    <cellStyle name="常规 9 5 5" xfId="21260"/>
    <cellStyle name="常规 7 19 35" xfId="21261"/>
    <cellStyle name="常规 7 19 40" xfId="21262"/>
    <cellStyle name="常规 7 20 6 4 2" xfId="21263"/>
    <cellStyle name="常规 7 19 35 2" xfId="21264"/>
    <cellStyle name="常规 7 19 40 2" xfId="21265"/>
    <cellStyle name="常规 7 20 6 4 2 2" xfId="21266"/>
    <cellStyle name="常规 7 19 35 2 2" xfId="21267"/>
    <cellStyle name="常规 7 19 40 2 2" xfId="21268"/>
    <cellStyle name="常规 7 19 35 2 2 2" xfId="21269"/>
    <cellStyle name="常规 7 19 40 2 2 2" xfId="21270"/>
    <cellStyle name="常规 7 19 35 2 3" xfId="21271"/>
    <cellStyle name="常规 7 19 40 2 3" xfId="21272"/>
    <cellStyle name="常规 7 20 39 4 3" xfId="21273"/>
    <cellStyle name="常规 7 20 44 4 3" xfId="21274"/>
    <cellStyle name="常规 7 19 35 2 3 2" xfId="21275"/>
    <cellStyle name="常规 7 19 40 2 3 2" xfId="21276"/>
    <cellStyle name="常规 7 19 35 2 4" xfId="21277"/>
    <cellStyle name="常规 7 19 40 2 4" xfId="21278"/>
    <cellStyle name="常规 7 19 35 3" xfId="21279"/>
    <cellStyle name="常规 7 19 40 3" xfId="21280"/>
    <cellStyle name="常规 7 19 35 3 2" xfId="21281"/>
    <cellStyle name="常规 7 19 40 3 2" xfId="21282"/>
    <cellStyle name="计算 3 2 5 2 3" xfId="21283"/>
    <cellStyle name="常规 7 19 35 4 2" xfId="21284"/>
    <cellStyle name="常规 7 19 40 4 2" xfId="21285"/>
    <cellStyle name="计算 3 2 5 2 3 2" xfId="21286"/>
    <cellStyle name="常规 7 19 35 4 2 2" xfId="21287"/>
    <cellStyle name="常规 7 19 40 4 2 2" xfId="21288"/>
    <cellStyle name="计算 3 2 5 2 4" xfId="21289"/>
    <cellStyle name="常规 7 19 35 4 3" xfId="21290"/>
    <cellStyle name="常规 7 19 40 4 3" xfId="21291"/>
    <cellStyle name="常规 7 19 35 5" xfId="21292"/>
    <cellStyle name="常规 7 19 40 5" xfId="21293"/>
    <cellStyle name="常规 7 19 36" xfId="21294"/>
    <cellStyle name="常规 7 19 41" xfId="21295"/>
    <cellStyle name="常规 7 20 6 4 3" xfId="21296"/>
    <cellStyle name="常规 7 19 36 2" xfId="21297"/>
    <cellStyle name="常规 7 19 41 2" xfId="21298"/>
    <cellStyle name="常规 7 19 36 2 2" xfId="21299"/>
    <cellStyle name="常规 7 19 41 2 2" xfId="21300"/>
    <cellStyle name="常规 7 19 36 2 2 2" xfId="21301"/>
    <cellStyle name="常规 7 19 41 2 2 2" xfId="21302"/>
    <cellStyle name="常规 7 19 36 2 3" xfId="21303"/>
    <cellStyle name="常规 7 19 41 2 3" xfId="21304"/>
    <cellStyle name="常规 7 19 36 2 3 2" xfId="21305"/>
    <cellStyle name="常规 7 19 41 2 3 2" xfId="21306"/>
    <cellStyle name="常规 7 19 36 3" xfId="21307"/>
    <cellStyle name="常规 7 19 41 3" xfId="21308"/>
    <cellStyle name="警告文本 2 2 2 6" xfId="21309"/>
    <cellStyle name="常规 7 19 36 3 2" xfId="21310"/>
    <cellStyle name="常规 7 19 41 3 2" xfId="21311"/>
    <cellStyle name="常规 7 19 36 4 2" xfId="21312"/>
    <cellStyle name="常规 7 19 41 4 2" xfId="21313"/>
    <cellStyle name="常规 7 19 36 4 2 2" xfId="21314"/>
    <cellStyle name="常规 7 19 41 4 2 2" xfId="21315"/>
    <cellStyle name="常规 7 19 36 4 3" xfId="21316"/>
    <cellStyle name="常规 7 19 41 4 3" xfId="21317"/>
    <cellStyle name="常规 7 19 36 5" xfId="21318"/>
    <cellStyle name="常规 7 19 41 5" xfId="21319"/>
    <cellStyle name="常规 7 19 37" xfId="21320"/>
    <cellStyle name="常规 7 19 42" xfId="21321"/>
    <cellStyle name="常规 7 19 37 2" xfId="21322"/>
    <cellStyle name="常规 7 19 42 2" xfId="21323"/>
    <cellStyle name="常规 7 19 37 2 2" xfId="21324"/>
    <cellStyle name="常规 7 19 42 2 2" xfId="21325"/>
    <cellStyle name="千位分隔 2 10" xfId="21326"/>
    <cellStyle name="常规 7 19 37 2 2 2" xfId="21327"/>
    <cellStyle name="常规 7 19 42 2 2 2" xfId="21328"/>
    <cellStyle name="常规 7 19 37 2 3" xfId="21329"/>
    <cellStyle name="常规 7 19 42 2 3" xfId="21330"/>
    <cellStyle name="常规 7 19 37 2 3 2" xfId="21331"/>
    <cellStyle name="常规 7 19 42 2 3 2" xfId="21332"/>
    <cellStyle name="常规 7 19 37 2 4" xfId="21333"/>
    <cellStyle name="常规 7 19 42 2 4" xfId="21334"/>
    <cellStyle name="常规 7 19 37 3" xfId="21335"/>
    <cellStyle name="常规 7 19 42 3" xfId="21336"/>
    <cellStyle name="常规 7 19 37 3 2" xfId="21337"/>
    <cellStyle name="常规 7 19 42 3 2" xfId="21338"/>
    <cellStyle name="常规 7 19 37 4" xfId="21339"/>
    <cellStyle name="常规 7 19 42 4" xfId="21340"/>
    <cellStyle name="常规 7 19 37 5" xfId="21341"/>
    <cellStyle name="常规 7 19 42 5" xfId="21342"/>
    <cellStyle name="常规 7 19 38" xfId="21343"/>
    <cellStyle name="常规 7 19 43" xfId="21344"/>
    <cellStyle name="常规 7 19 38 2" xfId="21345"/>
    <cellStyle name="常规 7 19 43 2" xfId="21346"/>
    <cellStyle name="常规 8 2 2 2 7 3" xfId="21347"/>
    <cellStyle name="常规 7 19 38 2 2" xfId="21348"/>
    <cellStyle name="常规 7 19 43 2 2" xfId="21349"/>
    <cellStyle name="常规 7 19 38 2 2 2" xfId="21350"/>
    <cellStyle name="常规 7 19 43 2 2 2" xfId="21351"/>
    <cellStyle name="常规 7 19 38 2 3" xfId="21352"/>
    <cellStyle name="常规 7 19 43 2 3" xfId="21353"/>
    <cellStyle name="常规 7 19 38 2 3 2" xfId="21354"/>
    <cellStyle name="常规 7 19 43 2 3 2" xfId="21355"/>
    <cellStyle name="常规 7 19 38 2 4" xfId="21356"/>
    <cellStyle name="常规 7 19 43 2 4" xfId="21357"/>
    <cellStyle name="常规 7 19 38 3" xfId="21358"/>
    <cellStyle name="常规 7 19 43 3" xfId="21359"/>
    <cellStyle name="常规 8 2 2 2 8 3" xfId="21360"/>
    <cellStyle name="常规 7 19 38 3 2" xfId="21361"/>
    <cellStyle name="常规 7 19 43 3 2" xfId="21362"/>
    <cellStyle name="常规 7 19 38 4" xfId="21363"/>
    <cellStyle name="常规 7 19 43 4" xfId="21364"/>
    <cellStyle name="常规 7 19 38 4 2" xfId="21365"/>
    <cellStyle name="常规 7 19 43 4 2" xfId="21366"/>
    <cellStyle name="强调文字颜色 2 3 2 2 8" xfId="21367"/>
    <cellStyle name="常规 8 2 2 2 9 3" xfId="21368"/>
    <cellStyle name="常规 7 19 38 4 2 2" xfId="21369"/>
    <cellStyle name="常规 7 19 43 4 2 2" xfId="21370"/>
    <cellStyle name="常规 7 19 38 4 3" xfId="21371"/>
    <cellStyle name="常规 7 19 43 4 3" xfId="21372"/>
    <cellStyle name="常规 7 19 38 5" xfId="21373"/>
    <cellStyle name="常规 7 19 43 5" xfId="21374"/>
    <cellStyle name="常规 7 19 39 2 2 2" xfId="21375"/>
    <cellStyle name="常规 7 19 44 2 2 2" xfId="21376"/>
    <cellStyle name="常规 8 4 2 27 2 2" xfId="21377"/>
    <cellStyle name="常规 8 4 2 32 2 2" xfId="21378"/>
    <cellStyle name="常规 7 19 39 2 3" xfId="21379"/>
    <cellStyle name="常规 7 19 44 2 3" xfId="21380"/>
    <cellStyle name="常规 8 4 2 27 3" xfId="21381"/>
    <cellStyle name="常规 8 4 2 32 3" xfId="21382"/>
    <cellStyle name="常规 7 19 39 2 3 2" xfId="21383"/>
    <cellStyle name="常规 7 19 44 2 3 2" xfId="21384"/>
    <cellStyle name="常规 8 4 2 27 3 2" xfId="21385"/>
    <cellStyle name="常规 8 4 2 32 3 2" xfId="21386"/>
    <cellStyle name="常规 7 19 39 2 4" xfId="21387"/>
    <cellStyle name="常规 7 19 44 2 4" xfId="21388"/>
    <cellStyle name="常规 8 4 2 27 4" xfId="21389"/>
    <cellStyle name="常规 8 4 2 32 4" xfId="21390"/>
    <cellStyle name="常规 7 19 39 3 2" xfId="21391"/>
    <cellStyle name="常规 7 19 44 3 2" xfId="21392"/>
    <cellStyle name="常规 8 4 2 28 2" xfId="21393"/>
    <cellStyle name="常规 8 4 2 33 2" xfId="21394"/>
    <cellStyle name="常规 7 19 39 4" xfId="21395"/>
    <cellStyle name="常规 7 19 44 4" xfId="21396"/>
    <cellStyle name="常规 8 4 2 29" xfId="21397"/>
    <cellStyle name="常规 8 4 2 34" xfId="21398"/>
    <cellStyle name="常规 7 19 39 4 2" xfId="21399"/>
    <cellStyle name="常规 7 19 44 4 2" xfId="21400"/>
    <cellStyle name="常规 8 4 2 29 2" xfId="21401"/>
    <cellStyle name="常规 8 4 2 34 2" xfId="21402"/>
    <cellStyle name="常规 7 19 39 4 2 2" xfId="21403"/>
    <cellStyle name="常规 7 19 44 4 2 2" xfId="21404"/>
    <cellStyle name="常规 8 4 2 29 2 2" xfId="21405"/>
    <cellStyle name="常规 8 4 2 34 2 2" xfId="21406"/>
    <cellStyle name="常规 7 19 39 4 3" xfId="21407"/>
    <cellStyle name="常规 7 19 44 4 3" xfId="21408"/>
    <cellStyle name="常规 8 4 2 29 3" xfId="21409"/>
    <cellStyle name="常规 8 4 2 34 3" xfId="21410"/>
    <cellStyle name="常规 7 19 39 5" xfId="21411"/>
    <cellStyle name="常规 7 19 44 5" xfId="21412"/>
    <cellStyle name="常规 8 4 2 35" xfId="21413"/>
    <cellStyle name="常规 8 4 2 40" xfId="21414"/>
    <cellStyle name="常规 7 19 4 2" xfId="21415"/>
    <cellStyle name="常规 7 24 4 2" xfId="21416"/>
    <cellStyle name="常规 7 19 4 2 2" xfId="21417"/>
    <cellStyle name="常规 7 19 4 2 3" xfId="21418"/>
    <cellStyle name="常规 7 19 4 2 3 2" xfId="21419"/>
    <cellStyle name="常规 7 19 4 2 4" xfId="21420"/>
    <cellStyle name="常规 7 19 4 4 2" xfId="21421"/>
    <cellStyle name="常规 7 19 4 4 3" xfId="21422"/>
    <cellStyle name="常规 7 19 4 5" xfId="21423"/>
    <cellStyle name="常规 7 19 45 2 2" xfId="21424"/>
    <cellStyle name="常规 7 19 50 2 2" xfId="21425"/>
    <cellStyle name="常规 7 19 45 2 2 2" xfId="21426"/>
    <cellStyle name="常规 7 19 50 2 2 2" xfId="21427"/>
    <cellStyle name="常规 7 19 45 2 3" xfId="21428"/>
    <cellStyle name="常规 7 19 50 2 3" xfId="21429"/>
    <cellStyle name="常规 7 19 45 2 4" xfId="21430"/>
    <cellStyle name="常规 7 19 50 2 4" xfId="21431"/>
    <cellStyle name="常规 7 19 45 3" xfId="21432"/>
    <cellStyle name="常规 7 19 50 3" xfId="21433"/>
    <cellStyle name="常规 7 19 45 3 2" xfId="21434"/>
    <cellStyle name="常规 7 19 50 3 2" xfId="21435"/>
    <cellStyle name="常规 7 19 45 4" xfId="21436"/>
    <cellStyle name="常规 7 19 50 4" xfId="21437"/>
    <cellStyle name="常规 7 19 45 4 2" xfId="21438"/>
    <cellStyle name="常规 7 19 50 4 2" xfId="21439"/>
    <cellStyle name="常规 7 19 45 4 2 2" xfId="21440"/>
    <cellStyle name="常规 7 19 50 4 2 2" xfId="21441"/>
    <cellStyle name="常规 7 19 45 4 3" xfId="21442"/>
    <cellStyle name="常规 7 19 50 4 3" xfId="21443"/>
    <cellStyle name="常规 7 19 45 5" xfId="21444"/>
    <cellStyle name="常规 7 19 50 5" xfId="21445"/>
    <cellStyle name="常规 7 19 46 2" xfId="21446"/>
    <cellStyle name="常规 7 19 51 2" xfId="21447"/>
    <cellStyle name="常规 7 19 46 2 2" xfId="21448"/>
    <cellStyle name="常规 7 19 51 2 2" xfId="21449"/>
    <cellStyle name="常规 7 19 46 2 2 2" xfId="21450"/>
    <cellStyle name="常规 7 19 51 2 2 2" xfId="21451"/>
    <cellStyle name="常规 7 19 46 2 3 2" xfId="21452"/>
    <cellStyle name="常规 7 19 51 2 3 2" xfId="21453"/>
    <cellStyle name="常规 7 19 46 2 4" xfId="21454"/>
    <cellStyle name="常规 7 19 51 2 4" xfId="21455"/>
    <cellStyle name="常规 7 19 46 3" xfId="21456"/>
    <cellStyle name="常规 7 19 51 3" xfId="21457"/>
    <cellStyle name="常规 7 19 46 3 2" xfId="21458"/>
    <cellStyle name="常规 7 19 51 3 2" xfId="21459"/>
    <cellStyle name="常规 7 19 46 4" xfId="21460"/>
    <cellStyle name="常规 7 19 51 4" xfId="21461"/>
    <cellStyle name="常规 7 19 46 4 2" xfId="21462"/>
    <cellStyle name="常规 7 19 51 4 2" xfId="21463"/>
    <cellStyle name="常规 7 19 46 4 2 2" xfId="21464"/>
    <cellStyle name="常规 7 19 51 4 2 2" xfId="21465"/>
    <cellStyle name="常规 7 19 46 4 3" xfId="21466"/>
    <cellStyle name="常规 7 19 51 4 3" xfId="21467"/>
    <cellStyle name="常规 7 19 46 5" xfId="21468"/>
    <cellStyle name="常规 7 19 51 5" xfId="21469"/>
    <cellStyle name="常规 7 19 47" xfId="21470"/>
    <cellStyle name="常规 7 19 52" xfId="21471"/>
    <cellStyle name="常规 7 19 47 2" xfId="21472"/>
    <cellStyle name="常规 7 19 52 2" xfId="21473"/>
    <cellStyle name="常规 7 19 47 2 2" xfId="21474"/>
    <cellStyle name="常规 7 19 52 2 2" xfId="21475"/>
    <cellStyle name="常规 7 19 47 2 2 2" xfId="21476"/>
    <cellStyle name="常规 7 19 52 2 2 2" xfId="21477"/>
    <cellStyle name="常规 7 19 47 2 3" xfId="21478"/>
    <cellStyle name="常规 7 19 52 2 3" xfId="21479"/>
    <cellStyle name="常规 7 19 47 2 3 2" xfId="21480"/>
    <cellStyle name="常规 7 19 52 2 3 2" xfId="21481"/>
    <cellStyle name="常规 7 19 47 2 4" xfId="21482"/>
    <cellStyle name="常规 7 19 52 2 4" xfId="21483"/>
    <cellStyle name="常规 7 19 47 3" xfId="21484"/>
    <cellStyle name="常规 7 19 52 3" xfId="21485"/>
    <cellStyle name="常规 7 19 47 3 2" xfId="21486"/>
    <cellStyle name="常规 7 19 52 3 2" xfId="21487"/>
    <cellStyle name="常规 7 19 47 4" xfId="21488"/>
    <cellStyle name="常规 7 19 52 4" xfId="21489"/>
    <cellStyle name="常规 7 19 47 4 2" xfId="21490"/>
    <cellStyle name="常规 7 19 52 4 2" xfId="21491"/>
    <cellStyle name="常规 7 19 47 5" xfId="21492"/>
    <cellStyle name="常规 7 19 52 5" xfId="21493"/>
    <cellStyle name="常规 7 19 48" xfId="21494"/>
    <cellStyle name="常规 7 19 53" xfId="21495"/>
    <cellStyle name="常规 7 19 48 2" xfId="21496"/>
    <cellStyle name="常规 7 19 53 2" xfId="21497"/>
    <cellStyle name="常规 7 19 48 2 2" xfId="21498"/>
    <cellStyle name="常规 7 19 53 2 2" xfId="21499"/>
    <cellStyle name="常规 7 19 48 2 3" xfId="21500"/>
    <cellStyle name="常规 7 19 53 2 3" xfId="21501"/>
    <cellStyle name="常规 7 19 48 2 3 2" xfId="21502"/>
    <cellStyle name="常规 7 19 53 2 3 2" xfId="21503"/>
    <cellStyle name="常规 7 19 48 2 4" xfId="21504"/>
    <cellStyle name="常规 7 19 53 2 4" xfId="21505"/>
    <cellStyle name="常规 7 19 48 3 2" xfId="21506"/>
    <cellStyle name="常规 7 19 53 3 2" xfId="21507"/>
    <cellStyle name="常规 7 19 48 4" xfId="21508"/>
    <cellStyle name="常规 7 19 53 4" xfId="21509"/>
    <cellStyle name="常规 7 19 48 4 2" xfId="21510"/>
    <cellStyle name="常规 7 19 53 4 2" xfId="21511"/>
    <cellStyle name="常规 7 19 48 4 2 2" xfId="21512"/>
    <cellStyle name="常规 7 19 53 4 2 2" xfId="21513"/>
    <cellStyle name="好 4 2 2 3 2 3" xfId="21514"/>
    <cellStyle name="常规 7 19 48 4 3" xfId="21515"/>
    <cellStyle name="常规 7 19 53 4 3" xfId="21516"/>
    <cellStyle name="汇总 2 2 2" xfId="21517"/>
    <cellStyle name="常规 7 19 48 5" xfId="21518"/>
    <cellStyle name="常规 7 19 53 5" xfId="21519"/>
    <cellStyle name="常规 7 19 49" xfId="21520"/>
    <cellStyle name="常规 7 19 54" xfId="21521"/>
    <cellStyle name="常规 7 19 49 2" xfId="21522"/>
    <cellStyle name="常规 7 19 54 2" xfId="21523"/>
    <cellStyle name="常规 7 19 49 2 2" xfId="21524"/>
    <cellStyle name="常规 7 19 54 2 2" xfId="21525"/>
    <cellStyle name="常规 7 19 49 2 2 2" xfId="21526"/>
    <cellStyle name="常规 7 19 54 2 2 2" xfId="21527"/>
    <cellStyle name="常规 7 19 49 2 3" xfId="21528"/>
    <cellStyle name="常规 7 19 54 2 3" xfId="21529"/>
    <cellStyle name="常规 7 19 49 2 3 2" xfId="21530"/>
    <cellStyle name="常规 7 19 54 2 3 2" xfId="21531"/>
    <cellStyle name="常规 7 19 49 2 4" xfId="21532"/>
    <cellStyle name="常规 7 19 54 2 4" xfId="21533"/>
    <cellStyle name="常规 7 19 49 3" xfId="21534"/>
    <cellStyle name="常规 7 19 54 3" xfId="21535"/>
    <cellStyle name="常规 7 19 49 3 2" xfId="21536"/>
    <cellStyle name="常规 7 19 54 3 2" xfId="21537"/>
    <cellStyle name="常规 7 19 49 4" xfId="21538"/>
    <cellStyle name="常规 7 19 54 4" xfId="21539"/>
    <cellStyle name="常规 7 19 49 4 2" xfId="21540"/>
    <cellStyle name="常规 7 19 54 4 2" xfId="21541"/>
    <cellStyle name="常规 7 19 49 4 2 2" xfId="21542"/>
    <cellStyle name="常规 7 19 54 4 2 2" xfId="21543"/>
    <cellStyle name="常规 7 19 49 4 3" xfId="21544"/>
    <cellStyle name="常规 7 19 54 4 3" xfId="21545"/>
    <cellStyle name="汇总 3 2 2" xfId="21546"/>
    <cellStyle name="常规 7 19 5" xfId="21547"/>
    <cellStyle name="常规 7 24 5" xfId="21548"/>
    <cellStyle name="常规 7 19 5 2" xfId="21549"/>
    <cellStyle name="检查单元格 2 3 8" xfId="21550"/>
    <cellStyle name="常规 7 19 5 2 2" xfId="21551"/>
    <cellStyle name="常规 7 19 5 2 2 2" xfId="21552"/>
    <cellStyle name="强调文字颜色 4 2 2 2 4 2 3" xfId="21553"/>
    <cellStyle name="常规 7 19 5 2 3" xfId="21554"/>
    <cellStyle name="常规 7 19 5 2 3 2" xfId="21555"/>
    <cellStyle name="常规 7 19 5 2 4" xfId="21556"/>
    <cellStyle name="常规 9 2 2 7" xfId="21557"/>
    <cellStyle name="常规 7 19 5 4 2" xfId="21558"/>
    <cellStyle name="常规 7 19 5 5" xfId="21559"/>
    <cellStyle name="常规 7 19 55" xfId="21560"/>
    <cellStyle name="常规 7 19 60" xfId="21561"/>
    <cellStyle name="常规 7 19 55 2" xfId="21562"/>
    <cellStyle name="常规 7 19 60 2" xfId="21563"/>
    <cellStyle name="常规 7 19 55 2 2" xfId="21564"/>
    <cellStyle name="常规 7 19 55 2 3" xfId="21565"/>
    <cellStyle name="常规 8 2 2 29 3" xfId="21566"/>
    <cellStyle name="常规 8 2 2 34 3" xfId="21567"/>
    <cellStyle name="常规 7 19 55 2 3 2" xfId="21568"/>
    <cellStyle name="常规 7 19 55 2 4" xfId="21569"/>
    <cellStyle name="常规 7 19 55 3" xfId="21570"/>
    <cellStyle name="常规 7 19 55 3 2" xfId="21571"/>
    <cellStyle name="常规 7 2 2 2 17 2 4" xfId="21572"/>
    <cellStyle name="常规 7 2 2 2 22 2 4" xfId="21573"/>
    <cellStyle name="强调文字颜色 5 2 2 5 4" xfId="21574"/>
    <cellStyle name="常规 7 19 55 4 2 2" xfId="21575"/>
    <cellStyle name="常规 7 19 55 4 3" xfId="21576"/>
    <cellStyle name="常规 8 4 2 12 2 3 2" xfId="21577"/>
    <cellStyle name="常规 7 19 56" xfId="21578"/>
    <cellStyle name="常规 7 19 61" xfId="21579"/>
    <cellStyle name="常规 7 19 56 2" xfId="21580"/>
    <cellStyle name="常规 7 19 56 2 2" xfId="21581"/>
    <cellStyle name="常规 7 19 56 2 2 2" xfId="21582"/>
    <cellStyle name="链接单元格 3 2 5 5" xfId="21583"/>
    <cellStyle name="常规 7 19 56 2 3" xfId="21584"/>
    <cellStyle name="常规 7 19 56 2 3 2" xfId="21585"/>
    <cellStyle name="强调文字颜色 3 2 2 2 2 4 2" xfId="21586"/>
    <cellStyle name="常规 7 19 56 2 4" xfId="21587"/>
    <cellStyle name="常规 7 19 56 3" xfId="21588"/>
    <cellStyle name="常规 7 19 56 4 2" xfId="21589"/>
    <cellStyle name="注释 2 59" xfId="21590"/>
    <cellStyle name="注释 2 64" xfId="21591"/>
    <cellStyle name="常规 7 19 56 4 2 2" xfId="21592"/>
    <cellStyle name="注释 2 59 2" xfId="21593"/>
    <cellStyle name="注释 2 64 2" xfId="21594"/>
    <cellStyle name="强调文字颜色 5 3 2 5 4" xfId="21595"/>
    <cellStyle name="常规 7 19 56 4 3" xfId="21596"/>
    <cellStyle name="注释 2 65" xfId="21597"/>
    <cellStyle name="注释 2 70" xfId="21598"/>
    <cellStyle name="常规 7 19 56 5" xfId="21599"/>
    <cellStyle name="常规 7 19 57" xfId="21600"/>
    <cellStyle name="常规 7 19 57 2" xfId="21601"/>
    <cellStyle name="常规 7 19 57 2 2" xfId="21602"/>
    <cellStyle name="常规 7 19 57 2 2 2" xfId="21603"/>
    <cellStyle name="常规 7 19 57 2 3" xfId="21604"/>
    <cellStyle name="常规 7 19 57 2 3 2" xfId="21605"/>
    <cellStyle name="强调文字颜色 3 2 2 2 3 4 2" xfId="21606"/>
    <cellStyle name="常规 7 19 57 2 4" xfId="21607"/>
    <cellStyle name="常规 7 19 57 3" xfId="21608"/>
    <cellStyle name="常规 7 19 57 3 2" xfId="21609"/>
    <cellStyle name="常规 7 19 57 4 2" xfId="21610"/>
    <cellStyle name="常规 7 19 57 4 2 2" xfId="21611"/>
    <cellStyle name="常规 7 19 57 4 3" xfId="21612"/>
    <cellStyle name="常规 7 19 57 5" xfId="21613"/>
    <cellStyle name="常规 7 19 58" xfId="21614"/>
    <cellStyle name="常规 7 19 58 2" xfId="21615"/>
    <cellStyle name="常规 7 19 58 2 2" xfId="21616"/>
    <cellStyle name="常规 7 19 58 2 2 2" xfId="21617"/>
    <cellStyle name="常规 7 19 58 2 3" xfId="21618"/>
    <cellStyle name="常规 7 19 58 2 3 2" xfId="21619"/>
    <cellStyle name="强调文字颜色 3 2 2 2 4 4 2" xfId="21620"/>
    <cellStyle name="常规 7 19 58 2 4" xfId="21621"/>
    <cellStyle name="常规 7 19 58 3" xfId="21622"/>
    <cellStyle name="常规 7 19 58 3 2" xfId="21623"/>
    <cellStyle name="常规 7 19 58 4" xfId="21624"/>
    <cellStyle name="常规 7 19 58 4 2" xfId="21625"/>
    <cellStyle name="常规 7 19 58 4 2 2" xfId="21626"/>
    <cellStyle name="常规 7 19 58 4 3" xfId="21627"/>
    <cellStyle name="常规 7 19 58 5" xfId="21628"/>
    <cellStyle name="常规 7 19 59" xfId="21629"/>
    <cellStyle name="常规 7 19 59 2" xfId="21630"/>
    <cellStyle name="强调文字颜色 6 2 2 4 4" xfId="21631"/>
    <cellStyle name="常规 7 19 59 2 2" xfId="21632"/>
    <cellStyle name="常规 7 20 12 3" xfId="21633"/>
    <cellStyle name="常规 7 19 59 3" xfId="21634"/>
    <cellStyle name="强调文字颜色 6 2 2 5 4" xfId="21635"/>
    <cellStyle name="常规 7 19 59 3 2" xfId="21636"/>
    <cellStyle name="常规 7 20 13 3" xfId="21637"/>
    <cellStyle name="常规 7 19 59 4" xfId="21638"/>
    <cellStyle name="常规 7 19 6" xfId="21639"/>
    <cellStyle name="常规 7 19 6 2" xfId="21640"/>
    <cellStyle name="检查单元格 3 3 8" xfId="21641"/>
    <cellStyle name="常规 7 19 6 2 2" xfId="21642"/>
    <cellStyle name="常规 7 19 6 2 2 2" xfId="21643"/>
    <cellStyle name="常规 7 19 6 2 3" xfId="21644"/>
    <cellStyle name="常规 7 19 6 2 3 2" xfId="21645"/>
    <cellStyle name="常规 7 19 6 2 4" xfId="21646"/>
    <cellStyle name="常规 7 19 6 3 2" xfId="21647"/>
    <cellStyle name="常规 7 19 6 4" xfId="21648"/>
    <cellStyle name="常规 7 19 6 4 2" xfId="21649"/>
    <cellStyle name="常规 7 19 6 4 2 2" xfId="21650"/>
    <cellStyle name="常规 7 19 6 4 3" xfId="21651"/>
    <cellStyle name="常规 7 19 6 5" xfId="21652"/>
    <cellStyle name="常规 7 19 7" xfId="21653"/>
    <cellStyle name="常规 7 19 7 2" xfId="21654"/>
    <cellStyle name="常规 7 19 7 2 2" xfId="21655"/>
    <cellStyle name="好 2 5 4" xfId="21656"/>
    <cellStyle name="常规 7 19 7 2 2 2" xfId="21657"/>
    <cellStyle name="好 2 5 4 2" xfId="21658"/>
    <cellStyle name="警告文本 2 4 5" xfId="21659"/>
    <cellStyle name="常规 7 19 7 2 3" xfId="21660"/>
    <cellStyle name="好 2 5 5" xfId="21661"/>
    <cellStyle name="常规 7 19 7 2 3 2" xfId="21662"/>
    <cellStyle name="警告文本 2 5 5" xfId="21663"/>
    <cellStyle name="常规 7 19 7 2 4" xfId="21664"/>
    <cellStyle name="常规 7 19 7 3 2" xfId="21665"/>
    <cellStyle name="好 2 6 4" xfId="21666"/>
    <cellStyle name="常规 7 19 7 4" xfId="21667"/>
    <cellStyle name="常规 7 19 7 4 2" xfId="21668"/>
    <cellStyle name="好 2 7 4" xfId="21669"/>
    <cellStyle name="常规 7 19 7 4 2 2" xfId="21670"/>
    <cellStyle name="常规 7 19 7 4 3" xfId="21671"/>
    <cellStyle name="常规 7 2 8 2 2 2" xfId="21672"/>
    <cellStyle name="常规 7 19 7 5" xfId="21673"/>
    <cellStyle name="常规 7 19 8" xfId="21674"/>
    <cellStyle name="常规 7 19 8 2" xfId="21675"/>
    <cellStyle name="常规 7 19 8 2 2" xfId="21676"/>
    <cellStyle name="好 3 5 4" xfId="21677"/>
    <cellStyle name="常规 7 19 8 2 3" xfId="21678"/>
    <cellStyle name="好 3 5 5" xfId="21679"/>
    <cellStyle name="常规 7 19 8 2 4" xfId="21680"/>
    <cellStyle name="常规 7 19 8 3" xfId="21681"/>
    <cellStyle name="常规 7 19 8 3 2" xfId="21682"/>
    <cellStyle name="好 3 6 4" xfId="21683"/>
    <cellStyle name="常规 7 19 8 4" xfId="21684"/>
    <cellStyle name="常规 7 19 8 4 2" xfId="21685"/>
    <cellStyle name="好 3 7 4" xfId="21686"/>
    <cellStyle name="好 4 3 2 2 3" xfId="21687"/>
    <cellStyle name="常规 7 19 8 4 2 2" xfId="21688"/>
    <cellStyle name="好 4 3 2 2 3 2" xfId="21689"/>
    <cellStyle name="常规 7 19 8 4 3" xfId="21690"/>
    <cellStyle name="好 4 3 2 2 4" xfId="21691"/>
    <cellStyle name="常规 7 19 8 5" xfId="21692"/>
    <cellStyle name="常规 7 19 9" xfId="21693"/>
    <cellStyle name="常规 7 19 9 2" xfId="21694"/>
    <cellStyle name="常规 7 19 9 2 2" xfId="21695"/>
    <cellStyle name="好 4 5 4" xfId="21696"/>
    <cellStyle name="好 4 5 5" xfId="21697"/>
    <cellStyle name="常规 7 19 9 2 3" xfId="21698"/>
    <cellStyle name="强调文字颜色 6 3 2 4 2 3 2" xfId="21699"/>
    <cellStyle name="常规 7 19 9 2 3 2" xfId="21700"/>
    <cellStyle name="常规 7 19 9 2 4" xfId="21701"/>
    <cellStyle name="常规 7 19 9 3" xfId="21702"/>
    <cellStyle name="常规 7 19 9 3 2" xfId="21703"/>
    <cellStyle name="好 4 6 4" xfId="21704"/>
    <cellStyle name="常规 7 19 9 4" xfId="21705"/>
    <cellStyle name="常规 7 19 9 4 2" xfId="21706"/>
    <cellStyle name="好 4 3 3 2 3" xfId="21707"/>
    <cellStyle name="好 4 7 4" xfId="21708"/>
    <cellStyle name="常规 7 19 9 4 2 2" xfId="21709"/>
    <cellStyle name="好 4 3 3 2 3 2" xfId="21710"/>
    <cellStyle name="常规 7 58 2 4" xfId="21711"/>
    <cellStyle name="常规 7 63 2 4" xfId="21712"/>
    <cellStyle name="注释 3 24 2 2 2" xfId="21713"/>
    <cellStyle name="注释 3 19 2 2 2" xfId="21714"/>
    <cellStyle name="常规 7 19 9 4 3" xfId="21715"/>
    <cellStyle name="常规 7 2 8 4 2 2" xfId="21716"/>
    <cellStyle name="好 4 3 3 2 4" xfId="21717"/>
    <cellStyle name="常规 7 19 9 5" xfId="21718"/>
    <cellStyle name="常规 7 2 10" xfId="21719"/>
    <cellStyle name="常规 7 2 10 2" xfId="21720"/>
    <cellStyle name="常规 7 2 10 2 2" xfId="21721"/>
    <cellStyle name="常规 7 2 10 2 2 2" xfId="21722"/>
    <cellStyle name="常规 7 2 10 2 3" xfId="21723"/>
    <cellStyle name="常规 7 2 10 2 3 2" xfId="21724"/>
    <cellStyle name="常规 7 2 10 2 4" xfId="21725"/>
    <cellStyle name="常规 7 2 10 3 2" xfId="21726"/>
    <cellStyle name="常规 7 2 10 4" xfId="21727"/>
    <cellStyle name="常规 7 2 10 4 2" xfId="21728"/>
    <cellStyle name="常规 7 2 10 4 2 2" xfId="21729"/>
    <cellStyle name="常规 7 2 10 4 3" xfId="21730"/>
    <cellStyle name="常规 7 2 10 5" xfId="21731"/>
    <cellStyle name="常规 7 2 11" xfId="21732"/>
    <cellStyle name="常规 7 2 11 2" xfId="21733"/>
    <cellStyle name="常规 7 2 11 2 2" xfId="21734"/>
    <cellStyle name="常规 7 2 11 2 3 2" xfId="21735"/>
    <cellStyle name="常规 7 2 11 2 4" xfId="21736"/>
    <cellStyle name="常规 7 2 11 3" xfId="21737"/>
    <cellStyle name="常规 7 2 11 3 2" xfId="21738"/>
    <cellStyle name="常规 7 2 11 4" xfId="21739"/>
    <cellStyle name="常规 7 2 11 4 2" xfId="21740"/>
    <cellStyle name="常规 7 2 11 4 2 2" xfId="21741"/>
    <cellStyle name="常规 7 2 11 4 3" xfId="21742"/>
    <cellStyle name="常规 7 2 11 5" xfId="21743"/>
    <cellStyle name="常规 7 2 12 2 2" xfId="21744"/>
    <cellStyle name="常规 7 2 12 2 2 2" xfId="21745"/>
    <cellStyle name="常规 7 2 12 2 3 2" xfId="21746"/>
    <cellStyle name="常规 7 2 12 2 4" xfId="21747"/>
    <cellStyle name="常规 7 2 12 3" xfId="21748"/>
    <cellStyle name="常规 7 2 12 3 2" xfId="21749"/>
    <cellStyle name="常规 7 2 4 2 37" xfId="21750"/>
    <cellStyle name="常规 7 2 4 2 42" xfId="21751"/>
    <cellStyle name="常规 7 2 12 4" xfId="21752"/>
    <cellStyle name="常规 7 2 12 4 2" xfId="21753"/>
    <cellStyle name="常规 7 2 12 4 2 2" xfId="21754"/>
    <cellStyle name="常规 7 2 12 4 3" xfId="21755"/>
    <cellStyle name="常规 7 2 12 5" xfId="21756"/>
    <cellStyle name="常规 7 2 13 2" xfId="21757"/>
    <cellStyle name="常规 7 2 4 37" xfId="21758"/>
    <cellStyle name="常规 7 2 4 42" xfId="21759"/>
    <cellStyle name="常规 7 2 13 2 2" xfId="21760"/>
    <cellStyle name="常规 7 2 4 37 2" xfId="21761"/>
    <cellStyle name="常规 7 2 4 42 2" xfId="21762"/>
    <cellStyle name="常规 7 2 13 2 2 2" xfId="21763"/>
    <cellStyle name="常规 7 2 4 37 2 2" xfId="21764"/>
    <cellStyle name="常规 7 2 4 42 2 2" xfId="21765"/>
    <cellStyle name="常规 7 2 13 2 3 2" xfId="21766"/>
    <cellStyle name="常规 7 2 4 37 3 2" xfId="21767"/>
    <cellStyle name="常规 7 2 4 42 3 2" xfId="21768"/>
    <cellStyle name="常规 7 2 13 2 4" xfId="21769"/>
    <cellStyle name="常规 7 2 4 37 4" xfId="21770"/>
    <cellStyle name="常规 7 2 4 42 4" xfId="21771"/>
    <cellStyle name="常规 7 2 13 3" xfId="21772"/>
    <cellStyle name="常规 7 2 4 38" xfId="21773"/>
    <cellStyle name="常规 7 2 4 43" xfId="21774"/>
    <cellStyle name="常规 7 2 13 3 2" xfId="21775"/>
    <cellStyle name="常规 7 2 4 38 2" xfId="21776"/>
    <cellStyle name="常规 7 2 4 43 2" xfId="21777"/>
    <cellStyle name="常规 7 2 13 4" xfId="21778"/>
    <cellStyle name="常规 7 2 4 39" xfId="21779"/>
    <cellStyle name="常规 7 2 4 44" xfId="21780"/>
    <cellStyle name="常规 7 2 2 8" xfId="21781"/>
    <cellStyle name="常规 7 2 13 4 2" xfId="21782"/>
    <cellStyle name="常规 7 2 4 39 2" xfId="21783"/>
    <cellStyle name="常规 7 2 4 44 2" xfId="21784"/>
    <cellStyle name="常规 7 2 2 8 2" xfId="21785"/>
    <cellStyle name="常规 7 2 13 4 2 2" xfId="21786"/>
    <cellStyle name="常规 7 2 4 39 2 2" xfId="21787"/>
    <cellStyle name="常规 7 2 4 44 2 2" xfId="21788"/>
    <cellStyle name="计算 2 2 2 3 4" xfId="21789"/>
    <cellStyle name="常规 7 2 2 9" xfId="21790"/>
    <cellStyle name="常规 7 2 13 4 3" xfId="21791"/>
    <cellStyle name="常规 7 2 4 18 2 2 2" xfId="21792"/>
    <cellStyle name="常规 7 2 4 23 2 2 2" xfId="21793"/>
    <cellStyle name="常规 7 2 4 39 3" xfId="21794"/>
    <cellStyle name="常规 7 2 4 44 3" xfId="21795"/>
    <cellStyle name="常规 7 2 13 5" xfId="21796"/>
    <cellStyle name="常规 7 2 4 45" xfId="21797"/>
    <cellStyle name="常规 7 2 4 50" xfId="21798"/>
    <cellStyle name="常规 7 2 14" xfId="21799"/>
    <cellStyle name="常规 7 2 14 2" xfId="21800"/>
    <cellStyle name="常规 7 2 14 2 2" xfId="21801"/>
    <cellStyle name="常规 7 2 14 2 2 2" xfId="21802"/>
    <cellStyle name="常规 7 2 56" xfId="21803"/>
    <cellStyle name="常规 7 2 61" xfId="21804"/>
    <cellStyle name="常规 7 2 14 2 3" xfId="21805"/>
    <cellStyle name="常规 7 2 14 2 3 2" xfId="21806"/>
    <cellStyle name="常规 7 2 14 2 4" xfId="21807"/>
    <cellStyle name="常规 7 2 14 3" xfId="21808"/>
    <cellStyle name="常规 7 2 14 3 2" xfId="21809"/>
    <cellStyle name="常规 7 2 14 4" xfId="21810"/>
    <cellStyle name="常规 7 2 14 4 2" xfId="21811"/>
    <cellStyle name="常规 7 2 14 4 2 2" xfId="21812"/>
    <cellStyle name="常规 7 2 14 4 3" xfId="21813"/>
    <cellStyle name="常规 7 2 15" xfId="21814"/>
    <cellStyle name="常规 7 2 20" xfId="21815"/>
    <cellStyle name="常规 7 2 15 2" xfId="21816"/>
    <cellStyle name="常规 7 2 20 2" xfId="21817"/>
    <cellStyle name="常规 7 2 15 2 2" xfId="21818"/>
    <cellStyle name="常规 7 2 20 2 2" xfId="21819"/>
    <cellStyle name="常规 7 2 15 2 2 2" xfId="21820"/>
    <cellStyle name="常规 7 2 20 2 2 2" xfId="21821"/>
    <cellStyle name="常规 7 2 15 2 3" xfId="21822"/>
    <cellStyle name="常规 7 2 20 2 3" xfId="21823"/>
    <cellStyle name="常规 7 2 15 2 3 2" xfId="21824"/>
    <cellStyle name="常规 7 2 20 2 3 2" xfId="21825"/>
    <cellStyle name="常规 7 2 15 2 4" xfId="21826"/>
    <cellStyle name="常规 7 2 20 2 4" xfId="21827"/>
    <cellStyle name="常规 7 2 15 3" xfId="21828"/>
    <cellStyle name="常规 7 2 20 3" xfId="21829"/>
    <cellStyle name="常规 7 2 15 3 2" xfId="21830"/>
    <cellStyle name="常规 7 2 20 3 2" xfId="21831"/>
    <cellStyle name="常规 7 2 6 2 2" xfId="21832"/>
    <cellStyle name="常规 7 2 15 4" xfId="21833"/>
    <cellStyle name="常规 7 2 20 4" xfId="21834"/>
    <cellStyle name="常规 7 2 6 2 2 2" xfId="21835"/>
    <cellStyle name="常规 7 2 15 4 2" xfId="21836"/>
    <cellStyle name="常规 7 2 20 4 2" xfId="21837"/>
    <cellStyle name="常规 7 2 15 4 2 2" xfId="21838"/>
    <cellStyle name="常规 7 2 20 4 2 2" xfId="21839"/>
    <cellStyle name="常规 7 2 15 4 3" xfId="21840"/>
    <cellStyle name="常规 7 2 20 4 3" xfId="21841"/>
    <cellStyle name="常规 7 2 4 2 12 4 2" xfId="21842"/>
    <cellStyle name="常规 7 2 16" xfId="21843"/>
    <cellStyle name="常规 7 2 21" xfId="21844"/>
    <cellStyle name="常规 7 2 4 2 12 4 2 2" xfId="21845"/>
    <cellStyle name="常规 7 2 16 2" xfId="21846"/>
    <cellStyle name="常规 7 2 21 2" xfId="21847"/>
    <cellStyle name="常规 7 2 16 2 2" xfId="21848"/>
    <cellStyle name="常规 7 2 21 2 2" xfId="21849"/>
    <cellStyle name="常规 7 2 16 2 2 2" xfId="21850"/>
    <cellStyle name="常规 7 2 21 2 2 2" xfId="21851"/>
    <cellStyle name="常规 7 2 16 2 3" xfId="21852"/>
    <cellStyle name="常规 7 2 21 2 3" xfId="21853"/>
    <cellStyle name="常规 7 2 16 2 3 2" xfId="21854"/>
    <cellStyle name="常规 7 2 21 2 3 2" xfId="21855"/>
    <cellStyle name="常规 7 2 16 2 4" xfId="21856"/>
    <cellStyle name="常规 7 2 21 2 4" xfId="21857"/>
    <cellStyle name="常规 7 2 16 3" xfId="21858"/>
    <cellStyle name="常规 7 2 21 3" xfId="21859"/>
    <cellStyle name="常规 7 2 16 3 2" xfId="21860"/>
    <cellStyle name="常规 7 2 21 3 2" xfId="21861"/>
    <cellStyle name="常规 7 2 16 4" xfId="21862"/>
    <cellStyle name="常规 7 2 21 4" xfId="21863"/>
    <cellStyle name="输出 2 2 2 5 2 2" xfId="21864"/>
    <cellStyle name="常规 7 2 6 3 2" xfId="21865"/>
    <cellStyle name="常规 7 2 16 4 2" xfId="21866"/>
    <cellStyle name="常规 7 2 21 4 2" xfId="21867"/>
    <cellStyle name="常规 7 2 16 4 2 2" xfId="21868"/>
    <cellStyle name="常规 7 2 21 4 2 2" xfId="21869"/>
    <cellStyle name="常规 7 2 16 4 3" xfId="21870"/>
    <cellStyle name="常规 7 2 21 4 3" xfId="21871"/>
    <cellStyle name="常规 7 2 4 2 12 4 3" xfId="21872"/>
    <cellStyle name="链接单元格 2 2 4 2 2 2" xfId="21873"/>
    <cellStyle name="常规 7 2 17" xfId="21874"/>
    <cellStyle name="常规 7 2 22" xfId="21875"/>
    <cellStyle name="强调文字颜色 6 3 2 2 2 3" xfId="21876"/>
    <cellStyle name="常规 7 2 17 2" xfId="21877"/>
    <cellStyle name="常规 7 2 22 2" xfId="21878"/>
    <cellStyle name="强调文字颜色 6 3 2 2 2 3 2" xfId="21879"/>
    <cellStyle name="常规 7 2 17 2 2" xfId="21880"/>
    <cellStyle name="常规 7 2 22 2 2" xfId="21881"/>
    <cellStyle name="常规 7 2 17 2 2 2" xfId="21882"/>
    <cellStyle name="常规 7 2 22 2 2 2" xfId="21883"/>
    <cellStyle name="常规 7 2 17 2 3" xfId="21884"/>
    <cellStyle name="常规 7 2 22 2 3" xfId="21885"/>
    <cellStyle name="常规 7 2 17 2 3 2" xfId="21886"/>
    <cellStyle name="常规 7 2 22 2 3 2" xfId="21887"/>
    <cellStyle name="常规 7 2 17 2 4" xfId="21888"/>
    <cellStyle name="常规 7 2 22 2 4" xfId="21889"/>
    <cellStyle name="强调文字颜色 6 3 2 2 2 4" xfId="21890"/>
    <cellStyle name="常规 7 2 17 3" xfId="21891"/>
    <cellStyle name="常规 7 2 22 3" xfId="21892"/>
    <cellStyle name="强调文字颜色 6 3 2 2 2 4 2" xfId="21893"/>
    <cellStyle name="常规 7 2 17 3 2" xfId="21894"/>
    <cellStyle name="常规 7 2 22 3 2" xfId="21895"/>
    <cellStyle name="常规 7 2 17 4" xfId="21896"/>
    <cellStyle name="常规 7 2 22 4" xfId="21897"/>
    <cellStyle name="输出 2 2 2 5 3 2" xfId="21898"/>
    <cellStyle name="注释 3 22 2 2" xfId="21899"/>
    <cellStyle name="注释 3 17 2 2" xfId="21900"/>
    <cellStyle name="常规 7 2 6 4 2" xfId="21901"/>
    <cellStyle name="强调文字颜色 6 3 2 2 2 5" xfId="21902"/>
    <cellStyle name="常规 7 2 17 4 2" xfId="21903"/>
    <cellStyle name="常规 7 2 22 4 2" xfId="21904"/>
    <cellStyle name="注释 3 22 2 2 2" xfId="21905"/>
    <cellStyle name="注释 3 17 2 2 2" xfId="21906"/>
    <cellStyle name="常规 7 2 6 4 2 2" xfId="21907"/>
    <cellStyle name="常规 7 2 17 4 2 2" xfId="21908"/>
    <cellStyle name="常规 7 2 22 4 2 2" xfId="21909"/>
    <cellStyle name="常规 7 2 17 4 3" xfId="21910"/>
    <cellStyle name="常规 7 2 22 4 3" xfId="21911"/>
    <cellStyle name="常规 7 2 18" xfId="21912"/>
    <cellStyle name="常规 7 2 23" xfId="21913"/>
    <cellStyle name="强调文字颜色 6 3 2 2 3 3" xfId="21914"/>
    <cellStyle name="常规 7 2 18 2" xfId="21915"/>
    <cellStyle name="常规 7 2 23 2" xfId="21916"/>
    <cellStyle name="强调文字颜色 6 3 2 2 3 3 2" xfId="21917"/>
    <cellStyle name="常规 7 2 18 2 2" xfId="21918"/>
    <cellStyle name="常规 7 2 23 2 2" xfId="21919"/>
    <cellStyle name="常规 7 2 18 2 2 2" xfId="21920"/>
    <cellStyle name="常规 7 2 23 2 2 2" xfId="21921"/>
    <cellStyle name="常规 7 2 18 2 3" xfId="21922"/>
    <cellStyle name="常规 7 2 23 2 3" xfId="21923"/>
    <cellStyle name="常规 7 2 18 2 3 2" xfId="21924"/>
    <cellStyle name="常规 7 2 23 2 3 2" xfId="21925"/>
    <cellStyle name="强调文字颜色 6 3 2 2 3 4" xfId="21926"/>
    <cellStyle name="常规 7 2 18 3" xfId="21927"/>
    <cellStyle name="常规 7 2 23 3" xfId="21928"/>
    <cellStyle name="强调文字颜色 6 3 2 2 3 4 2" xfId="21929"/>
    <cellStyle name="常规 7 2 18 3 2" xfId="21930"/>
    <cellStyle name="常规 7 2 23 3 2" xfId="21931"/>
    <cellStyle name="常规 7 2 18 4" xfId="21932"/>
    <cellStyle name="常规 7 2 23 4" xfId="21933"/>
    <cellStyle name="注释 3 22 3 2" xfId="21934"/>
    <cellStyle name="注释 3 17 3 2" xfId="21935"/>
    <cellStyle name="千位分隔[0] 3 5 2 2" xfId="21936"/>
    <cellStyle name="强调文字颜色 6 3 2 2 3 5" xfId="21937"/>
    <cellStyle name="常规 7 2 18 4 2" xfId="21938"/>
    <cellStyle name="常规 7 2 23 4 2" xfId="21939"/>
    <cellStyle name="常规 7 2 18 4 2 2" xfId="21940"/>
    <cellStyle name="常规 7 2 23 4 2 2" xfId="21941"/>
    <cellStyle name="常规 7 2 18 4 3" xfId="21942"/>
    <cellStyle name="常规 7 2 23 4 3" xfId="21943"/>
    <cellStyle name="常规 7 2 19" xfId="21944"/>
    <cellStyle name="常规 7 2 24" xfId="21945"/>
    <cellStyle name="强调文字颜色 6 3 2 2 4 3" xfId="21946"/>
    <cellStyle name="常规 7 2 19 2" xfId="21947"/>
    <cellStyle name="常规 7 2 24 2" xfId="21948"/>
    <cellStyle name="强调文字颜色 6 3 2 2 4 3 2" xfId="21949"/>
    <cellStyle name="常规 7 2 19 2 2" xfId="21950"/>
    <cellStyle name="常规 7 2 24 2 2" xfId="21951"/>
    <cellStyle name="常规 7 2 19 2 2 2" xfId="21952"/>
    <cellStyle name="常规 7 2 24 2 2 2" xfId="21953"/>
    <cellStyle name="常规 7 2 19 2 3" xfId="21954"/>
    <cellStyle name="常规 7 2 24 2 3" xfId="21955"/>
    <cellStyle name="常规 7 2 19 2 3 2" xfId="21956"/>
    <cellStyle name="常规 7 2 24 2 3 2" xfId="21957"/>
    <cellStyle name="常规 7 2 19 2 4" xfId="21958"/>
    <cellStyle name="常规 7 2 24 2 4" xfId="21959"/>
    <cellStyle name="强调文字颜色 6 3 2 2 4 4" xfId="21960"/>
    <cellStyle name="常规 7 2 19 3" xfId="21961"/>
    <cellStyle name="常规 7 2 24 3" xfId="21962"/>
    <cellStyle name="强调文字颜色 6 3 2 2 4 4 2" xfId="21963"/>
    <cellStyle name="常规 7 2 19 3 2" xfId="21964"/>
    <cellStyle name="常规 7 2 24 3 2" xfId="21965"/>
    <cellStyle name="常规 7 2 19 4" xfId="21966"/>
    <cellStyle name="常规 7 2 24 4" xfId="21967"/>
    <cellStyle name="注释 3 22 4 2" xfId="21968"/>
    <cellStyle name="注释 3 17 4 2" xfId="21969"/>
    <cellStyle name="强调文字颜色 6 3 2 2 4 5" xfId="21970"/>
    <cellStyle name="常规 7 2 19 4 2" xfId="21971"/>
    <cellStyle name="常规 7 2 24 4 2" xfId="21972"/>
    <cellStyle name="常规 7 2 19 4 2 2" xfId="21973"/>
    <cellStyle name="常规 7 2 24 4 2 2" xfId="21974"/>
    <cellStyle name="常规 7 2 19 4 3" xfId="21975"/>
    <cellStyle name="常规 7 2 24 4 3" xfId="21976"/>
    <cellStyle name="常规 7 2 19 5" xfId="21977"/>
    <cellStyle name="常规 7 2 24 5" xfId="21978"/>
    <cellStyle name="常规 7 2 2" xfId="21979"/>
    <cellStyle name="强调文字颜色 5 3 6 4" xfId="21980"/>
    <cellStyle name="常规 7 2 2 10" xfId="21981"/>
    <cellStyle name="常规 7 2 2 10 2" xfId="21982"/>
    <cellStyle name="常规 7 2 2 10 2 2" xfId="21983"/>
    <cellStyle name="常规 7 2 2 10 2 2 2" xfId="21984"/>
    <cellStyle name="常规 7 2 2 10 2 3" xfId="21985"/>
    <cellStyle name="常规 7 2 2 10 2 3 2" xfId="21986"/>
    <cellStyle name="常规 7 2 2 10 2 4" xfId="21987"/>
    <cellStyle name="常规 7 2 2 10 3" xfId="21988"/>
    <cellStyle name="注释 2 16 2 2" xfId="21989"/>
    <cellStyle name="注释 2 21 2 2" xfId="21990"/>
    <cellStyle name="常规 7 2 2 10 3 2" xfId="21991"/>
    <cellStyle name="注释 2 16 2 2 2" xfId="21992"/>
    <cellStyle name="注释 2 21 2 2 2" xfId="21993"/>
    <cellStyle name="常规 7 2 2 10 4" xfId="21994"/>
    <cellStyle name="注释 2 16 2 3" xfId="21995"/>
    <cellStyle name="注释 2 21 2 3" xfId="21996"/>
    <cellStyle name="常规 7 2 2 10 4 2" xfId="21997"/>
    <cellStyle name="注释 2 16 2 3 2" xfId="21998"/>
    <cellStyle name="注释 2 21 2 3 2" xfId="21999"/>
    <cellStyle name="常规 7 2 2 10 5" xfId="22000"/>
    <cellStyle name="注释 2 16 2 4" xfId="22001"/>
    <cellStyle name="注释 2 21 2 4" xfId="22002"/>
    <cellStyle name="常规 7 2 2 11 2" xfId="22003"/>
    <cellStyle name="好 4 3 2 5" xfId="22004"/>
    <cellStyle name="常规 7 2 2 11 2 2" xfId="22005"/>
    <cellStyle name="常规 7 2 2 11 2 2 2" xfId="22006"/>
    <cellStyle name="常规 7 2 2 11 2 3" xfId="22007"/>
    <cellStyle name="强调文字颜色 2 3 6 2 3 2" xfId="22008"/>
    <cellStyle name="常规 7 2 2 11 2 4" xfId="22009"/>
    <cellStyle name="常规 7 2 2 11 3" xfId="22010"/>
    <cellStyle name="注释 2 16 3 2" xfId="22011"/>
    <cellStyle name="注释 2 21 3 2" xfId="22012"/>
    <cellStyle name="常规 7 2 2 11 3 2" xfId="22013"/>
    <cellStyle name="常规 7 2 2 11 4" xfId="22014"/>
    <cellStyle name="常规 7 2 2 11 4 2" xfId="22015"/>
    <cellStyle name="常规 7 2 2 11 5" xfId="22016"/>
    <cellStyle name="常规 7 2 2 12" xfId="22017"/>
    <cellStyle name="常规 7 2 2 12 2" xfId="22018"/>
    <cellStyle name="好 4 3 3 5" xfId="22019"/>
    <cellStyle name="常规 7 2 2 12 2 2" xfId="22020"/>
    <cellStyle name="注释 2 76 3" xfId="22021"/>
    <cellStyle name="常规 7 2 2 12 2 2 2" xfId="22022"/>
    <cellStyle name="常规 7 2 2 12 2 3" xfId="22023"/>
    <cellStyle name="常规 7 2 2 12 2 4" xfId="22024"/>
    <cellStyle name="常规 7 2 2 12 3" xfId="22025"/>
    <cellStyle name="注释 2 16 4 2" xfId="22026"/>
    <cellStyle name="注释 2 21 4 2" xfId="22027"/>
    <cellStyle name="常规 7 2 2 12 3 2" xfId="22028"/>
    <cellStyle name="常规 7 2 2 12 4" xfId="22029"/>
    <cellStyle name="常规 7 2 2 12 4 2" xfId="22030"/>
    <cellStyle name="常规 7 2 2 12 5" xfId="22031"/>
    <cellStyle name="常规 7 2 2 13" xfId="22032"/>
    <cellStyle name="常规 7 2 2 13 2" xfId="22033"/>
    <cellStyle name="好 4 3 4 5" xfId="22034"/>
    <cellStyle name="常规 7 2 2 13 2 2" xfId="22035"/>
    <cellStyle name="常规 7 2 2 13 2 2 2" xfId="22036"/>
    <cellStyle name="常规 7 2 2 13 2 3" xfId="22037"/>
    <cellStyle name="常规 7 2 2 13 2 4" xfId="22038"/>
    <cellStyle name="常规 7 2 2 13 3" xfId="22039"/>
    <cellStyle name="常规 7 2 2 13 3 2" xfId="22040"/>
    <cellStyle name="常规 7 2 2 13 4" xfId="22041"/>
    <cellStyle name="常规 7 2 2 13 4 2" xfId="22042"/>
    <cellStyle name="常规 7 2 2 13 5" xfId="22043"/>
    <cellStyle name="常规 7 2 2 14" xfId="22044"/>
    <cellStyle name="常规 7 2 2 14 2" xfId="22045"/>
    <cellStyle name="常规 7 2 2 14 2 2 2" xfId="22046"/>
    <cellStyle name="常规 7 2 2 14 3" xfId="22047"/>
    <cellStyle name="常规 7 2 2 14 4" xfId="22048"/>
    <cellStyle name="输出 3 2 2" xfId="22049"/>
    <cellStyle name="常规 7 2 2 14 4 2" xfId="22050"/>
    <cellStyle name="输出 3 2 2 2" xfId="22051"/>
    <cellStyle name="常规 7 2 2 14 5" xfId="22052"/>
    <cellStyle name="输出 3 2 3" xfId="22053"/>
    <cellStyle name="常规 7 2 2 15" xfId="22054"/>
    <cellStyle name="常规 7 2 2 20" xfId="22055"/>
    <cellStyle name="常规 7 2 2 15 2" xfId="22056"/>
    <cellStyle name="常规 7 2 2 20 2" xfId="22057"/>
    <cellStyle name="常规 7 2 2 15 2 2" xfId="22058"/>
    <cellStyle name="常规 7 2 2 20 2 2" xfId="22059"/>
    <cellStyle name="常规 7 2 2 15 2 2 2" xfId="22060"/>
    <cellStyle name="常规 7 2 2 20 2 2 2" xfId="22061"/>
    <cellStyle name="常规 7 2 2 15 2 3" xfId="22062"/>
    <cellStyle name="常规 7 2 2 20 2 3" xfId="22063"/>
    <cellStyle name="常规 7 2 2 15 4" xfId="22064"/>
    <cellStyle name="常规 7 2 2 20 4" xfId="22065"/>
    <cellStyle name="输出 3 3 2" xfId="22066"/>
    <cellStyle name="常规 7 2 2 15 4 2" xfId="22067"/>
    <cellStyle name="常规 7 2 2 20 4 2" xfId="22068"/>
    <cellStyle name="输出 3 3 2 2" xfId="22069"/>
    <cellStyle name="常规 7 2 2 15 5" xfId="22070"/>
    <cellStyle name="常规 7 2 2 20 5" xfId="22071"/>
    <cellStyle name="输出 3 3 3" xfId="22072"/>
    <cellStyle name="常规 7 2 2 16" xfId="22073"/>
    <cellStyle name="常规 7 2 2 21" xfId="22074"/>
    <cellStyle name="常规 7 2 2 16 2" xfId="22075"/>
    <cellStyle name="常规 7 2 2 21 2" xfId="22076"/>
    <cellStyle name="常规 7 2 2 16 2 2" xfId="22077"/>
    <cellStyle name="常规 7 2 2 21 2 2" xfId="22078"/>
    <cellStyle name="常规 7 2 2 16 2 3" xfId="22079"/>
    <cellStyle name="常规 7 2 2 21 2 3" xfId="22080"/>
    <cellStyle name="常规 7 2 2 16 3 2" xfId="22081"/>
    <cellStyle name="常规 7 2 2 21 3 2" xfId="22082"/>
    <cellStyle name="常规 7 2 2 17" xfId="22083"/>
    <cellStyle name="常规 7 2 2 22" xfId="22084"/>
    <cellStyle name="常规 7 2 2 17 2" xfId="22085"/>
    <cellStyle name="常规 7 2 2 22 2" xfId="22086"/>
    <cellStyle name="常规 7 2 2 17 2 2" xfId="22087"/>
    <cellStyle name="常规 7 2 2 22 2 2" xfId="22088"/>
    <cellStyle name="常规 7 2 2 17 2 2 2" xfId="22089"/>
    <cellStyle name="常规 7 2 2 22 2 2 2" xfId="22090"/>
    <cellStyle name="常规 7 2 2 17 2 3" xfId="22091"/>
    <cellStyle name="常规 7 2 2 22 2 3" xfId="22092"/>
    <cellStyle name="常规 7 2 2 17 2 4" xfId="22093"/>
    <cellStyle name="常规 7 2 2 22 2 4" xfId="22094"/>
    <cellStyle name="常规 7 2 2 17 3" xfId="22095"/>
    <cellStyle name="常规 7 2 2 22 3" xfId="22096"/>
    <cellStyle name="强调文字颜色 3 3 2 2 2 3" xfId="22097"/>
    <cellStyle name="常规 7 2 2 17 3 2" xfId="22098"/>
    <cellStyle name="常规 7 2 2 22 3 2" xfId="22099"/>
    <cellStyle name="常规 7 2 2 17 4 2" xfId="22100"/>
    <cellStyle name="常规 7 2 2 22 4 2" xfId="22101"/>
    <cellStyle name="输出 3 5 2 2" xfId="22102"/>
    <cellStyle name="强调文字颜色 3 3 2 2 3 3" xfId="22103"/>
    <cellStyle name="常规 7 2 2 17 5" xfId="22104"/>
    <cellStyle name="常规 7 2 2 22 5" xfId="22105"/>
    <cellStyle name="输出 3 5 3" xfId="22106"/>
    <cellStyle name="强调文字颜色 3 3 2 5 4 2" xfId="22107"/>
    <cellStyle name="常规 7 2 2 18" xfId="22108"/>
    <cellStyle name="常规 7 2 2 23" xfId="22109"/>
    <cellStyle name="常规 7 2 2 18 2" xfId="22110"/>
    <cellStyle name="常规 7 2 2 23 2" xfId="22111"/>
    <cellStyle name="常规 7 2 2 18 2 2" xfId="22112"/>
    <cellStyle name="常规 7 2 2 23 2 2" xfId="22113"/>
    <cellStyle name="常规 7 20 2 45 4" xfId="22114"/>
    <cellStyle name="常规 7 2 2 18 2 2 2" xfId="22115"/>
    <cellStyle name="常规 7 2 2 23 2 2 2" xfId="22116"/>
    <cellStyle name="常规 7 2 2 18 2 3" xfId="22117"/>
    <cellStyle name="常规 7 2 2 2 2 26 2 2 2" xfId="22118"/>
    <cellStyle name="常规 7 2 2 2 2 31 2 2 2" xfId="22119"/>
    <cellStyle name="常规 7 2 2 23 2 3" xfId="22120"/>
    <cellStyle name="常规 7 2 2 18 2 3 2" xfId="22121"/>
    <cellStyle name="常规 7 2 2 23 2 3 2" xfId="22122"/>
    <cellStyle name="常规 7 2 2 18 2 4" xfId="22123"/>
    <cellStyle name="常规 7 2 2 23 2 4" xfId="22124"/>
    <cellStyle name="常规 7 2 2 18 3" xfId="22125"/>
    <cellStyle name="常规 7 2 2 23 3" xfId="22126"/>
    <cellStyle name="强调文字颜色 3 3 2 3 2 3" xfId="22127"/>
    <cellStyle name="常规 7 2 2 18 3 2" xfId="22128"/>
    <cellStyle name="常规 7 2 2 23 3 2" xfId="22129"/>
    <cellStyle name="常规 7 2 2 18 4" xfId="22130"/>
    <cellStyle name="常规 7 2 2 23 4" xfId="22131"/>
    <cellStyle name="输出 3 6 2" xfId="22132"/>
    <cellStyle name="常规 7 2 2 18 4 2" xfId="22133"/>
    <cellStyle name="常规 7 2 2 23 4 2" xfId="22134"/>
    <cellStyle name="输出 3 6 2 2" xfId="22135"/>
    <cellStyle name="常规 7 2 2 18 5" xfId="22136"/>
    <cellStyle name="常规 7 2 2 23 5" xfId="22137"/>
    <cellStyle name="输出 3 6 3" xfId="22138"/>
    <cellStyle name="常规 7 2 2 19" xfId="22139"/>
    <cellStyle name="常规 7 2 2 24" xfId="22140"/>
    <cellStyle name="注释 2 9 2 4" xfId="22141"/>
    <cellStyle name="常规 7 2 2 19 2" xfId="22142"/>
    <cellStyle name="常规 7 2 2 24 2" xfId="22143"/>
    <cellStyle name="常规 7 2 2 19 2 2" xfId="22144"/>
    <cellStyle name="常规 7 2 2 24 2 2" xfId="22145"/>
    <cellStyle name="常规 7 2 2 19 2 2 2" xfId="22146"/>
    <cellStyle name="常规 7 2 2 24 2 2 2" xfId="22147"/>
    <cellStyle name="常规 7 2 2 19 2 3" xfId="22148"/>
    <cellStyle name="常规 7 2 2 24 2 3" xfId="22149"/>
    <cellStyle name="常规 7 2 2 19 2 3 2" xfId="22150"/>
    <cellStyle name="常规 7 2 2 24 2 3 2" xfId="22151"/>
    <cellStyle name="常规 7 2 2 19 2 4" xfId="22152"/>
    <cellStyle name="常规 7 2 2 24 2 4" xfId="22153"/>
    <cellStyle name="常规 7 2 2 19 3" xfId="22154"/>
    <cellStyle name="常规 7 2 2 24 3" xfId="22155"/>
    <cellStyle name="强调文字颜色 3 3 2 4 2 3" xfId="22156"/>
    <cellStyle name="常规 7 2 2 19 3 2" xfId="22157"/>
    <cellStyle name="常规 7 2 2 24 3 2" xfId="22158"/>
    <cellStyle name="常规 7 2 2 19 4" xfId="22159"/>
    <cellStyle name="常规 7 2 2 24 4" xfId="22160"/>
    <cellStyle name="输出 3 7 2" xfId="22161"/>
    <cellStyle name="常规 7 2 2 19 4 2" xfId="22162"/>
    <cellStyle name="常规 7 2 2 24 4 2" xfId="22163"/>
    <cellStyle name="输出 3 7 2 2" xfId="22164"/>
    <cellStyle name="常规 7 2 2 19 5" xfId="22165"/>
    <cellStyle name="常规 7 2 2 24 5" xfId="22166"/>
    <cellStyle name="输出 3 7 3" xfId="22167"/>
    <cellStyle name="常规 7 2 2 2" xfId="22168"/>
    <cellStyle name="强调文字颜色 5 3 6 4 2" xfId="22169"/>
    <cellStyle name="常规 7 2 2 2 10" xfId="22170"/>
    <cellStyle name="常规 7 2 2 2 10 2" xfId="22171"/>
    <cellStyle name="常规 7 2 2 2 10 2 2" xfId="22172"/>
    <cellStyle name="常规 7 2 2 2 10 2 2 2" xfId="22173"/>
    <cellStyle name="常规 7 2 2 2 10 2 3" xfId="22174"/>
    <cellStyle name="常规 7 2 2 2 10 2 3 2" xfId="22175"/>
    <cellStyle name="常规 7 2 2 2 10 2 4" xfId="22176"/>
    <cellStyle name="常规 8 2 2 9 2 3 2" xfId="22177"/>
    <cellStyle name="常规 7 2 2 2 10 4" xfId="22178"/>
    <cellStyle name="常规 7 2 2 2 10 4 2" xfId="22179"/>
    <cellStyle name="常规 7 2 2 2 10 4 2 2" xfId="22180"/>
    <cellStyle name="常规 7 2 2 2 10 4 3" xfId="22181"/>
    <cellStyle name="常规 7 2 2 2 10 5" xfId="22182"/>
    <cellStyle name="常规 7 2 2 2 11" xfId="22183"/>
    <cellStyle name="解释性文本 3 6 2 3 2" xfId="22184"/>
    <cellStyle name="适中 2 3 3 2 2" xfId="22185"/>
    <cellStyle name="常规 7 2 2 2 11 2" xfId="22186"/>
    <cellStyle name="适中 2 3 3 2 2 2" xfId="22187"/>
    <cellStyle name="常规 7 2 2 2 11 2 2" xfId="22188"/>
    <cellStyle name="常规 7 2 2 2 11 2 2 2" xfId="22189"/>
    <cellStyle name="常规 7 2 2 2 11 3" xfId="22190"/>
    <cellStyle name="常规 7 2 2 2 11 4" xfId="22191"/>
    <cellStyle name="常规 7 2 2 2 11 4 2" xfId="22192"/>
    <cellStyle name="常规 7 2 2 2 11 4 2 2" xfId="22193"/>
    <cellStyle name="常规 7 2 2 2 11 5" xfId="22194"/>
    <cellStyle name="常规 7 2 2 2 12" xfId="22195"/>
    <cellStyle name="适中 2 3 3 2 3" xfId="22196"/>
    <cellStyle name="常规 7 2 2 2 12 4 2 2" xfId="22197"/>
    <cellStyle name="常规 7 2 2 2 13" xfId="22198"/>
    <cellStyle name="适中 2 3 3 2 4" xfId="22199"/>
    <cellStyle name="常规 7 2 2 2 13 2" xfId="22200"/>
    <cellStyle name="常规 7 2 2 2 13 2 2" xfId="22201"/>
    <cellStyle name="常规 7 2 2 2 13 2 2 2" xfId="22202"/>
    <cellStyle name="常规 7 2 2 2 13 2 4" xfId="22203"/>
    <cellStyle name="常规 7 2 2 2 13 3" xfId="22204"/>
    <cellStyle name="常规 7 2 2 2 13 4" xfId="22205"/>
    <cellStyle name="常规 7 2 2 2 13 4 2 2" xfId="22206"/>
    <cellStyle name="常规 7 2 2 2 13 4 3" xfId="22207"/>
    <cellStyle name="常规 7 2 2 2 13 5" xfId="22208"/>
    <cellStyle name="常规 7 2 2 2 14" xfId="22209"/>
    <cellStyle name="常规 7 2 2 2 14 2" xfId="22210"/>
    <cellStyle name="常规 7 2 2 2 14 3" xfId="22211"/>
    <cellStyle name="常规 7 2 2 57 2 2 2" xfId="22212"/>
    <cellStyle name="常规 7 2 2 2 14 4 2 2" xfId="22213"/>
    <cellStyle name="常规 7 2 2 2 14 4 3" xfId="22214"/>
    <cellStyle name="常规 7 2 2 2 14 5" xfId="22215"/>
    <cellStyle name="常规 7 2 2 2 15" xfId="22216"/>
    <cellStyle name="常规 7 2 2 2 20" xfId="22217"/>
    <cellStyle name="常规 7 2 2 2 15 2" xfId="22218"/>
    <cellStyle name="常规 7 2 2 2 20 2" xfId="22219"/>
    <cellStyle name="常规 7 2 2 2 15 4" xfId="22220"/>
    <cellStyle name="常规 7 2 2 2 20 4" xfId="22221"/>
    <cellStyle name="常规 7 2 2 2 15 4 2 2" xfId="22222"/>
    <cellStyle name="常规 7 2 2 2 20 4 2 2" xfId="22223"/>
    <cellStyle name="常规 7 2 2 2 15 4 3" xfId="22224"/>
    <cellStyle name="常规 7 2 2 2 20 4 3" xfId="22225"/>
    <cellStyle name="常规 8 2 2 35 2" xfId="22226"/>
    <cellStyle name="常规 8 2 2 40 2" xfId="22227"/>
    <cellStyle name="常规 7 2 2 2 15 5" xfId="22228"/>
    <cellStyle name="常规 7 2 2 2 20 5" xfId="22229"/>
    <cellStyle name="常规 7 2 2 2 16" xfId="22230"/>
    <cellStyle name="常规 7 2 2 2 21" xfId="22231"/>
    <cellStyle name="常规 7 2 2 2 16 2" xfId="22232"/>
    <cellStyle name="常规 7 2 2 2 21 2" xfId="22233"/>
    <cellStyle name="常规 7 2 2 2 16 3" xfId="22234"/>
    <cellStyle name="常规 7 2 2 2 21 3" xfId="22235"/>
    <cellStyle name="常规 7 2 2 2 16 4" xfId="22236"/>
    <cellStyle name="常规 7 2 2 2 21 4" xfId="22237"/>
    <cellStyle name="常规 7 2 2 2 16 4 2" xfId="22238"/>
    <cellStyle name="常规 7 2 2 2 21 4 2" xfId="22239"/>
    <cellStyle name="常规 7 2 2 2 16 4 2 2" xfId="22240"/>
    <cellStyle name="常规 7 2 2 2 21 4 2 2" xfId="22241"/>
    <cellStyle name="常规 7 2 2 2 16 4 3" xfId="22242"/>
    <cellStyle name="常规 7 2 2 2 21 4 3" xfId="22243"/>
    <cellStyle name="常规 7 2 2 2 16 5" xfId="22244"/>
    <cellStyle name="常规 7 2 2 2 21 5" xfId="22245"/>
    <cellStyle name="常规 7 2 2 2 17" xfId="22246"/>
    <cellStyle name="常规 7 2 2 2 22" xfId="22247"/>
    <cellStyle name="注释 2 48" xfId="22248"/>
    <cellStyle name="注释 2 53" xfId="22249"/>
    <cellStyle name="常规 7 2 2 2 17 2 3 2" xfId="22250"/>
    <cellStyle name="常规 7 2 2 2 22 2 3 2" xfId="22251"/>
    <cellStyle name="强调文字颜色 5 2 2 5 3 2" xfId="22252"/>
    <cellStyle name="常规 7 2 2 2 17 4 2 2" xfId="22253"/>
    <cellStyle name="常规 7 2 2 2 22 4 2 2" xfId="22254"/>
    <cellStyle name="常规 7 2 2 2 17 4 3" xfId="22255"/>
    <cellStyle name="常规 7 2 2 2 22 4 3" xfId="22256"/>
    <cellStyle name="常规 7 2 2 2 18" xfId="22257"/>
    <cellStyle name="常规 7 2 2 2 23" xfId="22258"/>
    <cellStyle name="常规 7 2 2 2 18 2" xfId="22259"/>
    <cellStyle name="常规 7 2 2 2 23 2" xfId="22260"/>
    <cellStyle name="强调文字颜色 5 2 3 5" xfId="22261"/>
    <cellStyle name="常规 7 2 2 2 18 2 2" xfId="22262"/>
    <cellStyle name="常规 7 2 2 2 23 2 2" xfId="22263"/>
    <cellStyle name="强调文字颜色 5 2 3 5 2" xfId="22264"/>
    <cellStyle name="常规 7 2 2 2 18 2 2 2" xfId="22265"/>
    <cellStyle name="常规 7 2 2 2 23 2 2 2" xfId="22266"/>
    <cellStyle name="强调文字颜色 5 2 3 5 2 2" xfId="22267"/>
    <cellStyle name="常规 7 2 2 2 18 2 3" xfId="22268"/>
    <cellStyle name="常规 7 2 2 2 23 2 3" xfId="22269"/>
    <cellStyle name="强调文字颜色 5 2 3 5 3" xfId="22270"/>
    <cellStyle name="常规 7 2 2 2 18 2 3 2" xfId="22271"/>
    <cellStyle name="常规 7 2 2 2 23 2 3 2" xfId="22272"/>
    <cellStyle name="强调文字颜色 5 2 3 5 3 2" xfId="22273"/>
    <cellStyle name="常规 7 2 2 2 18 2 4" xfId="22274"/>
    <cellStyle name="常规 7 2 2 2 23 2 4" xfId="22275"/>
    <cellStyle name="强调文字颜色 5 2 3 5 4" xfId="22276"/>
    <cellStyle name="常规 7 2 2 2 18 3" xfId="22277"/>
    <cellStyle name="常规 7 2 2 2 23 3" xfId="22278"/>
    <cellStyle name="强调文字颜色 5 2 3 6" xfId="22279"/>
    <cellStyle name="常规 7 2 2 2 18 4" xfId="22280"/>
    <cellStyle name="常规 7 2 2 2 23 4" xfId="22281"/>
    <cellStyle name="强调文字颜色 5 2 3 7" xfId="22282"/>
    <cellStyle name="常规 7 2 2 2 18 4 2" xfId="22283"/>
    <cellStyle name="常规 7 2 2 2 23 4 2" xfId="22284"/>
    <cellStyle name="强调文字颜色 5 2 3 7 2" xfId="22285"/>
    <cellStyle name="常规 7 2 2 2 18 4 3" xfId="22286"/>
    <cellStyle name="常规 7 2 2 2 23 4 3" xfId="22287"/>
    <cellStyle name="常规 7 2 2 2 18 5" xfId="22288"/>
    <cellStyle name="常规 7 2 2 2 23 5" xfId="22289"/>
    <cellStyle name="强调文字颜色 5 2 3 8" xfId="22290"/>
    <cellStyle name="常规 7 2 2 2 19" xfId="22291"/>
    <cellStyle name="常规 7 2 2 2 24" xfId="22292"/>
    <cellStyle name="常规 7 2 2 2 19 2" xfId="22293"/>
    <cellStyle name="常规 7 2 2 2 24 2" xfId="22294"/>
    <cellStyle name="强调文字颜色 5 2 4 5" xfId="22295"/>
    <cellStyle name="常规 7 2 2 2 19 2 2" xfId="22296"/>
    <cellStyle name="常规 7 2 2 2 24 2 2" xfId="22297"/>
    <cellStyle name="常规 7 2 2 2 19 2 2 2" xfId="22298"/>
    <cellStyle name="常规 7 2 2 2 24 2 2 2" xfId="22299"/>
    <cellStyle name="常规 7 2 2 2 19 2 3" xfId="22300"/>
    <cellStyle name="常规 7 2 2 2 24 2 3" xfId="22301"/>
    <cellStyle name="常规 7 2 2 2 19 2 3 2" xfId="22302"/>
    <cellStyle name="常规 7 2 2 2 24 2 3 2" xfId="22303"/>
    <cellStyle name="常规 7 2 2 2 19 2 4" xfId="22304"/>
    <cellStyle name="常规 7 2 2 2 24 2 4" xfId="22305"/>
    <cellStyle name="常规 7 2 2 2 19 3" xfId="22306"/>
    <cellStyle name="常规 7 2 2 2 24 3" xfId="22307"/>
    <cellStyle name="常规 7 2 2 2 19 4" xfId="22308"/>
    <cellStyle name="常规 7 2 2 2 24 4" xfId="22309"/>
    <cellStyle name="常规 7 2 2 2 19 4 2" xfId="22310"/>
    <cellStyle name="常规 7 2 2 2 24 4 2" xfId="22311"/>
    <cellStyle name="常规 7 2 2 2 19 4 2 2" xfId="22312"/>
    <cellStyle name="常规 7 2 2 2 24 4 2 2" xfId="22313"/>
    <cellStyle name="常规 7 2 2 2 19 4 3" xfId="22314"/>
    <cellStyle name="常规 7 2 2 2 24 4 3" xfId="22315"/>
    <cellStyle name="常规 7 2 2 2 19 5" xfId="22316"/>
    <cellStyle name="常规 7 2 2 2 24 5" xfId="22317"/>
    <cellStyle name="常规 7 2 2 2 2" xfId="22318"/>
    <cellStyle name="强调文字颜色 5 2 2 5 2 3 2" xfId="22319"/>
    <cellStyle name="常规 7 2 2 2 2 10 2 2 2" xfId="22320"/>
    <cellStyle name="千位分隔 3 2 2 2 3" xfId="22321"/>
    <cellStyle name="强调文字颜色 3 2 5 3" xfId="22322"/>
    <cellStyle name="常规 7 2 2 2 2 10 2 3" xfId="22323"/>
    <cellStyle name="注释 2 10" xfId="22324"/>
    <cellStyle name="强调文字颜色 5 2 2 5 2 4" xfId="22325"/>
    <cellStyle name="常规 7 2 2 2 2 10 2 3 2" xfId="22326"/>
    <cellStyle name="强调文字颜色 3 2 6 3" xfId="22327"/>
    <cellStyle name="注释 2 10 2" xfId="22328"/>
    <cellStyle name="常规 7 2 2 2 2 10 3 2" xfId="22329"/>
    <cellStyle name="注释 2 49" xfId="22330"/>
    <cellStyle name="注释 2 54" xfId="22331"/>
    <cellStyle name="常规 7 2 2 2 2 10 4 2" xfId="22332"/>
    <cellStyle name="常规 7 2 2 2 2 10 5" xfId="22333"/>
    <cellStyle name="常规 7 2 2 2 2 11 2 2 2" xfId="22334"/>
    <cellStyle name="强调文字颜色 4 2 5 3" xfId="22335"/>
    <cellStyle name="常规 7 2 2 2 2 11 2 3" xfId="22336"/>
    <cellStyle name="常规 7 2 2 2 2 11 2 3 2" xfId="22337"/>
    <cellStyle name="千位分隔 11" xfId="22338"/>
    <cellStyle name="强调文字颜色 4 2 6 3" xfId="22339"/>
    <cellStyle name="常规 7 2 2 2 2 11 3 2" xfId="22340"/>
    <cellStyle name="常规 7 2 2 2 2 11 4" xfId="22341"/>
    <cellStyle name="常规 7 2 2 2 2 11 4 2" xfId="22342"/>
    <cellStyle name="常规 7 2 2 2 2 11 5" xfId="22343"/>
    <cellStyle name="常规 7 2 2 2 2 12 2 2 2" xfId="22344"/>
    <cellStyle name="强调文字颜色 5 2 5 3" xfId="22345"/>
    <cellStyle name="常规 7 2 2 2 2 12 2 3" xfId="22346"/>
    <cellStyle name="常规 7 2 2 2 2 12 2 3 2" xfId="22347"/>
    <cellStyle name="强调文字颜色 5 2 6 3" xfId="22348"/>
    <cellStyle name="好 2 3 2 2 3 2" xfId="22349"/>
    <cellStyle name="常规 7 2 2 2 2 12 3 2" xfId="22350"/>
    <cellStyle name="好 2 3 2 2 4" xfId="22351"/>
    <cellStyle name="常规 7 2 2 2 2 12 4" xfId="22352"/>
    <cellStyle name="常规 7 2 2 2 2 12 4 2" xfId="22353"/>
    <cellStyle name="常规 7 2 2 2 2 12 5" xfId="22354"/>
    <cellStyle name="常规 7 2 2 2 2 13 2 2" xfId="22355"/>
    <cellStyle name="常规 7 2 2 2 2 13 2 2 2" xfId="22356"/>
    <cellStyle name="强调文字颜色 6 2 5 3" xfId="22357"/>
    <cellStyle name="常规 7 2 2 2 2 13 2 3" xfId="22358"/>
    <cellStyle name="常规 7 2 2 2 2 13 2 3 2" xfId="22359"/>
    <cellStyle name="强调文字颜色 6 2 6 3" xfId="22360"/>
    <cellStyle name="常规 7 2 2 2 2 13 3" xfId="22361"/>
    <cellStyle name="常规 7 2 2 2 2 13 3 2" xfId="22362"/>
    <cellStyle name="常规 7 2 2 2 2 13 4" xfId="22363"/>
    <cellStyle name="常规 7 2 2 2 2 13 4 2" xfId="22364"/>
    <cellStyle name="常规 7 2 2 2 2 13 5" xfId="22365"/>
    <cellStyle name="好 2 3 2 4" xfId="22366"/>
    <cellStyle name="常规 7 2 2 2 2 14" xfId="22367"/>
    <cellStyle name="好 2 3 2 4 2" xfId="22368"/>
    <cellStyle name="常规 7 2 2 2 2 14 2" xfId="22369"/>
    <cellStyle name="常规 7 2 2 2 2 14 2 2" xfId="22370"/>
    <cellStyle name="常规 7 2 2 2 2 14 2 2 2" xfId="22371"/>
    <cellStyle name="常规 7 2 2 2 2 14 2 3" xfId="22372"/>
    <cellStyle name="常规 7 2 2 2 2 14 2 3 2" xfId="22373"/>
    <cellStyle name="常规 7 2 2 2 2 14 3" xfId="22374"/>
    <cellStyle name="常规 8 2 2 19 2 2 2" xfId="22375"/>
    <cellStyle name="常规 8 2 2 24 2 2 2" xfId="22376"/>
    <cellStyle name="常规 7 2 2 2 2 14 4" xfId="22377"/>
    <cellStyle name="常规 7 2 2 2 2 14 5" xfId="22378"/>
    <cellStyle name="强调文字颜色 4 3 2 3 2 2" xfId="22379"/>
    <cellStyle name="好 2 3 2 5" xfId="22380"/>
    <cellStyle name="常规 7 2 2 2 2 15" xfId="22381"/>
    <cellStyle name="常规 7 2 2 2 2 20" xfId="22382"/>
    <cellStyle name="常规 7 2 2 2 2 15 2" xfId="22383"/>
    <cellStyle name="常规 7 2 2 2 2 20 2" xfId="22384"/>
    <cellStyle name="常规 7 2 2 2 2 15 2 2" xfId="22385"/>
    <cellStyle name="常规 7 2 2 2 2 20 2 2" xfId="22386"/>
    <cellStyle name="常规 7 2 2 2 2 15 2 2 2" xfId="22387"/>
    <cellStyle name="常规 7 2 2 2 2 20 2 2 2" xfId="22388"/>
    <cellStyle name="常规 7 2 2 2 2 15 2 3" xfId="22389"/>
    <cellStyle name="常规 7 2 2 2 2 20 2 3" xfId="22390"/>
    <cellStyle name="常规 7 2 2 2 2 15 2 3 2" xfId="22391"/>
    <cellStyle name="常规 7 2 2 2 2 20 2 3 2" xfId="22392"/>
    <cellStyle name="常规 7 2 2 2 2 15 3" xfId="22393"/>
    <cellStyle name="常规 7 2 2 2 2 20 3" xfId="22394"/>
    <cellStyle name="常规 8 2 2 19 2 3 2" xfId="22395"/>
    <cellStyle name="常规 8 2 2 24 2 3 2" xfId="22396"/>
    <cellStyle name="常规 7 2 2 2 2 15 4" xfId="22397"/>
    <cellStyle name="常规 7 2 2 2 2 20 4" xfId="22398"/>
    <cellStyle name="常规 7 2 2 2 2 15 5" xfId="22399"/>
    <cellStyle name="常规 7 2 2 2 2 20 5" xfId="22400"/>
    <cellStyle name="强调文字颜色 4 3 2 3 3 2" xfId="22401"/>
    <cellStyle name="常规 7 2 2 2 2 16" xfId="22402"/>
    <cellStyle name="常规 7 2 2 2 2 21" xfId="22403"/>
    <cellStyle name="常规 7 2 2 2 2 16 2" xfId="22404"/>
    <cellStyle name="常规 7 2 2 2 2 21 2" xfId="22405"/>
    <cellStyle name="警告文本 2 2 4 2 3" xfId="22406"/>
    <cellStyle name="常规 7 2 4 10 2 4" xfId="22407"/>
    <cellStyle name="注释 3 4 7" xfId="22408"/>
    <cellStyle name="常规 7 2 2 2 2 16 2 2 2" xfId="22409"/>
    <cellStyle name="常规 7 2 2 2 2 21 2 2 2" xfId="22410"/>
    <cellStyle name="常规 7 2 2 2 2 16 2 3" xfId="22411"/>
    <cellStyle name="常规 7 2 2 2 2 21 2 3" xfId="22412"/>
    <cellStyle name="常规 7 2 2 2 2 16 2 3 2" xfId="22413"/>
    <cellStyle name="常规 7 2 2 2 2 21 2 3 2" xfId="22414"/>
    <cellStyle name="常规 7 2 2 2 2 16 2 4" xfId="22415"/>
    <cellStyle name="常规 7 2 2 2 2 21 2 4" xfId="22416"/>
    <cellStyle name="常规 7 2 2 2 2 16 3" xfId="22417"/>
    <cellStyle name="常规 7 2 2 2 2 21 3" xfId="22418"/>
    <cellStyle name="警告文本 2 2 4 2 4" xfId="22419"/>
    <cellStyle name="常规 7 2 2 2 28 2 2 2" xfId="22420"/>
    <cellStyle name="常规 7 2 2 2 33 2 2 2" xfId="22421"/>
    <cellStyle name="常规 7 2 2 2 2 16 4" xfId="22422"/>
    <cellStyle name="常规 7 2 2 2 2 21 4" xfId="22423"/>
    <cellStyle name="常规 7 2 2 2 2 16 4 2" xfId="22424"/>
    <cellStyle name="常规 7 2 2 2 2 21 4 2" xfId="22425"/>
    <cellStyle name="常规 7 2 2 2 2 16 5" xfId="22426"/>
    <cellStyle name="常规 7 2 2 2 2 21 5" xfId="22427"/>
    <cellStyle name="强调文字颜色 4 3 2 3 4 2" xfId="22428"/>
    <cellStyle name="常规 7 2 2 2 2 17" xfId="22429"/>
    <cellStyle name="常规 7 2 2 2 2 22" xfId="22430"/>
    <cellStyle name="常规 7 2 2 2 2 17 2" xfId="22431"/>
    <cellStyle name="常规 7 2 2 2 2 22 2" xfId="22432"/>
    <cellStyle name="常规 7 2 2 2 2 17 2 2" xfId="22433"/>
    <cellStyle name="常规 7 2 2 2 2 22 2 2" xfId="22434"/>
    <cellStyle name="常规 7 2 2 2 2 17 2 3" xfId="22435"/>
    <cellStyle name="常规 7 2 2 2 2 22 2 3" xfId="22436"/>
    <cellStyle name="常规 7 2 2 2 2 17 2 3 2" xfId="22437"/>
    <cellStyle name="常规 7 2 2 2 2 22 2 3 2" xfId="22438"/>
    <cellStyle name="常规 7 2 2 2 2 17 2 4" xfId="22439"/>
    <cellStyle name="常规 7 2 2 2 2 22 2 4" xfId="22440"/>
    <cellStyle name="常规 7 2 2 2 28 2 3 2" xfId="22441"/>
    <cellStyle name="常规 7 2 2 2 33 2 3 2" xfId="22442"/>
    <cellStyle name="常规 7 2 2 2 2 17 3" xfId="22443"/>
    <cellStyle name="常规 7 2 2 2 2 22 3" xfId="22444"/>
    <cellStyle name="强调文字颜色 5 2 2 2 8" xfId="22445"/>
    <cellStyle name="常规 7 2 2 2 2 17 3 2" xfId="22446"/>
    <cellStyle name="常规 7 2 2 2 2 22 3 2" xfId="22447"/>
    <cellStyle name="常规 7 2 2 2 2 17 4" xfId="22448"/>
    <cellStyle name="常规 7 2 2 2 2 22 4" xfId="22449"/>
    <cellStyle name="常规 7 2 2 2 2 17 4 2" xfId="22450"/>
    <cellStyle name="常规 7 2 2 2 2 22 4 2" xfId="22451"/>
    <cellStyle name="常规 7 2 2 2 2 17 5" xfId="22452"/>
    <cellStyle name="常规 7 2 2 2 2 22 5" xfId="22453"/>
    <cellStyle name="常规 7 2 2 2 2 18" xfId="22454"/>
    <cellStyle name="常规 7 2 2 2 2 23" xfId="22455"/>
    <cellStyle name="常规 7 2 2 2 2 18 2" xfId="22456"/>
    <cellStyle name="常规 7 2 2 2 2 23 2" xfId="22457"/>
    <cellStyle name="常规 7 2 2 2 2 18 2 3" xfId="22458"/>
    <cellStyle name="常规 7 2 2 2 2 23 2 3" xfId="22459"/>
    <cellStyle name="常规 7 2 2 2 2 18 2 3 2" xfId="22460"/>
    <cellStyle name="常规 7 2 2 2 2 23 2 3 2" xfId="22461"/>
    <cellStyle name="常规 7 2 2 2 2 18 2 4" xfId="22462"/>
    <cellStyle name="常规 7 2 2 2 2 23 2 4" xfId="22463"/>
    <cellStyle name="常规 7 2 2 2 2 18 3" xfId="22464"/>
    <cellStyle name="常规 7 2 2 2 2 23 3" xfId="22465"/>
    <cellStyle name="常规 7 2 2 2 2 18 4" xfId="22466"/>
    <cellStyle name="常规 7 2 2 2 2 23 4" xfId="22467"/>
    <cellStyle name="常规 7 2 2 2 2 18 4 2" xfId="22468"/>
    <cellStyle name="常规 7 2 2 2 2 23 4 2" xfId="22469"/>
    <cellStyle name="常规 7 2 2 2 2 18 5" xfId="22470"/>
    <cellStyle name="常规 7 2 2 2 2 23 5" xfId="22471"/>
    <cellStyle name="常规 7 2 2 2 2 19" xfId="22472"/>
    <cellStyle name="常规 7 2 2 2 2 24" xfId="22473"/>
    <cellStyle name="汇总 3 5 2 3 2" xfId="22474"/>
    <cellStyle name="常规 7 2 2 2 2 19 2" xfId="22475"/>
    <cellStyle name="常规 7 2 2 2 2 24 2" xfId="22476"/>
    <cellStyle name="常规 7 2 2 2 2 19 2 3" xfId="22477"/>
    <cellStyle name="常规 7 2 2 2 2 24 2 3" xfId="22478"/>
    <cellStyle name="常规 7 2 2 2 2 19 2 3 2" xfId="22479"/>
    <cellStyle name="常规 7 2 2 2 2 24 2 3 2" xfId="22480"/>
    <cellStyle name="常规 7 2 2 2 2 19 2 4" xfId="22481"/>
    <cellStyle name="常规 7 2 2 2 2 24 2 4" xfId="22482"/>
    <cellStyle name="常规 7 2 2 2 2 19 3" xfId="22483"/>
    <cellStyle name="常规 7 2 2 2 2 24 3" xfId="22484"/>
    <cellStyle name="常规 7 2 2 2 2 19 3 2" xfId="22485"/>
    <cellStyle name="常规 7 2 2 2 2 24 3 2" xfId="22486"/>
    <cellStyle name="常规 7 2 2 2 2 19 4" xfId="22487"/>
    <cellStyle name="常规 7 2 2 2 2 24 4" xfId="22488"/>
    <cellStyle name="常规 7 2 2 2 2 19 4 2" xfId="22489"/>
    <cellStyle name="常规 7 2 2 2 2 24 4 2" xfId="22490"/>
    <cellStyle name="常规 7 2 2 2 2 19 5" xfId="22491"/>
    <cellStyle name="常规 7 2 2 2 2 24 5" xfId="22492"/>
    <cellStyle name="常规 7 2 2 2 2 2 2" xfId="22493"/>
    <cellStyle name="常规 7 2 2 2 2 2 2 2" xfId="22494"/>
    <cellStyle name="常规 7 2 4 2 17" xfId="22495"/>
    <cellStyle name="常规 7 2 4 2 22" xfId="22496"/>
    <cellStyle name="常规 7 2 2 2 2 2 2 2 2" xfId="22497"/>
    <cellStyle name="常规 7 2 2 2 2 2 2 3 2" xfId="22498"/>
    <cellStyle name="常规 7 2 2 2 2 2 2 4" xfId="22499"/>
    <cellStyle name="常规 7 2 2 2 2 2 3" xfId="22500"/>
    <cellStyle name="常规 7 2 2 2 2 2 3 2" xfId="22501"/>
    <cellStyle name="常规 7 2 2 2 2 2 4" xfId="22502"/>
    <cellStyle name="常规 7 2 2 2 2 2 4 2" xfId="22503"/>
    <cellStyle name="常规 7 2 2 2 2 2 5" xfId="22504"/>
    <cellStyle name="常规 7 2 2 2 2 25" xfId="22505"/>
    <cellStyle name="常规 7 2 2 2 2 30" xfId="22506"/>
    <cellStyle name="常规 7 2 2 2 2 25 2" xfId="22507"/>
    <cellStyle name="常规 7 2 2 2 2 30 2" xfId="22508"/>
    <cellStyle name="常规 7 2 2 2 2 25 2 2" xfId="22509"/>
    <cellStyle name="常规 7 2 2 2 2 30 2 2" xfId="22510"/>
    <cellStyle name="常规 7 2 2 2 2 25 2 2 2" xfId="22511"/>
    <cellStyle name="常规 7 2 2 2 2 30 2 2 2" xfId="22512"/>
    <cellStyle name="常规 7 2 2 2 2 25 3" xfId="22513"/>
    <cellStyle name="常规 7 2 2 2 2 30 3" xfId="22514"/>
    <cellStyle name="常规 7 2 2 2 2 25 3 2" xfId="22515"/>
    <cellStyle name="常规 7 2 2 2 2 30 3 2" xfId="22516"/>
    <cellStyle name="常规 7 2 2 2 2 25 4" xfId="22517"/>
    <cellStyle name="常规 7 2 2 2 2 30 4" xfId="22518"/>
    <cellStyle name="常规 7 2 2 2 2 25 4 2" xfId="22519"/>
    <cellStyle name="常规 7 2 2 2 2 30 4 2" xfId="22520"/>
    <cellStyle name="常规 7 2 2 2 2 25 5" xfId="22521"/>
    <cellStyle name="常规 7 2 2 2 2 30 5" xfId="22522"/>
    <cellStyle name="常规 7 2 2 2 2 26" xfId="22523"/>
    <cellStyle name="常规 7 2 2 2 2 31" xfId="22524"/>
    <cellStyle name="常规 7 2 2 2 2 26 2" xfId="22525"/>
    <cellStyle name="常规 7 2 2 2 2 31 2" xfId="22526"/>
    <cellStyle name="常规 7 2 2 2 2 26 2 2" xfId="22527"/>
    <cellStyle name="常规 7 2 2 2 2 31 2 2" xfId="22528"/>
    <cellStyle name="常规 7 2 2 2 2 26 2 3" xfId="22529"/>
    <cellStyle name="常规 7 2 2 2 2 31 2 3" xfId="22530"/>
    <cellStyle name="强调文字颜色 3 3 2 3 2 4" xfId="22531"/>
    <cellStyle name="常规 7 2 2 2 2 26 2 3 2" xfId="22532"/>
    <cellStyle name="常规 7 2 2 2 2 31 2 3 2" xfId="22533"/>
    <cellStyle name="常规 7 2 2 2 2 26 2 4" xfId="22534"/>
    <cellStyle name="常规 7 2 2 2 2 31 2 4" xfId="22535"/>
    <cellStyle name="常规 7 2 2 2 2 26 3" xfId="22536"/>
    <cellStyle name="常规 7 2 2 2 2 31 3" xfId="22537"/>
    <cellStyle name="常规 7 2 2 2 2 26 3 2" xfId="22538"/>
    <cellStyle name="常规 7 2 2 2 2 31 3 2" xfId="22539"/>
    <cellStyle name="常规 7 2 2 2 2 26 4" xfId="22540"/>
    <cellStyle name="常规 7 2 2 2 2 31 4" xfId="22541"/>
    <cellStyle name="常规 7 2 2 2 2 26 4 2" xfId="22542"/>
    <cellStyle name="常规 7 2 2 2 2 31 4 2" xfId="22543"/>
    <cellStyle name="常规 7 2 2 2 2 26 5" xfId="22544"/>
    <cellStyle name="常规 7 2 2 2 2 31 5" xfId="22545"/>
    <cellStyle name="常规 7 2 2 2 2 27" xfId="22546"/>
    <cellStyle name="常规 7 2 2 2 2 32" xfId="22547"/>
    <cellStyle name="常规 7 2 2 2 2 27 2" xfId="22548"/>
    <cellStyle name="常规 7 2 2 2 2 32 2" xfId="22549"/>
    <cellStyle name="常规 7 2 2 2 2 27 2 2" xfId="22550"/>
    <cellStyle name="常规 7 2 2 2 2 32 2 2" xfId="22551"/>
    <cellStyle name="常规 7 2 2 2 2 27 2 2 2" xfId="22552"/>
    <cellStyle name="常规 7 2 2 2 2 32 2 2 2" xfId="22553"/>
    <cellStyle name="常规 7 2 2 2 2 27 2 3" xfId="22554"/>
    <cellStyle name="常规 7 2 2 2 2 32 2 3" xfId="22555"/>
    <cellStyle name="强调文字颜色 3 3 3 3 2 4" xfId="22556"/>
    <cellStyle name="常规 7 2 2 2 2 27 2 3 2" xfId="22557"/>
    <cellStyle name="常规 7 2 2 2 2 32 2 3 2" xfId="22558"/>
    <cellStyle name="常规 7 2 2 2 2 27 2 4" xfId="22559"/>
    <cellStyle name="常规 7 2 2 2 2 32 2 4" xfId="22560"/>
    <cellStyle name="常规 7 2 2 2 2 27 3" xfId="22561"/>
    <cellStyle name="常规 7 2 2 2 2 32 3" xfId="22562"/>
    <cellStyle name="常规 7 2 2 2 2 27 3 2" xfId="22563"/>
    <cellStyle name="常规 7 2 2 2 2 32 3 2" xfId="22564"/>
    <cellStyle name="常规 7 2 2 2 2 27 4" xfId="22565"/>
    <cellStyle name="常规 7 2 2 2 2 32 4" xfId="22566"/>
    <cellStyle name="常规 7 2 2 2 2 27 4 2" xfId="22567"/>
    <cellStyle name="常规 7 2 2 2 2 32 4 2" xfId="22568"/>
    <cellStyle name="常规 7 2 2 2 2 27 5" xfId="22569"/>
    <cellStyle name="常规 7 2 2 2 2 32 5" xfId="22570"/>
    <cellStyle name="强调文字颜色 4 2 2 2 3 2 3 2" xfId="22571"/>
    <cellStyle name="常规 7 2 2 2 2 28" xfId="22572"/>
    <cellStyle name="常规 7 2 2 2 2 33" xfId="22573"/>
    <cellStyle name="常规 7 2 2 2 2 28 2" xfId="22574"/>
    <cellStyle name="常规 7 2 2 2 2 33 2" xfId="22575"/>
    <cellStyle name="常规 7 2 2 2 2 28 2 2" xfId="22576"/>
    <cellStyle name="常规 7 2 2 2 2 33 2 2" xfId="22577"/>
    <cellStyle name="常规 7 2 2 2 2 28 2 2 2" xfId="22578"/>
    <cellStyle name="常规 7 2 2 2 2 33 2 2 2" xfId="22579"/>
    <cellStyle name="常规 7 2 2 2 2 28 2 3" xfId="22580"/>
    <cellStyle name="常规 7 2 2 2 2 33 2 3" xfId="22581"/>
    <cellStyle name="常规 7 2 2 2 2 28 2 3 2" xfId="22582"/>
    <cellStyle name="常规 7 2 2 2 2 33 2 3 2" xfId="22583"/>
    <cellStyle name="常规 7 2 2 2 2 28 2 4" xfId="22584"/>
    <cellStyle name="常规 7 2 2 2 2 33 2 4" xfId="22585"/>
    <cellStyle name="常规 7 2 2 2 2 28 3" xfId="22586"/>
    <cellStyle name="常规 7 2 2 2 2 33 3" xfId="22587"/>
    <cellStyle name="常规 7 2 2 2 2 28 3 2" xfId="22588"/>
    <cellStyle name="常规 7 2 2 2 2 33 3 2" xfId="22589"/>
    <cellStyle name="常规 7 2 2 2 2 28 4 2" xfId="22590"/>
    <cellStyle name="常规 7 2 2 2 2 33 4 2" xfId="22591"/>
    <cellStyle name="常规 7 2 2 2 2 28 5" xfId="22592"/>
    <cellStyle name="常规 7 2 2 2 2 33 5" xfId="22593"/>
    <cellStyle name="常规 7 2 5 2 2" xfId="22594"/>
    <cellStyle name="常规 7 2 2 2 2 29" xfId="22595"/>
    <cellStyle name="常规 7 2 2 2 2 34" xfId="22596"/>
    <cellStyle name="常规 7 2 2 2 2 29 2" xfId="22597"/>
    <cellStyle name="常规 7 2 2 2 2 34 2" xfId="22598"/>
    <cellStyle name="常规 7 2 2 2 2 29 2 2" xfId="22599"/>
    <cellStyle name="常规 7 2 2 2 2 34 2 2" xfId="22600"/>
    <cellStyle name="常规 79" xfId="22601"/>
    <cellStyle name="常规 84" xfId="22602"/>
    <cellStyle name="常规 7 2 2 2 2 29 2 2 2" xfId="22603"/>
    <cellStyle name="常规 7 2 2 2 2 34 2 2 2" xfId="22604"/>
    <cellStyle name="常规 7 2 2 2 2 29 2 3" xfId="22605"/>
    <cellStyle name="常规 7 2 2 2 2 34 2 3" xfId="22606"/>
    <cellStyle name="常规 7 2 2 2 2 29 2 3 2" xfId="22607"/>
    <cellStyle name="常规 7 2 2 2 2 34 2 3 2" xfId="22608"/>
    <cellStyle name="常规 7 2 2 2 2 29 2 4" xfId="22609"/>
    <cellStyle name="常规 7 2 2 2 2 34 2 4" xfId="22610"/>
    <cellStyle name="常规 7 2 2 2 2 29 3" xfId="22611"/>
    <cellStyle name="常规 7 2 2 2 2 34 3" xfId="22612"/>
    <cellStyle name="常规 7 2 2 2 2 29 3 2" xfId="22613"/>
    <cellStyle name="常规 7 2 2 2 2 34 3 2" xfId="22614"/>
    <cellStyle name="常规 7 2 2 2 2 29 4" xfId="22615"/>
    <cellStyle name="常规 7 2 2 2 2 34 4" xfId="22616"/>
    <cellStyle name="常规 7 2 2 2 2 29 4 2" xfId="22617"/>
    <cellStyle name="常规 7 2 2 2 2 34 4 2" xfId="22618"/>
    <cellStyle name="输出 2 2 2 4 2 2" xfId="22619"/>
    <cellStyle name="常规 7 2 2 2 2 29 5" xfId="22620"/>
    <cellStyle name="常规 7 2 2 2 2 34 5" xfId="22621"/>
    <cellStyle name="常规 7 2 5 3 2" xfId="22622"/>
    <cellStyle name="常规 7 2 2 2 2 3" xfId="22623"/>
    <cellStyle name="常规 7 2 2 2 2 3 2" xfId="22624"/>
    <cellStyle name="常规 7 2 2 2 2 3 2 2" xfId="22625"/>
    <cellStyle name="常规 7 2 2 2 2 3 2 2 2" xfId="22626"/>
    <cellStyle name="常规 7 2 2 2 2 3 2 3" xfId="22627"/>
    <cellStyle name="常规 7 2 2 2 2 3 2 3 2" xfId="22628"/>
    <cellStyle name="常规 7 2 2 2 2 3 2 4" xfId="22629"/>
    <cellStyle name="常规 7 2 2 2 2 3 3" xfId="22630"/>
    <cellStyle name="常规 7 2 2 2 2 3 3 2" xfId="22631"/>
    <cellStyle name="常规 7 2 2 2 2 35" xfId="22632"/>
    <cellStyle name="常规 7 2 2 2 2 40" xfId="22633"/>
    <cellStyle name="常规 7 2 2 2 2 35 2" xfId="22634"/>
    <cellStyle name="常规 7 2 2 2 2 40 2" xfId="22635"/>
    <cellStyle name="常规 7 2 2 2 2 35 2 2" xfId="22636"/>
    <cellStyle name="常规 7 2 2 2 2 40 2 2" xfId="22637"/>
    <cellStyle name="常规 7 2 2 2 2 35 2 2 2" xfId="22638"/>
    <cellStyle name="常规 7 2 2 2 2 40 2 2 2" xfId="22639"/>
    <cellStyle name="警告文本 3 2 2 2" xfId="22640"/>
    <cellStyle name="常规 7 2 2 2 2 35 2 3" xfId="22641"/>
    <cellStyle name="常规 7 2 2 2 2 40 2 3" xfId="22642"/>
    <cellStyle name="警告文本 3 2 2 2 2" xfId="22643"/>
    <cellStyle name="常规 7 2 2 2 2 35 2 3 2" xfId="22644"/>
    <cellStyle name="常规 7 2 2 2 2 40 2 3 2" xfId="22645"/>
    <cellStyle name="警告文本 3 2 2 3" xfId="22646"/>
    <cellStyle name="常规 7 2 2 2 2 35 2 4" xfId="22647"/>
    <cellStyle name="常规 7 2 2 2 2 40 2 4" xfId="22648"/>
    <cellStyle name="常规 7 2 2 2 2 35 3" xfId="22649"/>
    <cellStyle name="常规 7 2 2 2 2 40 3" xfId="22650"/>
    <cellStyle name="常规 7 2 2 2 2 35 3 2" xfId="22651"/>
    <cellStyle name="常规 7 2 2 2 2 40 3 2" xfId="22652"/>
    <cellStyle name="常规 7 2 2 2 2 35 4 2" xfId="22653"/>
    <cellStyle name="常规 7 2 2 2 2 40 4 2" xfId="22654"/>
    <cellStyle name="输出 2 2 2 4 3 2" xfId="22655"/>
    <cellStyle name="注释 3 21 2 2" xfId="22656"/>
    <cellStyle name="注释 3 16 2 2" xfId="22657"/>
    <cellStyle name="常规 7 2 2 2 2 35 5" xfId="22658"/>
    <cellStyle name="常规 7 2 2 2 2 40 5" xfId="22659"/>
    <cellStyle name="常规 7 2 5 4 2" xfId="22660"/>
    <cellStyle name="常规 7 2 2 2 2 36" xfId="22661"/>
    <cellStyle name="常规 7 2 2 2 2 41" xfId="22662"/>
    <cellStyle name="常规 7 2 2 2 2 36 2" xfId="22663"/>
    <cellStyle name="常规 7 2 2 2 2 41 2" xfId="22664"/>
    <cellStyle name="常规 7 2 2 2 2 36 2 2" xfId="22665"/>
    <cellStyle name="常规 7 2 2 2 2 41 2 2" xfId="22666"/>
    <cellStyle name="警告文本 3 3 2 2" xfId="22667"/>
    <cellStyle name="常规 7 2 2 2 2 36 2 3" xfId="22668"/>
    <cellStyle name="常规 7 2 2 2 2 41 2 3" xfId="22669"/>
    <cellStyle name="警告文本 3 3 2 3" xfId="22670"/>
    <cellStyle name="常规 7 2 2 2 2 36 2 4" xfId="22671"/>
    <cellStyle name="常规 7 2 2 2 2 41 2 4" xfId="22672"/>
    <cellStyle name="常规 7 2 2 2 2 36 3" xfId="22673"/>
    <cellStyle name="常规 7 2 2 2 2 41 3" xfId="22674"/>
    <cellStyle name="常规 7 2 2 2 2 36 3 2" xfId="22675"/>
    <cellStyle name="常规 7 2 2 2 2 41 3 2" xfId="22676"/>
    <cellStyle name="常规 7 2 2 2 2 36 4" xfId="22677"/>
    <cellStyle name="常规 7 2 2 2 2 41 4" xfId="22678"/>
    <cellStyle name="常规 7 2 2 2 2 36 4 2" xfId="22679"/>
    <cellStyle name="常规 7 2 2 2 2 41 4 2" xfId="22680"/>
    <cellStyle name="输出 2 2 2 4 4 2" xfId="22681"/>
    <cellStyle name="注释 3 21 3 2" xfId="22682"/>
    <cellStyle name="注释 3 16 3 2" xfId="22683"/>
    <cellStyle name="常规 7 2 2 2 2 36 5" xfId="22684"/>
    <cellStyle name="常规 7 2 2 2 2 41 5" xfId="22685"/>
    <cellStyle name="常规 7 2 5 5 2" xfId="22686"/>
    <cellStyle name="千位分隔[0] 3 4 2 2" xfId="22687"/>
    <cellStyle name="常规 7 2 2 2 2 37 2" xfId="22688"/>
    <cellStyle name="常规 7 2 2 2 2 42 2" xfId="22689"/>
    <cellStyle name="常规 7 2 2 2 2 37 2 2" xfId="22690"/>
    <cellStyle name="常规 7 2 2 2 2 42 2 2" xfId="22691"/>
    <cellStyle name="常规 7 2 2 2 2 37 2 2 2" xfId="22692"/>
    <cellStyle name="常规 7 2 2 2 2 42 2 2 2" xfId="22693"/>
    <cellStyle name="警告文本 3 4 2 2" xfId="22694"/>
    <cellStyle name="常规 7 2 2 2 2 37 2 3" xfId="22695"/>
    <cellStyle name="常规 7 2 2 2 2 42 2 3" xfId="22696"/>
    <cellStyle name="警告文本 3 4 2 2 2" xfId="22697"/>
    <cellStyle name="常规 7 2 2 2 2 37 2 3 2" xfId="22698"/>
    <cellStyle name="常规 7 2 2 2 2 42 2 3 2" xfId="22699"/>
    <cellStyle name="常规 7 2 2 2 2 37 3" xfId="22700"/>
    <cellStyle name="常规 7 2 2 2 2 42 3" xfId="22701"/>
    <cellStyle name="常规 7 2 2 2 2 37 3 2" xfId="22702"/>
    <cellStyle name="常规 7 2 2 2 2 42 3 2" xfId="22703"/>
    <cellStyle name="常规 7 2 2 2 2 37 4" xfId="22704"/>
    <cellStyle name="常规 7 2 2 2 2 42 4" xfId="22705"/>
    <cellStyle name="常规 7 2 2 2 2 37 4 2" xfId="22706"/>
    <cellStyle name="常规 7 2 2 2 2 42 4 2" xfId="22707"/>
    <cellStyle name="注释 3 21 4 2" xfId="22708"/>
    <cellStyle name="注释 3 16 4 2" xfId="22709"/>
    <cellStyle name="常规 7 2 2 2 2 37 5" xfId="22710"/>
    <cellStyle name="常规 7 2 2 2 2 42 5" xfId="22711"/>
    <cellStyle name="常规 7 2 5 6 2" xfId="22712"/>
    <cellStyle name="常规 7 2 2 2 2 38 2" xfId="22713"/>
    <cellStyle name="常规 7 2 2 2 2 43 2" xfId="22714"/>
    <cellStyle name="适中 3 8" xfId="22715"/>
    <cellStyle name="输入 3 2 2 2 2 3" xfId="22716"/>
    <cellStyle name="常规 7 2 2 2 2 38 2 2" xfId="22717"/>
    <cellStyle name="常规 7 2 2 2 2 43 2 2" xfId="22718"/>
    <cellStyle name="适中 3 8 2" xfId="22719"/>
    <cellStyle name="输入 3 2 2 2 2 3 2" xfId="22720"/>
    <cellStyle name="常规 7 2 2 2 2 38 2 2 2" xfId="22721"/>
    <cellStyle name="常规 7 2 2 2 2 43 2 2 2" xfId="22722"/>
    <cellStyle name="警告文本 3 5 2 2" xfId="22723"/>
    <cellStyle name="适中 3 9" xfId="22724"/>
    <cellStyle name="输入 3 2 2 2 2 4" xfId="22725"/>
    <cellStyle name="常规 7 2 2 2 2 38 2 3" xfId="22726"/>
    <cellStyle name="常规 7 2 2 2 2 43 2 3" xfId="22727"/>
    <cellStyle name="警告文本 3 5 2 2 2" xfId="22728"/>
    <cellStyle name="适中 3 9 2" xfId="22729"/>
    <cellStyle name="常规 7 2 2 2 2 38 2 3 2" xfId="22730"/>
    <cellStyle name="常规 7 2 2 2 2 43 2 3 2" xfId="22731"/>
    <cellStyle name="汇总 2 5" xfId="22732"/>
    <cellStyle name="常规 7 2 2 2 2 38 3" xfId="22733"/>
    <cellStyle name="常规 7 2 2 2 2 43 3" xfId="22734"/>
    <cellStyle name="计算 2 2 5 2 2" xfId="22735"/>
    <cellStyle name="常规 7 2 2 2 2 38 3 2" xfId="22736"/>
    <cellStyle name="常规 7 2 2 2 2 43 3 2" xfId="22737"/>
    <cellStyle name="计算 2 2 5 2 2 2" xfId="22738"/>
    <cellStyle name="常规 7 2 2 2 2 39" xfId="22739"/>
    <cellStyle name="常规 7 2 2 2 2 44" xfId="22740"/>
    <cellStyle name="常规 7 2 2 2 2 39 2" xfId="22741"/>
    <cellStyle name="常规 7 2 2 2 2 44 2" xfId="22742"/>
    <cellStyle name="检查单元格 2 5 2 3" xfId="22743"/>
    <cellStyle name="输入 3 2 2 3 2 3 2" xfId="22744"/>
    <cellStyle name="常规 7 2 2 2 2 39 2 2 2" xfId="22745"/>
    <cellStyle name="常规 7 2 2 2 2 44 2 2 2" xfId="22746"/>
    <cellStyle name="警告文本 3 6 2 2" xfId="22747"/>
    <cellStyle name="输入 3 2 2 3 2 4" xfId="22748"/>
    <cellStyle name="常规 7 2 2 2 2 39 2 3" xfId="22749"/>
    <cellStyle name="常规 7 2 2 2 2 44 2 3" xfId="22750"/>
    <cellStyle name="常规 9 2 2 2 3" xfId="22751"/>
    <cellStyle name="警告文本 3 6 2 2 2" xfId="22752"/>
    <cellStyle name="常规 7 2 2 2 2 39 2 3 2" xfId="22753"/>
    <cellStyle name="常规 7 2 2 2 2 44 2 3 2" xfId="22754"/>
    <cellStyle name="警告文本 3 6 2 3" xfId="22755"/>
    <cellStyle name="常规 7 2 2 2 2 39 2 4" xfId="22756"/>
    <cellStyle name="常规 7 2 2 2 2 44 2 4" xfId="22757"/>
    <cellStyle name="常规 7 2 2 2 2 39 3" xfId="22758"/>
    <cellStyle name="常规 7 2 2 2 2 44 3" xfId="22759"/>
    <cellStyle name="计算 2 2 5 3 2" xfId="22760"/>
    <cellStyle name="常规 7 2 2 2 2 39 4" xfId="22761"/>
    <cellStyle name="常规 7 2 2 2 2 44 4" xfId="22762"/>
    <cellStyle name="常规 7 2 2 2 2 39 5" xfId="22763"/>
    <cellStyle name="常规 7 2 2 2 2 44 5" xfId="22764"/>
    <cellStyle name="常规 7 2 4 47 2 2" xfId="22765"/>
    <cellStyle name="常规 7 2 2 2 2 4" xfId="22766"/>
    <cellStyle name="常规 8 2 2 35 2 3" xfId="22767"/>
    <cellStyle name="常规 8 2 2 40 2 3" xfId="22768"/>
    <cellStyle name="常规 7 2 2 2 2 4 2" xfId="22769"/>
    <cellStyle name="常规 8 2 2 35 2 3 2" xfId="22770"/>
    <cellStyle name="常规 8 2 2 40 2 3 2" xfId="22771"/>
    <cellStyle name="常规 7 2 2 2 2 4 2 2" xfId="22772"/>
    <cellStyle name="常规 7 2 2 2 2 4 2 2 2" xfId="22773"/>
    <cellStyle name="常规 7 2 2 2 2 4 2 3" xfId="22774"/>
    <cellStyle name="常规 7 2 2 2 2 4 2 3 2" xfId="22775"/>
    <cellStyle name="常规 7 2 2 2 2 4 2 4" xfId="22776"/>
    <cellStyle name="常规 8 2 2 35 2 4" xfId="22777"/>
    <cellStyle name="常规 8 2 2 40 2 4" xfId="22778"/>
    <cellStyle name="常规 7 2 2 2 2 4 3" xfId="22779"/>
    <cellStyle name="常规 7 2 2 2 2 4 3 2" xfId="22780"/>
    <cellStyle name="常规 7 2 2 2 2 45" xfId="22781"/>
    <cellStyle name="常规 7 2 2 2 2 50" xfId="22782"/>
    <cellStyle name="常规 7 2 2 2 2 45 2" xfId="22783"/>
    <cellStyle name="输入 3 2 2 4 2 3" xfId="22784"/>
    <cellStyle name="常规 7 2 2 2 2 45 2 2" xfId="22785"/>
    <cellStyle name="常规 7 2 2 2 2 45 3" xfId="22786"/>
    <cellStyle name="计算 2 2 5 4 2" xfId="22787"/>
    <cellStyle name="常规 7 2 2 2 2 45 3 2" xfId="22788"/>
    <cellStyle name="常规 7 2 2 2 2 45 4" xfId="22789"/>
    <cellStyle name="常规 7 2 2 2 2 46" xfId="22790"/>
    <cellStyle name="常规 7 2 2 2 2 46 2" xfId="22791"/>
    <cellStyle name="常规 7 2 2 2 2 47" xfId="22792"/>
    <cellStyle name="常规 7 2 2 2 2 48" xfId="22793"/>
    <cellStyle name="常规 7 2 2 2 2 49" xfId="22794"/>
    <cellStyle name="常规 7 2 2 2 2 49 2" xfId="22795"/>
    <cellStyle name="强调文字颜色 2 2 2 2 4 5" xfId="22796"/>
    <cellStyle name="常规 7 2 2 2 2 5" xfId="22797"/>
    <cellStyle name="常规 7 2 2 2 2 5 2" xfId="22798"/>
    <cellStyle name="常规 7 2 2 2 2 5 2 2" xfId="22799"/>
    <cellStyle name="常规 7 2 2 2 2 5 2 2 2" xfId="22800"/>
    <cellStyle name="常规 7 2 2 2 2 5 2 3" xfId="22801"/>
    <cellStyle name="常规 7 2 2 2 2 5 2 3 2" xfId="22802"/>
    <cellStyle name="常规 7 2 2 2 2 5 2 4" xfId="22803"/>
    <cellStyle name="常规 7 2 2 2 2 5 3 2" xfId="22804"/>
    <cellStyle name="常规 7 2 2 2 2 5 4 2" xfId="22805"/>
    <cellStyle name="常规 7 2 2 2 2 5 5" xfId="22806"/>
    <cellStyle name="常规 7 2 2 2 2 6" xfId="22807"/>
    <cellStyle name="常规 8 4 2 9 4 2" xfId="22808"/>
    <cellStyle name="常规 7 2 2 2 2 6 2" xfId="22809"/>
    <cellStyle name="常规 8 4 2 9 4 2 2" xfId="22810"/>
    <cellStyle name="常规 8 2 2 35 4 3" xfId="22811"/>
    <cellStyle name="常规 8 2 2 40 4 3" xfId="22812"/>
    <cellStyle name="常规 7 2 2 2 2 6 2 2 2" xfId="22813"/>
    <cellStyle name="常规 7 2 2 2 2 6 2 3 2" xfId="22814"/>
    <cellStyle name="常规 7 2 2 2 2 6 3" xfId="22815"/>
    <cellStyle name="常规 7 2 2 2 2 6 4 2" xfId="22816"/>
    <cellStyle name="输出 3 2 2 7" xfId="22817"/>
    <cellStyle name="常规 7 2 2 2 2 6 5" xfId="22818"/>
    <cellStyle name="常规 7 2 2 2 2 7" xfId="22819"/>
    <cellStyle name="常规 8 4 2 9 4 3" xfId="22820"/>
    <cellStyle name="常规 7 2 2 2 2 7 2" xfId="22821"/>
    <cellStyle name="常规 7 2 2 2 2 7 2 2" xfId="22822"/>
    <cellStyle name="常规 7 2 2 2 2 7 2 2 2" xfId="22823"/>
    <cellStyle name="常规 7 2 2 2 2 7 2 3" xfId="22824"/>
    <cellStyle name="常规 7 2 2 2 2 7 2 3 2" xfId="22825"/>
    <cellStyle name="常规 7 2 2 2 2 7 2 4" xfId="22826"/>
    <cellStyle name="常规 7 2 2 2 2 7 3" xfId="22827"/>
    <cellStyle name="常规 7 2 2 2 2 7 3 2" xfId="22828"/>
    <cellStyle name="常规 7 2 2 2 2 7 5" xfId="22829"/>
    <cellStyle name="常规 7 2 2 2 2 8 2" xfId="22830"/>
    <cellStyle name="常规 7 2 2 2 2 8 2 2" xfId="22831"/>
    <cellStyle name="常规 7 2 2 2 2 8 2 2 2" xfId="22832"/>
    <cellStyle name="常规 7 2 2 2 2 8 2 3" xfId="22833"/>
    <cellStyle name="常规 7 2 2 2 2 8 2 4" xfId="22834"/>
    <cellStyle name="常规 7 2 2 2 2 8 3 2" xfId="22835"/>
    <cellStyle name="常规 7 2 2 2 2 8 4" xfId="22836"/>
    <cellStyle name="常规 8 2 2 10 2" xfId="22837"/>
    <cellStyle name="常规 7 2 2 2 2 8 5" xfId="22838"/>
    <cellStyle name="常规 8 2 2 10 3" xfId="22839"/>
    <cellStyle name="常规 7 2 2 2 2 9" xfId="22840"/>
    <cellStyle name="常规 7 2 2 2 2 9 2" xfId="22841"/>
    <cellStyle name="检查单元格 3 3 2 5" xfId="22842"/>
    <cellStyle name="常规 7 2 2 2 2 9 2 2" xfId="22843"/>
    <cellStyle name="常规 7 2 2 2 2 9 2 3" xfId="22844"/>
    <cellStyle name="链接单元格 2 2 3 2 3" xfId="22845"/>
    <cellStyle name="常规 7 2 2 2 2 9 2 3 2" xfId="22846"/>
    <cellStyle name="常规 7 2 2 2 2 9 2 4" xfId="22847"/>
    <cellStyle name="常规 7 2 2 2 2 9 3" xfId="22848"/>
    <cellStyle name="常规 7 2 2 2 2 9 3 2" xfId="22849"/>
    <cellStyle name="常规 7 2 2 2 2 9 5" xfId="22850"/>
    <cellStyle name="常规 8 2 2 11 3" xfId="22851"/>
    <cellStyle name="常规 7 2 2 2 25 2 2" xfId="22852"/>
    <cellStyle name="常规 7 2 2 2 30 2 2" xfId="22853"/>
    <cellStyle name="常规 7 2 2 2 25 2 2 2" xfId="22854"/>
    <cellStyle name="常规 7 2 2 2 30 2 2 2" xfId="22855"/>
    <cellStyle name="常规 7 2 2 2 25 2 3" xfId="22856"/>
    <cellStyle name="常规 7 2 2 2 30 2 3" xfId="22857"/>
    <cellStyle name="常规 7 2 2 2 25 2 4" xfId="22858"/>
    <cellStyle name="常规 7 2 2 2 30 2 4" xfId="22859"/>
    <cellStyle name="常规 7 2 2 2 8 2 2 2" xfId="22860"/>
    <cellStyle name="警告文本 2 2 2 4 2 2 2" xfId="22861"/>
    <cellStyle name="常规 7 2 2 2 25 3" xfId="22862"/>
    <cellStyle name="常规 7 2 2 2 30 3" xfId="22863"/>
    <cellStyle name="常规 7 2 2 2 25 4" xfId="22864"/>
    <cellStyle name="常规 7 2 2 2 30 4" xfId="22865"/>
    <cellStyle name="常规 7 2 2 2 25 4 2" xfId="22866"/>
    <cellStyle name="常规 7 2 2 2 30 4 2" xfId="22867"/>
    <cellStyle name="常规 7 2 2 2 25 4 3" xfId="22868"/>
    <cellStyle name="常规 7 2 2 2 30 4 3" xfId="22869"/>
    <cellStyle name="常规 7 2 2 2 25 5" xfId="22870"/>
    <cellStyle name="常规 7 2 2 2 30 5" xfId="22871"/>
    <cellStyle name="常规 7 2 4 2 38 2 3 2" xfId="22872"/>
    <cellStyle name="常规 7 2 4 2 43 2 3 2" xfId="22873"/>
    <cellStyle name="常规 7 2 2 2 26" xfId="22874"/>
    <cellStyle name="常规 7 2 2 2 31" xfId="22875"/>
    <cellStyle name="常规 7 2 2 2 27" xfId="22876"/>
    <cellStyle name="常规 7 2 2 2 32" xfId="22877"/>
    <cellStyle name="常规 7 2 2 2 27 4 2 2" xfId="22878"/>
    <cellStyle name="常规 7 2 2 2 32 4 2 2" xfId="22879"/>
    <cellStyle name="常规 7 2 2 2 28" xfId="22880"/>
    <cellStyle name="常规 7 2 2 2 33" xfId="22881"/>
    <cellStyle name="常规 7 2 2 2 28 2 3" xfId="22882"/>
    <cellStyle name="常规 7 2 2 2 33 2 3" xfId="22883"/>
    <cellStyle name="常规 7 2 2 2 28 4 2" xfId="22884"/>
    <cellStyle name="常规 7 2 2 2 33 4 2" xfId="22885"/>
    <cellStyle name="常规 7 2 48" xfId="22886"/>
    <cellStyle name="常规 7 2 53" xfId="22887"/>
    <cellStyle name="常规 7 2 2 2 28 4 2 2" xfId="22888"/>
    <cellStyle name="常规 7 2 2 2 33 4 2 2" xfId="22889"/>
    <cellStyle name="常规 7 2 48 2" xfId="22890"/>
    <cellStyle name="常规 7 2 53 2" xfId="22891"/>
    <cellStyle name="常规 7 2 2 2 28 4 3" xfId="22892"/>
    <cellStyle name="常规 7 2 2 2 33 4 3" xfId="22893"/>
    <cellStyle name="常规 7 2 49" xfId="22894"/>
    <cellStyle name="常规 7 2 54" xfId="22895"/>
    <cellStyle name="常规 7 2 2 2 28 5" xfId="22896"/>
    <cellStyle name="常规 7 2 2 2 33 5" xfId="22897"/>
    <cellStyle name="强调文字颜色 1 2 7 3 2" xfId="22898"/>
    <cellStyle name="常规 7 2 2 2 29 2 2" xfId="22899"/>
    <cellStyle name="常规 7 2 2 2 34 2 2" xfId="22900"/>
    <cellStyle name="警告文本 2 3 4 2 4" xfId="22901"/>
    <cellStyle name="常规 7 2 2 2 29 2 2 2" xfId="22902"/>
    <cellStyle name="常规 7 2 2 2 34 2 2 2" xfId="22903"/>
    <cellStyle name="常规 7 2 2 2 29 2 3" xfId="22904"/>
    <cellStyle name="常规 7 2 2 2 34 2 3" xfId="22905"/>
    <cellStyle name="常规 7 2 2 2 29 2 3 2" xfId="22906"/>
    <cellStyle name="常规 7 2 2 2 34 2 3 2" xfId="22907"/>
    <cellStyle name="常规 7 2 2 2 29 4" xfId="22908"/>
    <cellStyle name="常规 7 2 2 2 34 4" xfId="22909"/>
    <cellStyle name="常规 7 2 2 2 29 4 2" xfId="22910"/>
    <cellStyle name="常规 7 2 2 2 34 4 2" xfId="22911"/>
    <cellStyle name="常规 7 2 2 2 29 4 2 2" xfId="22912"/>
    <cellStyle name="常规 7 2 2 2 34 4 2 2" xfId="22913"/>
    <cellStyle name="常规 7 2 2 2 29 4 3" xfId="22914"/>
    <cellStyle name="常规 7 2 2 2 34 4 3" xfId="22915"/>
    <cellStyle name="常规 7 2 2 2 29 5" xfId="22916"/>
    <cellStyle name="常规 7 2 2 2 34 5" xfId="22917"/>
    <cellStyle name="常规 7 2 2 2 3 2 2 2" xfId="22918"/>
    <cellStyle name="常规 7 2 2 2 3 2 3" xfId="22919"/>
    <cellStyle name="常规 7 2 2 2 3 2 3 2" xfId="22920"/>
    <cellStyle name="常规 7 2 2 2 3 2 4" xfId="22921"/>
    <cellStyle name="常规 8 2 2 39 2" xfId="22922"/>
    <cellStyle name="常规 8 2 2 44 2" xfId="22923"/>
    <cellStyle name="常规 7 2 2 2 3 3" xfId="22924"/>
    <cellStyle name="常规 7 2 2 2 3 3 2" xfId="22925"/>
    <cellStyle name="常规 7 2 2 2 3 4" xfId="22926"/>
    <cellStyle name="常规 8 2 2 36 2 3" xfId="22927"/>
    <cellStyle name="常规 8 2 2 41 2 3" xfId="22928"/>
    <cellStyle name="常规 7 2 2 2 3 4 2" xfId="22929"/>
    <cellStyle name="常规 8 2 2 36 2 3 2" xfId="22930"/>
    <cellStyle name="常规 8 2 2 41 2 3 2" xfId="22931"/>
    <cellStyle name="常规 7 2 2 2 3 4 2 2" xfId="22932"/>
    <cellStyle name="常规 8 2 2 36 2 4" xfId="22933"/>
    <cellStyle name="常规 8 2 2 41 2 4" xfId="22934"/>
    <cellStyle name="常规 7 2 2 2 3 4 3" xfId="22935"/>
    <cellStyle name="常规 7 2 2 2 3 5" xfId="22936"/>
    <cellStyle name="常规 7 2 2 2 35" xfId="22937"/>
    <cellStyle name="常规 7 2 2 2 40" xfId="22938"/>
    <cellStyle name="常规 7 2 2 2 35 2 2" xfId="22939"/>
    <cellStyle name="常规 7 2 2 2 40 2 2" xfId="22940"/>
    <cellStyle name="常规 7 2 2 2 35 2 2 2" xfId="22941"/>
    <cellStyle name="常规 7 2 2 2 40 2 2 2" xfId="22942"/>
    <cellStyle name="常规 7 2 2 2 35 2 3" xfId="22943"/>
    <cellStyle name="常规 7 2 2 2 40 2 3" xfId="22944"/>
    <cellStyle name="常规 7 2 2 2 35 2 3 2" xfId="22945"/>
    <cellStyle name="常规 7 2 2 2 40 2 3 2" xfId="22946"/>
    <cellStyle name="常规 7 2 2 2 35 2 4" xfId="22947"/>
    <cellStyle name="常规 7 2 2 2 40 2 4" xfId="22948"/>
    <cellStyle name="常规 7 2 2 2 35 4" xfId="22949"/>
    <cellStyle name="常规 7 2 2 2 40 4" xfId="22950"/>
    <cellStyle name="常规 7 2 2 2 35 4 2" xfId="22951"/>
    <cellStyle name="常规 7 2 2 2 40 4 2" xfId="22952"/>
    <cellStyle name="常规 7 2 2 2 35 4 2 2" xfId="22953"/>
    <cellStyle name="常规 7 2 2 2 40 4 2 2" xfId="22954"/>
    <cellStyle name="常规 7 2 2 2 35 4 3" xfId="22955"/>
    <cellStyle name="常规 7 2 2 2 40 4 3" xfId="22956"/>
    <cellStyle name="计算 2 3 2 3 2" xfId="22957"/>
    <cellStyle name="常规 7 2 2 2 35 5" xfId="22958"/>
    <cellStyle name="常规 7 2 2 2 40 5" xfId="22959"/>
    <cellStyle name="常规 7 2 2 2 36" xfId="22960"/>
    <cellStyle name="常规 7 2 2 2 41" xfId="22961"/>
    <cellStyle name="常规 7 2 2 2 36 2 2" xfId="22962"/>
    <cellStyle name="常规 7 2 2 2 41 2 2" xfId="22963"/>
    <cellStyle name="常规 7 2 2 2 36 2 2 2" xfId="22964"/>
    <cellStyle name="常规 7 2 2 2 41 2 2 2" xfId="22965"/>
    <cellStyle name="常规 7 2 2 2 36 2 3" xfId="22966"/>
    <cellStyle name="常规 7 2 2 2 41 2 3" xfId="22967"/>
    <cellStyle name="常规 7 2 2 2 36 2 3 2" xfId="22968"/>
    <cellStyle name="常规 7 2 2 2 41 2 3 2" xfId="22969"/>
    <cellStyle name="强调文字颜色 3 2 2 2 3" xfId="22970"/>
    <cellStyle name="常规 7 2 2 2 36 2 4" xfId="22971"/>
    <cellStyle name="常规 7 2 2 2 41 2 4" xfId="22972"/>
    <cellStyle name="常规 7 2 2 2 36 3" xfId="22973"/>
    <cellStyle name="常规 7 2 2 2 41 3" xfId="22974"/>
    <cellStyle name="常规 7 2 2 2 36 3 2" xfId="22975"/>
    <cellStyle name="常规 7 2 2 2 41 3 2" xfId="22976"/>
    <cellStyle name="常规 7 2 2 2 36 4" xfId="22977"/>
    <cellStyle name="常规 7 2 2 2 41 4" xfId="22978"/>
    <cellStyle name="常规 7 2 2 2 36 4 2" xfId="22979"/>
    <cellStyle name="常规 7 2 2 2 41 4 2" xfId="22980"/>
    <cellStyle name="常规 7 2 2 2 36 4 2 2" xfId="22981"/>
    <cellStyle name="常规 7 2 2 2 41 4 2 2" xfId="22982"/>
    <cellStyle name="常规 7 2 2 2 36 4 3" xfId="22983"/>
    <cellStyle name="常规 7 2 2 2 41 4 3" xfId="22984"/>
    <cellStyle name="计算 2 3 3 3 2" xfId="22985"/>
    <cellStyle name="常规 7 2 2 2 36 5" xfId="22986"/>
    <cellStyle name="常规 7 2 2 2 41 5" xfId="22987"/>
    <cellStyle name="常规 7 2 2 2 37 2 3 2" xfId="22988"/>
    <cellStyle name="常规 7 2 2 2 42 2 3 2" xfId="22989"/>
    <cellStyle name="强调文字颜色 3 3 2 2 3" xfId="22990"/>
    <cellStyle name="常规 7 2 2 2 37 2 4" xfId="22991"/>
    <cellStyle name="常规 7 2 2 2 42 2 4" xfId="22992"/>
    <cellStyle name="常规 7 2 2 2 37 4 2 2" xfId="22993"/>
    <cellStyle name="常规 7 2 2 2 42 4 2 2" xfId="22994"/>
    <cellStyle name="常规 7 2 2 2 37 4 3" xfId="22995"/>
    <cellStyle name="常规 7 2 2 2 42 4 3" xfId="22996"/>
    <cellStyle name="计算 2 3 4 3 2" xfId="22997"/>
    <cellStyle name="常规 7 2 2 2 38 2" xfId="22998"/>
    <cellStyle name="常规 7 2 2 2 43 2" xfId="22999"/>
    <cellStyle name="常规 7 2 2 2 38 2 2" xfId="23000"/>
    <cellStyle name="常规 7 2 2 2 43 2 2" xfId="23001"/>
    <cellStyle name="常规 7 2 2 2 38 2 2 2" xfId="23002"/>
    <cellStyle name="常规 7 2 2 2 43 2 2 2" xfId="23003"/>
    <cellStyle name="常规 7 2 2 2 38 2 3" xfId="23004"/>
    <cellStyle name="常规 7 2 2 2 43 2 3" xfId="23005"/>
    <cellStyle name="常规 7 2 2 2 38 2 3 2" xfId="23006"/>
    <cellStyle name="常规 7 2 2 2 43 2 3 2" xfId="23007"/>
    <cellStyle name="常规 7 2 2 2 38 2 4" xfId="23008"/>
    <cellStyle name="常规 7 2 2 2 43 2 4" xfId="23009"/>
    <cellStyle name="常规 7 2 2 2 38 3" xfId="23010"/>
    <cellStyle name="常规 7 2 2 2 43 3" xfId="23011"/>
    <cellStyle name="常规 7 2 2 2 38 4" xfId="23012"/>
    <cellStyle name="常规 7 2 2 2 43 4" xfId="23013"/>
    <cellStyle name="常规 7 2 2 2 38 4 2" xfId="23014"/>
    <cellStyle name="常规 7 2 2 2 43 4 2" xfId="23015"/>
    <cellStyle name="常规 8 2 48" xfId="23016"/>
    <cellStyle name="常规 8 2 53" xfId="23017"/>
    <cellStyle name="常规 7 2 2 2 38 4 2 2" xfId="23018"/>
    <cellStyle name="常规 7 2 2 2 43 4 2 2" xfId="23019"/>
    <cellStyle name="常规 8 2 48 2" xfId="23020"/>
    <cellStyle name="常规 8 2 53 2" xfId="23021"/>
    <cellStyle name="常规 8 2 49" xfId="23022"/>
    <cellStyle name="常规 8 2 54" xfId="23023"/>
    <cellStyle name="常规 7 2 2 2 38 4 3" xfId="23024"/>
    <cellStyle name="常规 7 2 2 2 43 4 3" xfId="23025"/>
    <cellStyle name="计算 2 3 5 3 2" xfId="23026"/>
    <cellStyle name="常规 7 2 2 2 38 5" xfId="23027"/>
    <cellStyle name="常规 7 2 2 2 43 5" xfId="23028"/>
    <cellStyle name="常规 7 2 2 2 39 2" xfId="23029"/>
    <cellStyle name="常规 7 2 2 2 44 2" xfId="23030"/>
    <cellStyle name="强调文字颜色 6 3 3 2 4" xfId="23031"/>
    <cellStyle name="常规 7 2 2 2 39 2 2" xfId="23032"/>
    <cellStyle name="常规 7 2 2 2 44 2 2" xfId="23033"/>
    <cellStyle name="强调文字颜色 6 3 3 2 4 2" xfId="23034"/>
    <cellStyle name="常规 7 2 2 2 39 2 2 2" xfId="23035"/>
    <cellStyle name="常规 7 2 2 2 44 2 2 2" xfId="23036"/>
    <cellStyle name="常规 7 2 2 2 39 2 3" xfId="23037"/>
    <cellStyle name="常规 7 2 2 2 44 2 3" xfId="23038"/>
    <cellStyle name="常规 7 2 2 2 39 2 3 2" xfId="23039"/>
    <cellStyle name="常规 7 2 2 2 44 2 3 2" xfId="23040"/>
    <cellStyle name="常规 7 2 2 2 39 2 4" xfId="23041"/>
    <cellStyle name="常规 7 2 2 2 44 2 4" xfId="23042"/>
    <cellStyle name="常规 7 2 2 2 39 3" xfId="23043"/>
    <cellStyle name="常规 7 2 2 2 44 3" xfId="23044"/>
    <cellStyle name="强调文字颜色 6 3 3 2 5" xfId="23045"/>
    <cellStyle name="常规 7 2 2 2 39 3 2" xfId="23046"/>
    <cellStyle name="常规 7 2 2 2 44 3 2" xfId="23047"/>
    <cellStyle name="常规 7 2 2 2 39 4" xfId="23048"/>
    <cellStyle name="常规 7 2 2 2 44 4" xfId="23049"/>
    <cellStyle name="常规 7 2 2 2 39 4 2" xfId="23050"/>
    <cellStyle name="常规 7 2 2 2 44 4 2" xfId="23051"/>
    <cellStyle name="常规 7 2 2 2 39 4 3" xfId="23052"/>
    <cellStyle name="常规 7 2 2 2 44 4 3" xfId="23053"/>
    <cellStyle name="常规 7 67 2 2 2" xfId="23054"/>
    <cellStyle name="常规 7 72 2 2 2" xfId="23055"/>
    <cellStyle name="常规 7 2 2 2 39 5" xfId="23056"/>
    <cellStyle name="常规 7 2 2 2 44 5" xfId="23057"/>
    <cellStyle name="常规 7 2 2 2 4 2 2" xfId="23058"/>
    <cellStyle name="常规 7 2 2 2 4 2 2 2" xfId="23059"/>
    <cellStyle name="常规 7 2 2 2 4 2 3" xfId="23060"/>
    <cellStyle name="常规 7 2 2 2 4 2 3 2" xfId="23061"/>
    <cellStyle name="常规 7 2 2 2 4 2 4" xfId="23062"/>
    <cellStyle name="常规 7 2 2 2 4 3" xfId="23063"/>
    <cellStyle name="常规 7 2 2 2 4 3 2" xfId="23064"/>
    <cellStyle name="常规 7 2 2 2 4 4" xfId="23065"/>
    <cellStyle name="常规 7 2 2 2 4 5" xfId="23066"/>
    <cellStyle name="常规 7 2 2 2 45" xfId="23067"/>
    <cellStyle name="常规 7 2 2 2 50" xfId="23068"/>
    <cellStyle name="常规 7 2 2 2 45 2" xfId="23069"/>
    <cellStyle name="强调文字颜色 6 3 3 3 4" xfId="23070"/>
    <cellStyle name="常规 7 2 2 2 45 2 2" xfId="23071"/>
    <cellStyle name="强调文字颜色 6 3 3 3 4 2" xfId="23072"/>
    <cellStyle name="常规 7 2 2 2 45 3" xfId="23073"/>
    <cellStyle name="强调文字颜色 6 3 3 3 5" xfId="23074"/>
    <cellStyle name="常规 7 2 2 2 45 4" xfId="23075"/>
    <cellStyle name="常规 7 2 2 2 46" xfId="23076"/>
    <cellStyle name="常规 7 2 2 2 46 2" xfId="23077"/>
    <cellStyle name="强调文字颜色 6 3 3 4 4" xfId="23078"/>
    <cellStyle name="常规 7 2 2 2 47" xfId="23079"/>
    <cellStyle name="常规 7 2 2 2 48" xfId="23080"/>
    <cellStyle name="常规 7 2 2 2 48 2" xfId="23081"/>
    <cellStyle name="常规 7 2 2 2 49" xfId="23082"/>
    <cellStyle name="常规 7 2 2 2 49 2" xfId="23083"/>
    <cellStyle name="常规 7 2 2 2 5 2" xfId="23084"/>
    <cellStyle name="常规 7 2 2 2 5 2 2" xfId="23085"/>
    <cellStyle name="常规 7 2 2 2 5 2 3" xfId="23086"/>
    <cellStyle name="常规 7 2 2 2 5 2 4" xfId="23087"/>
    <cellStyle name="常规 7 2 2 2 5 3" xfId="23088"/>
    <cellStyle name="常规 7 2 2 2 5 3 2" xfId="23089"/>
    <cellStyle name="常规 7 2 2 2 5 4" xfId="23090"/>
    <cellStyle name="常规 7 20 2 18 2 2 2" xfId="23091"/>
    <cellStyle name="常规 7 20 2 23 2 2 2" xfId="23092"/>
    <cellStyle name="常规 7 2 2 2 5 5" xfId="23093"/>
    <cellStyle name="常规 7 2 2 2 6 2" xfId="23094"/>
    <cellStyle name="警告文本 2 2 2 2 2" xfId="23095"/>
    <cellStyle name="常规 7 2 2 2 6 2 2" xfId="23096"/>
    <cellStyle name="警告文本 2 2 2 2 2 2" xfId="23097"/>
    <cellStyle name="常规 7 2 2 2 6 2 2 2" xfId="23098"/>
    <cellStyle name="警告文本 2 2 2 2 2 2 2" xfId="23099"/>
    <cellStyle name="常规 7 2 2 2 6 2 3" xfId="23100"/>
    <cellStyle name="警告文本 2 2 2 2 2 3" xfId="23101"/>
    <cellStyle name="注释 2 10 5" xfId="23102"/>
    <cellStyle name="常规 7 2 2 2 6 2 3 2" xfId="23103"/>
    <cellStyle name="警告文本 2 2 2 2 2 3 2" xfId="23104"/>
    <cellStyle name="常规 7 2 2 2 6 2 4" xfId="23105"/>
    <cellStyle name="警告文本 2 2 2 2 2 4" xfId="23106"/>
    <cellStyle name="常规 7 2 2 2 6 3" xfId="23107"/>
    <cellStyle name="警告文本 2 2 2 2 3" xfId="23108"/>
    <cellStyle name="常规 7 2 2 2 6 3 2" xfId="23109"/>
    <cellStyle name="警告文本 2 2 2 2 3 2" xfId="23110"/>
    <cellStyle name="常规 7 2 2 2 6 4" xfId="23111"/>
    <cellStyle name="常规 7 20 2 18 2 3 2" xfId="23112"/>
    <cellStyle name="常规 7 20 2 23 2 3 2" xfId="23113"/>
    <cellStyle name="警告文本 2 2 2 2 4" xfId="23114"/>
    <cellStyle name="常规 7 2 2 2 6 4 2" xfId="23115"/>
    <cellStyle name="警告文本 2 2 2 2 4 2" xfId="23116"/>
    <cellStyle name="常规 8 2 2 39 2 3" xfId="23117"/>
    <cellStyle name="常规 8 2 2 44 2 3" xfId="23118"/>
    <cellStyle name="常规 8 2 2 39 2 3 2" xfId="23119"/>
    <cellStyle name="常规 8 2 2 44 2 3 2" xfId="23120"/>
    <cellStyle name="常规 7 2 2 2 6 4 2 2" xfId="23121"/>
    <cellStyle name="常规 8 2 2 39 2 4" xfId="23122"/>
    <cellStyle name="常规 8 2 2 44 2 4" xfId="23123"/>
    <cellStyle name="常规 7 2 2 2 6 4 3" xfId="23124"/>
    <cellStyle name="常规 7 2 2 2 6 5" xfId="23125"/>
    <cellStyle name="警告文本 2 2 2 2 5" xfId="23126"/>
    <cellStyle name="常规 7 2 2 2 7" xfId="23127"/>
    <cellStyle name="警告文本 2 2 2 3" xfId="23128"/>
    <cellStyle name="常规 7 2 2 2 7 2" xfId="23129"/>
    <cellStyle name="警告文本 2 2 2 3 2" xfId="23130"/>
    <cellStyle name="常规 7 2 2 2 7 2 2" xfId="23131"/>
    <cellStyle name="警告文本 2 2 2 3 2 2" xfId="23132"/>
    <cellStyle name="常规 7 2 2 2 7 2 2 2" xfId="23133"/>
    <cellStyle name="常规 7 20 36 4" xfId="23134"/>
    <cellStyle name="常规 7 20 41 4" xfId="23135"/>
    <cellStyle name="警告文本 2 2 2 3 2 2 2" xfId="23136"/>
    <cellStyle name="常规 7 2 2 2 7 2 3" xfId="23137"/>
    <cellStyle name="警告文本 2 2 2 3 2 3" xfId="23138"/>
    <cellStyle name="常规 7 2 2 2 7 2 3 2" xfId="23139"/>
    <cellStyle name="常规 7 20 37 4" xfId="23140"/>
    <cellStyle name="常规 7 20 42 4" xfId="23141"/>
    <cellStyle name="警告文本 2 2 2 3 2 3 2" xfId="23142"/>
    <cellStyle name="常规 7 2 2 2 7 2 4" xfId="23143"/>
    <cellStyle name="警告文本 2 2 2 3 2 4" xfId="23144"/>
    <cellStyle name="常规 7 2 2 2 7 3" xfId="23145"/>
    <cellStyle name="警告文本 2 2 2 3 3" xfId="23146"/>
    <cellStyle name="常规 7 2 2 2 7 3 2" xfId="23147"/>
    <cellStyle name="警告文本 2 2 2 3 3 2" xfId="23148"/>
    <cellStyle name="常规 7 2 2 2 7 4" xfId="23149"/>
    <cellStyle name="警告文本 2 2 2 3 4" xfId="23150"/>
    <cellStyle name="常规 7 2 2 2 7 4 2" xfId="23151"/>
    <cellStyle name="警告文本 2 2 2 3 4 2" xfId="23152"/>
    <cellStyle name="常规 7 2 2 2 7 4 2 2" xfId="23153"/>
    <cellStyle name="常规 7 2 2 2 7 4 3" xfId="23154"/>
    <cellStyle name="常规 7 2 2 2 7 5" xfId="23155"/>
    <cellStyle name="警告文本 2 2 2 3 5" xfId="23156"/>
    <cellStyle name="常规 7 2 2 2 8" xfId="23157"/>
    <cellStyle name="警告文本 2 2 2 4" xfId="23158"/>
    <cellStyle name="常规 7 2 2 2 8 2" xfId="23159"/>
    <cellStyle name="警告文本 2 2 2 4 2" xfId="23160"/>
    <cellStyle name="常规 7 2 2 2 8 2 2" xfId="23161"/>
    <cellStyle name="警告文本 2 2 2 4 2 2" xfId="23162"/>
    <cellStyle name="常规 7 2 2 2 8 2 3" xfId="23163"/>
    <cellStyle name="警告文本 2 2 2 4 2 3" xfId="23164"/>
    <cellStyle name="常规 7 2 2 2 8 2 4" xfId="23165"/>
    <cellStyle name="警告文本 2 2 2 4 2 4" xfId="23166"/>
    <cellStyle name="常规 7 2 2 2 8 3" xfId="23167"/>
    <cellStyle name="警告文本 2 2 2 4 3" xfId="23168"/>
    <cellStyle name="常规 7 2 2 2 8 3 2" xfId="23169"/>
    <cellStyle name="警告文本 2 2 2 4 3 2" xfId="23170"/>
    <cellStyle name="常规 7 2 2 2 8 4" xfId="23171"/>
    <cellStyle name="警告文本 2 2 2 4 4" xfId="23172"/>
    <cellStyle name="常规 7 2 2 2 8 4 2" xfId="23173"/>
    <cellStyle name="警告文本 2 2 2 4 4 2" xfId="23174"/>
    <cellStyle name="常规 7 2 2 2 8 4 2 2" xfId="23175"/>
    <cellStyle name="常规 7 2 2 2 8 4 3" xfId="23176"/>
    <cellStyle name="常规 7 2 2 2 8 5" xfId="23177"/>
    <cellStyle name="警告文本 2 2 2 4 5" xfId="23178"/>
    <cellStyle name="常规 7 2 2 2 9" xfId="23179"/>
    <cellStyle name="警告文本 2 2 2 5" xfId="23180"/>
    <cellStyle name="常规 7 2 2 2 9 2" xfId="23181"/>
    <cellStyle name="警告文本 2 2 2 5 2" xfId="23182"/>
    <cellStyle name="常规 7 2 2 2 9 2 2 2" xfId="23183"/>
    <cellStyle name="常规 7 2 4 2 7 2 4" xfId="23184"/>
    <cellStyle name="常规 7 2 2 2 9 2 3 2" xfId="23185"/>
    <cellStyle name="常规 7 2 2 2 9 3" xfId="23186"/>
    <cellStyle name="警告文本 2 2 2 5 3" xfId="23187"/>
    <cellStyle name="常规 7 2 2 2 9 3 2" xfId="23188"/>
    <cellStyle name="警告文本 2 2 2 5 3 2" xfId="23189"/>
    <cellStyle name="注释 3 61 2 2 2" xfId="23190"/>
    <cellStyle name="注释 3 56 2 2 2" xfId="23191"/>
    <cellStyle name="常规 7 2 2 2 9 4" xfId="23192"/>
    <cellStyle name="警告文本 2 2 2 5 4" xfId="23193"/>
    <cellStyle name="常规 7 2 2 2 9 5" xfId="23194"/>
    <cellStyle name="常规 7 2 2 25 2 3 2" xfId="23195"/>
    <cellStyle name="常规 7 2 2 30 2 3 2" xfId="23196"/>
    <cellStyle name="常规 7 2 2 25 2 4" xfId="23197"/>
    <cellStyle name="常规 7 2 2 30 2 4" xfId="23198"/>
    <cellStyle name="常规 7 2 2 26 2 2 2" xfId="23199"/>
    <cellStyle name="常规 7 2 2 31 2 2 2" xfId="23200"/>
    <cellStyle name="常规 7 2 2 26 3 2" xfId="23201"/>
    <cellStyle name="常规 7 2 2 31 3 2" xfId="23202"/>
    <cellStyle name="常规 7 2 2 26 4" xfId="23203"/>
    <cellStyle name="常规 7 2 2 31 4" xfId="23204"/>
    <cellStyle name="输出 3 9 2" xfId="23205"/>
    <cellStyle name="常规 7 2 2 26 4 2" xfId="23206"/>
    <cellStyle name="常规 7 2 2 31 4 2" xfId="23207"/>
    <cellStyle name="强调文字颜色 3 2 2 2 4 2 2 2" xfId="23208"/>
    <cellStyle name="常规 7 2 2 26 5" xfId="23209"/>
    <cellStyle name="常规 7 2 2 31 5" xfId="23210"/>
    <cellStyle name="常规 7 2 2 27 2 2" xfId="23211"/>
    <cellStyle name="常规 7 2 2 32 2 2" xfId="23212"/>
    <cellStyle name="常规 7 2 2 27 2 2 2" xfId="23213"/>
    <cellStyle name="常规 7 2 2 32 2 2 2" xfId="23214"/>
    <cellStyle name="常规 7 2 2 27 2 3" xfId="23215"/>
    <cellStyle name="常规 7 2 2 32 2 3" xfId="23216"/>
    <cellStyle name="常规 7 2 2 27 2 3 2" xfId="23217"/>
    <cellStyle name="常规 7 2 2 32 2 3 2" xfId="23218"/>
    <cellStyle name="常规 7 2 2 27 2 4" xfId="23219"/>
    <cellStyle name="常规 7 2 2 32 2 4" xfId="23220"/>
    <cellStyle name="常规 7 2 2 27 3" xfId="23221"/>
    <cellStyle name="常规 7 2 2 32 3" xfId="23222"/>
    <cellStyle name="检查单元格 2 2 6 2 2" xfId="23223"/>
    <cellStyle name="常规 7 2 2 27 3 2" xfId="23224"/>
    <cellStyle name="常规 7 2 2 32 3 2" xfId="23225"/>
    <cellStyle name="常规 7 2 2 27 4" xfId="23226"/>
    <cellStyle name="常规 7 2 2 32 4" xfId="23227"/>
    <cellStyle name="常规 7 2 2 27 4 2" xfId="23228"/>
    <cellStyle name="常规 7 2 2 32 4 2" xfId="23229"/>
    <cellStyle name="强调文字颜色 3 2 2 2 4 2 3 2" xfId="23230"/>
    <cellStyle name="常规 7 2 2 27 5" xfId="23231"/>
    <cellStyle name="常规 7 2 2 32 5" xfId="23232"/>
    <cellStyle name="常规 7 2 2 28 2 2 2" xfId="23233"/>
    <cellStyle name="常规 7 2 2 33 2 2 2" xfId="23234"/>
    <cellStyle name="常规 7 2 2 28 3" xfId="23235"/>
    <cellStyle name="常规 7 2 2 33 3" xfId="23236"/>
    <cellStyle name="检查单元格 2 2 6 3 2" xfId="23237"/>
    <cellStyle name="常规 7 2 2 28 3 2" xfId="23238"/>
    <cellStyle name="常规 7 2 2 33 3 2" xfId="23239"/>
    <cellStyle name="常规 7 2 2 28 4" xfId="23240"/>
    <cellStyle name="常规 7 2 2 33 4" xfId="23241"/>
    <cellStyle name="常规 7 2 2 28 4 2" xfId="23242"/>
    <cellStyle name="常规 7 2 2 33 4 2" xfId="23243"/>
    <cellStyle name="常规 7 2 2 28 5" xfId="23244"/>
    <cellStyle name="常规 7 2 2 33 5" xfId="23245"/>
    <cellStyle name="常规 7 2 2 29 2 2" xfId="23246"/>
    <cellStyle name="常规 7 2 2 34 2 2" xfId="23247"/>
    <cellStyle name="常规 7 2 2 29 2 2 2" xfId="23248"/>
    <cellStyle name="常规 7 2 2 34 2 2 2" xfId="23249"/>
    <cellStyle name="常规 7 2 2 29 3" xfId="23250"/>
    <cellStyle name="常规 7 2 2 34 3" xfId="23251"/>
    <cellStyle name="常规 7 2 2 29 3 2" xfId="23252"/>
    <cellStyle name="常规 7 2 2 34 3 2" xfId="23253"/>
    <cellStyle name="常规 7 2 2 29 4" xfId="23254"/>
    <cellStyle name="常规 7 2 2 34 4" xfId="23255"/>
    <cellStyle name="常规 7 2 2 29 4 2" xfId="23256"/>
    <cellStyle name="常规 7 2 2 34 4 2" xfId="23257"/>
    <cellStyle name="常规 7 2 2 29 5" xfId="23258"/>
    <cellStyle name="常规 7 2 2 34 5" xfId="23259"/>
    <cellStyle name="常规 7 2 2 3" xfId="23260"/>
    <cellStyle name="常规 7 2 2 3 2" xfId="23261"/>
    <cellStyle name="常规 8 2 2 12 4 3" xfId="23262"/>
    <cellStyle name="常规 7 2 2 3 2 2" xfId="23263"/>
    <cellStyle name="常规 7 20 9 2 3" xfId="23264"/>
    <cellStyle name="常规 7 2 2 3 5" xfId="23265"/>
    <cellStyle name="常规 7 20 9 2 3 2" xfId="23266"/>
    <cellStyle name="常规 7 2 2 3 5 2" xfId="23267"/>
    <cellStyle name="常规 7 2 2 3 6" xfId="23268"/>
    <cellStyle name="警告文本 2 2 3 2" xfId="23269"/>
    <cellStyle name="常规 7 20 9 2 4" xfId="23270"/>
    <cellStyle name="常规 7 2 2 3 6 2" xfId="23271"/>
    <cellStyle name="警告文本 2 2 3 2 2" xfId="23272"/>
    <cellStyle name="常规 7 2 2 3 7" xfId="23273"/>
    <cellStyle name="警告文本 2 2 3 3" xfId="23274"/>
    <cellStyle name="常规 7 2 2 35" xfId="23275"/>
    <cellStyle name="常规 7 2 2 40" xfId="23276"/>
    <cellStyle name="注释 3 2 2 2 2 4" xfId="23277"/>
    <cellStyle name="常规 7 2 2 35 2" xfId="23278"/>
    <cellStyle name="常规 7 2 2 40 2" xfId="23279"/>
    <cellStyle name="常规 7 2 2 35 2 2" xfId="23280"/>
    <cellStyle name="常规 7 2 2 40 2 2" xfId="23281"/>
    <cellStyle name="常规 7 2 2 35 2 2 2" xfId="23282"/>
    <cellStyle name="常规 7 2 2 40 2 2 2" xfId="23283"/>
    <cellStyle name="常规 7 2 2 35 3" xfId="23284"/>
    <cellStyle name="常规 7 2 2 40 3" xfId="23285"/>
    <cellStyle name="常规 7 2 2 35 3 2" xfId="23286"/>
    <cellStyle name="常规 7 2 2 40 3 2" xfId="23287"/>
    <cellStyle name="常规 7 2 2 35 4" xfId="23288"/>
    <cellStyle name="常规 7 2 2 40 4" xfId="23289"/>
    <cellStyle name="常规 7 2 2 35 4 2" xfId="23290"/>
    <cellStyle name="常规 7 2 2 40 4 2" xfId="23291"/>
    <cellStyle name="常规 7 2 2 35 5" xfId="23292"/>
    <cellStyle name="常规 7 2 2 40 5" xfId="23293"/>
    <cellStyle name="常规 7 2 2 36" xfId="23294"/>
    <cellStyle name="常规 7 2 2 41" xfId="23295"/>
    <cellStyle name="常规 7 2 2 36 2" xfId="23296"/>
    <cellStyle name="常规 7 2 2 41 2" xfId="23297"/>
    <cellStyle name="常规 7 2 2 36 2 2" xfId="23298"/>
    <cellStyle name="常规 7 2 2 41 2 2" xfId="23299"/>
    <cellStyle name="常规 7 2 2 36 2 2 2" xfId="23300"/>
    <cellStyle name="常规 7 2 2 41 2 2 2" xfId="23301"/>
    <cellStyle name="常规 7 2 2 36 3" xfId="23302"/>
    <cellStyle name="常规 7 2 2 41 3" xfId="23303"/>
    <cellStyle name="常规 7 2 2 36 3 2" xfId="23304"/>
    <cellStyle name="常规 7 2 2 41 3 2" xfId="23305"/>
    <cellStyle name="常规 7 2 2 36 4 2" xfId="23306"/>
    <cellStyle name="常规 7 2 2 41 4 2" xfId="23307"/>
    <cellStyle name="常规 7 2 2 36 5" xfId="23308"/>
    <cellStyle name="常规 7 2 2 41 5" xfId="23309"/>
    <cellStyle name="常规 7 2 2 37 2 2 2" xfId="23310"/>
    <cellStyle name="常规 7 2 2 42 2 2 2" xfId="23311"/>
    <cellStyle name="千位分隔 3 6" xfId="23312"/>
    <cellStyle name="常规 7 2 2 37 3 2" xfId="23313"/>
    <cellStyle name="常规 7 2 2 42 3 2" xfId="23314"/>
    <cellStyle name="常规 7 2 2 37 4 2" xfId="23315"/>
    <cellStyle name="常规 7 2 2 42 4 2" xfId="23316"/>
    <cellStyle name="常规 7 2 2 37 5" xfId="23317"/>
    <cellStyle name="常规 7 2 2 42 5" xfId="23318"/>
    <cellStyle name="常规 7 2 2 38 2 2" xfId="23319"/>
    <cellStyle name="常规 7 2 2 43 2 2" xfId="23320"/>
    <cellStyle name="常规 7 2 2 38 2 2 2" xfId="23321"/>
    <cellStyle name="常规 7 2 2 43 2 2 2" xfId="23322"/>
    <cellStyle name="常规 7 2 2 38 3" xfId="23323"/>
    <cellStyle name="常规 7 2 2 43 3" xfId="23324"/>
    <cellStyle name="常规 7 2 2 38 3 2" xfId="23325"/>
    <cellStyle name="常规 7 2 2 43 3 2" xfId="23326"/>
    <cellStyle name="常规 7 2 2 38 4" xfId="23327"/>
    <cellStyle name="常规 7 2 2 43 4" xfId="23328"/>
    <cellStyle name="常规 7 2 2 38 4 2" xfId="23329"/>
    <cellStyle name="常规 7 2 2 43 4 2" xfId="23330"/>
    <cellStyle name="常规 7 2 2 39 2" xfId="23331"/>
    <cellStyle name="常规 7 2 2 44 2" xfId="23332"/>
    <cellStyle name="常规 7 2 2 39 2 2" xfId="23333"/>
    <cellStyle name="常规 7 2 2 44 2 2" xfId="23334"/>
    <cellStyle name="常规 7 2 2 39 2 2 2" xfId="23335"/>
    <cellStyle name="常规 7 2 2 44 2 2 2" xfId="23336"/>
    <cellStyle name="常规 7 2 2 39 3" xfId="23337"/>
    <cellStyle name="常规 7 2 2 44 3" xfId="23338"/>
    <cellStyle name="常规 7 2 2 39 3 2" xfId="23339"/>
    <cellStyle name="常规 7 2 2 44 3 2" xfId="23340"/>
    <cellStyle name="常规 7 2 4 2 35 2 2" xfId="23341"/>
    <cellStyle name="常规 7 2 4 2 40 2 2" xfId="23342"/>
    <cellStyle name="常规 7 2 2 39 4" xfId="23343"/>
    <cellStyle name="常规 7 2 2 44 4" xfId="23344"/>
    <cellStyle name="常规 7 2 4 2 35 2 2 2" xfId="23345"/>
    <cellStyle name="常规 7 2 4 2 40 2 2 2" xfId="23346"/>
    <cellStyle name="常规 7 2 2 39 4 2" xfId="23347"/>
    <cellStyle name="常规 7 2 2 44 4 2" xfId="23348"/>
    <cellStyle name="注释 3 13 2" xfId="23349"/>
    <cellStyle name="常规 7 2 2 4" xfId="23350"/>
    <cellStyle name="注释 3 13 2 2" xfId="23351"/>
    <cellStyle name="常规 7 2 2 4 2" xfId="23352"/>
    <cellStyle name="常规 8 2 2 13 4 3" xfId="23353"/>
    <cellStyle name="注释 3 13 2 2 2" xfId="23354"/>
    <cellStyle name="常规 7 2 2 4 2 2" xfId="23355"/>
    <cellStyle name="常规 7 2 2 4 2 2 2" xfId="23356"/>
    <cellStyle name="常规 7 2 2 4 5" xfId="23357"/>
    <cellStyle name="常规 7 2 2 4 5 2" xfId="23358"/>
    <cellStyle name="常规 7 2 2 4 6" xfId="23359"/>
    <cellStyle name="警告文本 2 2 4 2" xfId="23360"/>
    <cellStyle name="常规 7 2 2 4 6 2" xfId="23361"/>
    <cellStyle name="警告文本 2 2 4 2 2" xfId="23362"/>
    <cellStyle name="常规 7 2 2 4 7" xfId="23363"/>
    <cellStyle name="警告文本 2 2 4 3" xfId="23364"/>
    <cellStyle name="常规 7 2 2 45" xfId="23365"/>
    <cellStyle name="常规 7 2 2 50" xfId="23366"/>
    <cellStyle name="常规 7 2 2 45 2" xfId="23367"/>
    <cellStyle name="常规 7 2 2 50 2" xfId="23368"/>
    <cellStyle name="常规 7 2 2 45 2 2" xfId="23369"/>
    <cellStyle name="常规 7 2 2 50 2 2" xfId="23370"/>
    <cellStyle name="常规 7 2 2 45 2 2 2" xfId="23371"/>
    <cellStyle name="常规 7 2 2 50 2 2 2" xfId="23372"/>
    <cellStyle name="常规 7 2 2 45 3" xfId="23373"/>
    <cellStyle name="常规 7 2 2 50 3" xfId="23374"/>
    <cellStyle name="常规 7 2 2 45 3 2" xfId="23375"/>
    <cellStyle name="常规 7 2 2 50 3 2" xfId="23376"/>
    <cellStyle name="常规 7 2 4 2 35 3 2" xfId="23377"/>
    <cellStyle name="常规 7 2 4 2 40 3 2" xfId="23378"/>
    <cellStyle name="常规 7 2 2 45 4" xfId="23379"/>
    <cellStyle name="常规 7 2 2 50 4" xfId="23380"/>
    <cellStyle name="常规 7 2 2 45 4 2" xfId="23381"/>
    <cellStyle name="常规 7 2 2 50 4 2" xfId="23382"/>
    <cellStyle name="常规 7 2 2 45 5" xfId="23383"/>
    <cellStyle name="常规 7 2 2 50 5" xfId="23384"/>
    <cellStyle name="常规 7 2 2 46" xfId="23385"/>
    <cellStyle name="常规 7 2 2 51" xfId="23386"/>
    <cellStyle name="常规 7 2 2 47" xfId="23387"/>
    <cellStyle name="常规 7 2 2 52" xfId="23388"/>
    <cellStyle name="强调文字颜色 1 2 2 2 4 4 2" xfId="23389"/>
    <cellStyle name="常规 7 2 2 47 2" xfId="23390"/>
    <cellStyle name="常规 7 2 2 52 2" xfId="23391"/>
    <cellStyle name="常规 7 2 2 47 3" xfId="23392"/>
    <cellStyle name="常规 7 2 2 52 3" xfId="23393"/>
    <cellStyle name="常规 7 2 2 47 4 2" xfId="23394"/>
    <cellStyle name="常规 7 2 2 52 4 2" xfId="23395"/>
    <cellStyle name="常规 7 2 2 47 5" xfId="23396"/>
    <cellStyle name="常规 7 2 2 52 5" xfId="23397"/>
    <cellStyle name="常规 7 2 2 48" xfId="23398"/>
    <cellStyle name="常规 7 2 2 53" xfId="23399"/>
    <cellStyle name="常规 7 2 2 48 2" xfId="23400"/>
    <cellStyle name="常规 7 2 2 53 2" xfId="23401"/>
    <cellStyle name="常规 7 2 2 48 3" xfId="23402"/>
    <cellStyle name="常规 7 2 2 53 3" xfId="23403"/>
    <cellStyle name="常规 7 2 2 48 3 2" xfId="23404"/>
    <cellStyle name="常规 7 2 2 53 3 2" xfId="23405"/>
    <cellStyle name="常规 7 2 2 48 4 2" xfId="23406"/>
    <cellStyle name="常规 7 2 2 53 4 2" xfId="23407"/>
    <cellStyle name="常规 7 2 2 49" xfId="23408"/>
    <cellStyle name="常规 7 2 2 54" xfId="23409"/>
    <cellStyle name="常规 7 2 2 49 2" xfId="23410"/>
    <cellStyle name="常规 7 2 2 54 2" xfId="23411"/>
    <cellStyle name="常规 7 2 2 49 2 2" xfId="23412"/>
    <cellStyle name="常规 7 2 2 54 2 2" xfId="23413"/>
    <cellStyle name="常规 7 2 2 49 2 2 2" xfId="23414"/>
    <cellStyle name="常规 7 2 2 54 2 2 2" xfId="23415"/>
    <cellStyle name="常规 7 2 2 49 3" xfId="23416"/>
    <cellStyle name="常规 7 2 2 54 3" xfId="23417"/>
    <cellStyle name="常规 7 2 2 49 3 2" xfId="23418"/>
    <cellStyle name="常规 7 2 2 54 3 2" xfId="23419"/>
    <cellStyle name="常规 7 2 2 49 4" xfId="23420"/>
    <cellStyle name="常规 7 2 2 54 4" xfId="23421"/>
    <cellStyle name="常规 7 2 2 49 4 2" xfId="23422"/>
    <cellStyle name="常规 7 2 2 54 4 2" xfId="23423"/>
    <cellStyle name="常规 7 2 2 49 5" xfId="23424"/>
    <cellStyle name="常规 7 2 2 54 5" xfId="23425"/>
    <cellStyle name="注释 3 13 3" xfId="23426"/>
    <cellStyle name="常规 7 2 2 5" xfId="23427"/>
    <cellStyle name="注释 3 13 3 2" xfId="23428"/>
    <cellStyle name="常规 7 2 2 5 2" xfId="23429"/>
    <cellStyle name="常规 8 2 2 14 4 3" xfId="23430"/>
    <cellStyle name="常规 7 2 2 5 2 2" xfId="23431"/>
    <cellStyle name="常规 7 2 2 5 2 2 2" xfId="23432"/>
    <cellStyle name="注释 3 2 2 3 2 4" xfId="23433"/>
    <cellStyle name="好 2 3 3 2 2" xfId="23434"/>
    <cellStyle name="常规 7 2 2 5 2 3" xfId="23435"/>
    <cellStyle name="常规 7 20 9 4 2" xfId="23436"/>
    <cellStyle name="常规 7 2 2 5 4" xfId="23437"/>
    <cellStyle name="常规 7 20 9 4 2 2" xfId="23438"/>
    <cellStyle name="常规 7 2 2 5 4 2" xfId="23439"/>
    <cellStyle name="常规 7 2 2 5 5" xfId="23440"/>
    <cellStyle name="注释 3 20 2 2 2" xfId="23441"/>
    <cellStyle name="注释 3 15 2 2 2" xfId="23442"/>
    <cellStyle name="常规 7 2 4 4 2 2" xfId="23443"/>
    <cellStyle name="常规 7 20 9 4 3" xfId="23444"/>
    <cellStyle name="常规 7 2 2 55" xfId="23445"/>
    <cellStyle name="常规 7 2 2 60" xfId="23446"/>
    <cellStyle name="常规 7 2 2 55 2" xfId="23447"/>
    <cellStyle name="常规 7 2 2 60 2" xfId="23448"/>
    <cellStyle name="常规 7 2 2 55 2 2" xfId="23449"/>
    <cellStyle name="常规 7 2 2 55 2 2 2" xfId="23450"/>
    <cellStyle name="常规 7 2 2 55 2 3 2" xfId="23451"/>
    <cellStyle name="常规 7 2 2 55 3" xfId="23452"/>
    <cellStyle name="注释 2 17 2 2" xfId="23453"/>
    <cellStyle name="注释 2 22 2 2" xfId="23454"/>
    <cellStyle name="常规 7 2 2 55 3 2" xfId="23455"/>
    <cellStyle name="注释 2 17 2 2 2" xfId="23456"/>
    <cellStyle name="注释 2 22 2 2 2" xfId="23457"/>
    <cellStyle name="常规 7 2 2 55 4" xfId="23458"/>
    <cellStyle name="注释 2 17 2 3" xfId="23459"/>
    <cellStyle name="注释 2 22 2 3" xfId="23460"/>
    <cellStyle name="常规 7 2 2 55 4 2" xfId="23461"/>
    <cellStyle name="注释 2 17 2 3 2" xfId="23462"/>
    <cellStyle name="注释 2 22 2 3 2" xfId="23463"/>
    <cellStyle name="常规 7 2 2 55 5" xfId="23464"/>
    <cellStyle name="注释 2 17 2 4" xfId="23465"/>
    <cellStyle name="注释 2 22 2 4" xfId="23466"/>
    <cellStyle name="常规 7 2 2 56" xfId="23467"/>
    <cellStyle name="常规 7 2 2 61" xfId="23468"/>
    <cellStyle name="常规 7 2 2 57" xfId="23469"/>
    <cellStyle name="常规 7 2 2 62" xfId="23470"/>
    <cellStyle name="常规 7 2 2 57 2" xfId="23471"/>
    <cellStyle name="常规 7 2 2 62 2" xfId="23472"/>
    <cellStyle name="常规 7 2 2 57 2 2" xfId="23473"/>
    <cellStyle name="常规 7 2 2 57 3" xfId="23474"/>
    <cellStyle name="注释 2 17 4 2" xfId="23475"/>
    <cellStyle name="注释 2 22 4 2" xfId="23476"/>
    <cellStyle name="常规 7 2 2 57 3 2" xfId="23477"/>
    <cellStyle name="常规 7 2 2 57 4" xfId="23478"/>
    <cellStyle name="常规 7 2 2 57 4 2" xfId="23479"/>
    <cellStyle name="常规 7 2 2 57 5" xfId="23480"/>
    <cellStyle name="常规 7 2 2 58 2" xfId="23481"/>
    <cellStyle name="常规 7 2 2 63 2" xfId="23482"/>
    <cellStyle name="常规 7 2 2 58 2 2" xfId="23483"/>
    <cellStyle name="常规 7 2 2 58 2 2 2" xfId="23484"/>
    <cellStyle name="常规 7 2 2 58 3" xfId="23485"/>
    <cellStyle name="常规 7 2 2 58 3 2" xfId="23486"/>
    <cellStyle name="常规 7 2 2 58 4" xfId="23487"/>
    <cellStyle name="常规 7 2 2 58 4 2" xfId="23488"/>
    <cellStyle name="常规 7 2 2 58 5" xfId="23489"/>
    <cellStyle name="常规 7 2 2 59" xfId="23490"/>
    <cellStyle name="常规 7 2 2 64" xfId="23491"/>
    <cellStyle name="常规 7 2 2 59 2" xfId="23492"/>
    <cellStyle name="常规 7 2 2 59 2 2" xfId="23493"/>
    <cellStyle name="常规 7 2 2 59 3" xfId="23494"/>
    <cellStyle name="常规 7 2 2 59 3 2" xfId="23495"/>
    <cellStyle name="常规 7 2 2 59 4" xfId="23496"/>
    <cellStyle name="注释 3 13 4" xfId="23497"/>
    <cellStyle name="常规 7 2 2 6" xfId="23498"/>
    <cellStyle name="注释 3 13 4 2" xfId="23499"/>
    <cellStyle name="常规 7 2 2 6 2" xfId="23500"/>
    <cellStyle name="常规 8 2 2 15 4 3" xfId="23501"/>
    <cellStyle name="常规 8 2 2 20 4 3" xfId="23502"/>
    <cellStyle name="常规 7 2 2 6 2 2" xfId="23503"/>
    <cellStyle name="常规 7 2 2 6 2 2 2" xfId="23504"/>
    <cellStyle name="好 2 3 4 2 2" xfId="23505"/>
    <cellStyle name="常规 7 2 2 6 2 3" xfId="23506"/>
    <cellStyle name="好 2 3 4 2 2 2" xfId="23507"/>
    <cellStyle name="常规 7 2 2 6 2 3 2" xfId="23508"/>
    <cellStyle name="常规 7 2 2 6 3 2" xfId="23509"/>
    <cellStyle name="常规 7 2 2 6 4" xfId="23510"/>
    <cellStyle name="常规 7 2 2 6 4 2" xfId="23511"/>
    <cellStyle name="常规 7 2 2 6 5" xfId="23512"/>
    <cellStyle name="注释 3 20 2 3 2" xfId="23513"/>
    <cellStyle name="注释 3 15 2 3 2" xfId="23514"/>
    <cellStyle name="常规 7 2 4 4 3 2" xfId="23515"/>
    <cellStyle name="注释 3 13 5" xfId="23516"/>
    <cellStyle name="常规 7 2 2 7" xfId="23517"/>
    <cellStyle name="常规 7 2 2 7 2 2 2" xfId="23518"/>
    <cellStyle name="输出 2 2 7" xfId="23519"/>
    <cellStyle name="好 2 3 5 2 2" xfId="23520"/>
    <cellStyle name="常规 7 2 2 7 2 3" xfId="23521"/>
    <cellStyle name="常规 7 2 2 7 3" xfId="23522"/>
    <cellStyle name="计算 2 2 2 2 5" xfId="23523"/>
    <cellStyle name="常规 7 2 2 7 3 2" xfId="23524"/>
    <cellStyle name="常规 7 2 2 7 4" xfId="23525"/>
    <cellStyle name="常规 7 2 2 7 4 2" xfId="23526"/>
    <cellStyle name="常规 7 2 2 7 5" xfId="23527"/>
    <cellStyle name="强调文字颜色 2 3 2 3 2 2" xfId="23528"/>
    <cellStyle name="常规 7 2 4 4 4 2" xfId="23529"/>
    <cellStyle name="常规 7 2 2 8 2 2" xfId="23530"/>
    <cellStyle name="常规 7 2 4 39 2 2 2" xfId="23531"/>
    <cellStyle name="常规 7 2 4 44 2 2 2" xfId="23532"/>
    <cellStyle name="计算 2 2 2 3 4 2" xfId="23533"/>
    <cellStyle name="常规 8 2 2 17 4 3" xfId="23534"/>
    <cellStyle name="常规 8 2 2 22 4 3" xfId="23535"/>
    <cellStyle name="常规 7 2 2 8 2 2 2" xfId="23536"/>
    <cellStyle name="注释 3 4 3 2 2 2" xfId="23537"/>
    <cellStyle name="常规 7 2 2 8 3" xfId="23538"/>
    <cellStyle name="常规 7 2 4 39 2 3" xfId="23539"/>
    <cellStyle name="常规 7 2 4 44 2 3" xfId="23540"/>
    <cellStyle name="计算 2 2 2 3 5" xfId="23541"/>
    <cellStyle name="常规 7 2 2 8 3 2" xfId="23542"/>
    <cellStyle name="常规 7 2 4 39 2 3 2" xfId="23543"/>
    <cellStyle name="常规 7 2 4 44 2 3 2" xfId="23544"/>
    <cellStyle name="常规 7 2 2 8 4" xfId="23545"/>
    <cellStyle name="常规 7 2 4 39 2 4" xfId="23546"/>
    <cellStyle name="常规 7 2 4 44 2 4" xfId="23547"/>
    <cellStyle name="常规 7 2 2 8 4 2" xfId="23548"/>
    <cellStyle name="常规 7 2 2 8 5" xfId="23549"/>
    <cellStyle name="强调文字颜色 2 3 2 3 3 2" xfId="23550"/>
    <cellStyle name="常规 7 2 2 9 2" xfId="23551"/>
    <cellStyle name="常规 7 2 4 39 3 2" xfId="23552"/>
    <cellStyle name="常规 7 2 4 44 3 2" xfId="23553"/>
    <cellStyle name="计算 2 2 2 4 4" xfId="23554"/>
    <cellStyle name="常规 7 2 2 9 2 2" xfId="23555"/>
    <cellStyle name="计算 2 2 2 4 4 2" xfId="23556"/>
    <cellStyle name="常规 8 2 2 18 4 3" xfId="23557"/>
    <cellStyle name="常规 8 2 2 23 4 3" xfId="23558"/>
    <cellStyle name="常规 7 2 2 9 2 2 2" xfId="23559"/>
    <cellStyle name="常规 7 2 2 9 2 3" xfId="23560"/>
    <cellStyle name="常规 7 2 2 9 2 3 2" xfId="23561"/>
    <cellStyle name="注释 3 4 3 2 3 2" xfId="23562"/>
    <cellStyle name="常规 7 2 2 9 3" xfId="23563"/>
    <cellStyle name="计算 2 2 2 4 5" xfId="23564"/>
    <cellStyle name="常规 7 2 2 9 3 2" xfId="23565"/>
    <cellStyle name="常规 7 2 2 9 4" xfId="23566"/>
    <cellStyle name="常规 7 2 2 9 4 2" xfId="23567"/>
    <cellStyle name="常规 7 2 2 9 5" xfId="23568"/>
    <cellStyle name="强调文字颜色 2 3 2 3 4 2" xfId="23569"/>
    <cellStyle name="计算 2 2 6 2" xfId="23570"/>
    <cellStyle name="常规 7 2 25" xfId="23571"/>
    <cellStyle name="常规 7 2 30" xfId="23572"/>
    <cellStyle name="计算 2 2 6 2 2" xfId="23573"/>
    <cellStyle name="强调文字颜色 6 3 2 2 5 3" xfId="23574"/>
    <cellStyle name="常规 7 2 25 2" xfId="23575"/>
    <cellStyle name="常规 7 2 30 2" xfId="23576"/>
    <cellStyle name="强调文字颜色 6 3 2 2 5 3 2" xfId="23577"/>
    <cellStyle name="常规 7 2 25 2 2" xfId="23578"/>
    <cellStyle name="常规 7 2 30 2 2" xfId="23579"/>
    <cellStyle name="常规 7 2 25 2 2 2" xfId="23580"/>
    <cellStyle name="常规 7 2 30 2 2 2" xfId="23581"/>
    <cellStyle name="常规 7 2 25 2 3" xfId="23582"/>
    <cellStyle name="常规 7 2 30 2 3" xfId="23583"/>
    <cellStyle name="常规 7 2 25 2 3 2" xfId="23584"/>
    <cellStyle name="常规 7 2 30 2 3 2" xfId="23585"/>
    <cellStyle name="常规 7 2 25 2 4" xfId="23586"/>
    <cellStyle name="常规 7 2 30 2 4" xfId="23587"/>
    <cellStyle name="链接单元格 2 3 2" xfId="23588"/>
    <cellStyle name="强调文字颜色 6 3 2 2 5 4" xfId="23589"/>
    <cellStyle name="常规 7 2 25 3" xfId="23590"/>
    <cellStyle name="常规 7 2 30 3" xfId="23591"/>
    <cellStyle name="常规 7 2 25 3 2" xfId="23592"/>
    <cellStyle name="常规 7 2 30 3 2" xfId="23593"/>
    <cellStyle name="常规 7 2 25 4" xfId="23594"/>
    <cellStyle name="常规 7 2 30 4" xfId="23595"/>
    <cellStyle name="常规 7 2 25 4 2" xfId="23596"/>
    <cellStyle name="常规 7 2 30 4 2" xfId="23597"/>
    <cellStyle name="常规 7 2 25 4 2 2" xfId="23598"/>
    <cellStyle name="常规 7 2 30 4 2 2" xfId="23599"/>
    <cellStyle name="常规 7 2 25 4 3" xfId="23600"/>
    <cellStyle name="常规 7 2 30 4 3" xfId="23601"/>
    <cellStyle name="计算 2 2 6 3" xfId="23602"/>
    <cellStyle name="常规 7 2 26" xfId="23603"/>
    <cellStyle name="常规 7 2 31" xfId="23604"/>
    <cellStyle name="计算 2 2 6 3 2" xfId="23605"/>
    <cellStyle name="常规 7 2 26 2" xfId="23606"/>
    <cellStyle name="常规 7 2 31 2" xfId="23607"/>
    <cellStyle name="常规 7 2 26 2 2" xfId="23608"/>
    <cellStyle name="常规 7 2 31 2 2" xfId="23609"/>
    <cellStyle name="常规 7 2 26 2 2 2" xfId="23610"/>
    <cellStyle name="常规 7 2 31 2 2 2" xfId="23611"/>
    <cellStyle name="常规 7 2 26 2 3" xfId="23612"/>
    <cellStyle name="常规 7 2 31 2 3" xfId="23613"/>
    <cellStyle name="常规 7 2 26 2 3 2" xfId="23614"/>
    <cellStyle name="常规 7 2 31 2 3 2" xfId="23615"/>
    <cellStyle name="常规 7 2 26 2 4" xfId="23616"/>
    <cellStyle name="常规 7 2 31 2 4" xfId="23617"/>
    <cellStyle name="链接单元格 3 3 2" xfId="23618"/>
    <cellStyle name="常规 7 2 26 3" xfId="23619"/>
    <cellStyle name="常规 7 2 31 3" xfId="23620"/>
    <cellStyle name="常规 7 2 26 4" xfId="23621"/>
    <cellStyle name="常规 7 2 31 4" xfId="23622"/>
    <cellStyle name="常规 7 2 28 2 3 2" xfId="23623"/>
    <cellStyle name="常规 7 2 33 2 3 2" xfId="23624"/>
    <cellStyle name="输入 3 2 5 4" xfId="23625"/>
    <cellStyle name="常规 7 2 28 2 4" xfId="23626"/>
    <cellStyle name="常规 7 2 33 2 4" xfId="23627"/>
    <cellStyle name="常规 7 2 29 2 2 2" xfId="23628"/>
    <cellStyle name="常规 7 2 34 2 2 2" xfId="23629"/>
    <cellStyle name="常规 7 2 29 2 3" xfId="23630"/>
    <cellStyle name="常规 7 2 34 2 3" xfId="23631"/>
    <cellStyle name="常规 7 2 29 2 3 2" xfId="23632"/>
    <cellStyle name="常规 7 2 34 2 3 2" xfId="23633"/>
    <cellStyle name="常规 7 2 29 2 4" xfId="23634"/>
    <cellStyle name="常规 7 2 34 2 4" xfId="23635"/>
    <cellStyle name="常规 7 2 29 3 2" xfId="23636"/>
    <cellStyle name="常规 7 2 34 3 2" xfId="23637"/>
    <cellStyle name="常规 7 2 29 4" xfId="23638"/>
    <cellStyle name="常规 7 2 34 4" xfId="23639"/>
    <cellStyle name="常规 7 2 29 4 2" xfId="23640"/>
    <cellStyle name="常规 7 2 34 4 2" xfId="23641"/>
    <cellStyle name="常规 7 2 29 4 2 2" xfId="23642"/>
    <cellStyle name="常规 7 2 34 4 2 2" xfId="23643"/>
    <cellStyle name="常规 7 20 15 5" xfId="23644"/>
    <cellStyle name="常规 7 20 20 5" xfId="23645"/>
    <cellStyle name="常规 7 2 29 4 3" xfId="23646"/>
    <cellStyle name="常规 7 2 34 4 3" xfId="23647"/>
    <cellStyle name="常规 7 2 29 5" xfId="23648"/>
    <cellStyle name="常规 7 2 34 5" xfId="23649"/>
    <cellStyle name="常规 7 2 3" xfId="23650"/>
    <cellStyle name="强调文字颜色 5 3 6 5" xfId="23651"/>
    <cellStyle name="常规 7 2 3 2" xfId="23652"/>
    <cellStyle name="常规 7 2 3 2 2" xfId="23653"/>
    <cellStyle name="常规 7 2 3 2 2 2" xfId="23654"/>
    <cellStyle name="常规 7 2 3 2 5 2" xfId="23655"/>
    <cellStyle name="输出 2 2 2 2 2" xfId="23656"/>
    <cellStyle name="常规 7 2 3 3" xfId="23657"/>
    <cellStyle name="输出 2 2 2 2 2 2" xfId="23658"/>
    <cellStyle name="常规 7 2 3 3 2" xfId="23659"/>
    <cellStyle name="输出 2 2 2 2 3" xfId="23660"/>
    <cellStyle name="注释 3 14 2" xfId="23661"/>
    <cellStyle name="常规 7 2 3 4" xfId="23662"/>
    <cellStyle name="输出 2 2 2 2 3 2" xfId="23663"/>
    <cellStyle name="注释 3 14 2 2" xfId="23664"/>
    <cellStyle name="常规 7 2 3 4 2" xfId="23665"/>
    <cellStyle name="输出 2 2 2 2 4" xfId="23666"/>
    <cellStyle name="注释 3 14 3" xfId="23667"/>
    <cellStyle name="常规 7 2 3 5" xfId="23668"/>
    <cellStyle name="千位分隔[0] 3 2 2" xfId="23669"/>
    <cellStyle name="输出 2 2 2 2 4 2" xfId="23670"/>
    <cellStyle name="注释 3 14 3 2" xfId="23671"/>
    <cellStyle name="常规 7 2 3 5 2" xfId="23672"/>
    <cellStyle name="千位分隔[0] 3 2 2 2" xfId="23673"/>
    <cellStyle name="输出 2 2 2 2 5" xfId="23674"/>
    <cellStyle name="注释 3 14 4" xfId="23675"/>
    <cellStyle name="常规 7 2 3 6" xfId="23676"/>
    <cellStyle name="千位分隔[0] 3 2 3" xfId="23677"/>
    <cellStyle name="注释 3 14 4 2" xfId="23678"/>
    <cellStyle name="常规 7 2 3 6 2" xfId="23679"/>
    <cellStyle name="千位分隔[0] 3 2 3 2" xfId="23680"/>
    <cellStyle name="注释 3 14 5" xfId="23681"/>
    <cellStyle name="常规 7 2 3 7" xfId="23682"/>
    <cellStyle name="千位分隔[0] 3 2 4" xfId="23683"/>
    <cellStyle name="常规 7 2 35 2 2 2" xfId="23684"/>
    <cellStyle name="常规 7 2 40 2 2 2" xfId="23685"/>
    <cellStyle name="常规 7 2 35 2 3" xfId="23686"/>
    <cellStyle name="常规 7 2 40 2 3" xfId="23687"/>
    <cellStyle name="常规 7 2 35 2 3 2" xfId="23688"/>
    <cellStyle name="常规 7 2 40 2 3 2" xfId="23689"/>
    <cellStyle name="常规 7 2 35 2 4" xfId="23690"/>
    <cellStyle name="常规 7 2 40 2 4" xfId="23691"/>
    <cellStyle name="常规 7 2 35 3 2" xfId="23692"/>
    <cellStyle name="常规 7 2 40 3 2" xfId="23693"/>
    <cellStyle name="常规 7 2 35 4" xfId="23694"/>
    <cellStyle name="常规 7 2 40 4" xfId="23695"/>
    <cellStyle name="常规 7 2 35 4 2" xfId="23696"/>
    <cellStyle name="常规 7 2 40 4 2" xfId="23697"/>
    <cellStyle name="常规 7 2 35 4 2 2" xfId="23698"/>
    <cellStyle name="常规 7 2 40 4 2 2" xfId="23699"/>
    <cellStyle name="常规 7 2 35 4 3" xfId="23700"/>
    <cellStyle name="常规 7 2 40 4 3" xfId="23701"/>
    <cellStyle name="常规 7 2 35 5" xfId="23702"/>
    <cellStyle name="常规 7 2 40 5" xfId="23703"/>
    <cellStyle name="常规 7 2 36 2 2 2" xfId="23704"/>
    <cellStyle name="常规 7 2 41 2 2 2" xfId="23705"/>
    <cellStyle name="常规 7 2 36 2 3" xfId="23706"/>
    <cellStyle name="常规 7 2 41 2 3" xfId="23707"/>
    <cellStyle name="常规 7 2 36 2 3 2" xfId="23708"/>
    <cellStyle name="常规 7 2 41 2 3 2" xfId="23709"/>
    <cellStyle name="常规 7 2 36 2 4" xfId="23710"/>
    <cellStyle name="常规 7 2 41 2 4" xfId="23711"/>
    <cellStyle name="常规 7 2 36 3 2" xfId="23712"/>
    <cellStyle name="常规 7 2 41 3 2" xfId="23713"/>
    <cellStyle name="常规 7 2 36 4" xfId="23714"/>
    <cellStyle name="常规 7 2 41 4" xfId="23715"/>
    <cellStyle name="常规 7 2 36 4 2" xfId="23716"/>
    <cellStyle name="常规 7 2 41 4 2" xfId="23717"/>
    <cellStyle name="常规 7 2 36 4 3" xfId="23718"/>
    <cellStyle name="常规 7 2 41 4 3" xfId="23719"/>
    <cellStyle name="常规 7 2 36 5" xfId="23720"/>
    <cellStyle name="常规 7 2 41 5" xfId="23721"/>
    <cellStyle name="常规 7 2 37 2 3 2" xfId="23722"/>
    <cellStyle name="常规 7 2 42 2 3 2" xfId="23723"/>
    <cellStyle name="注释 3 5 4" xfId="23724"/>
    <cellStyle name="常规 9 15 3" xfId="23725"/>
    <cellStyle name="常规 9 20 3" xfId="23726"/>
    <cellStyle name="常规 7 2 37 4 3" xfId="23727"/>
    <cellStyle name="常规 7 2 42 4 3" xfId="23728"/>
    <cellStyle name="汇总 3 3 4 2 2 2" xfId="23729"/>
    <cellStyle name="常规 7 2 38 2 2 2" xfId="23730"/>
    <cellStyle name="常规 7 2 43 2 2 2" xfId="23731"/>
    <cellStyle name="常规 7 2 38 2 3" xfId="23732"/>
    <cellStyle name="常规 7 2 43 2 3" xfId="23733"/>
    <cellStyle name="常规 7 2 38 2 3 2" xfId="23734"/>
    <cellStyle name="常规 7 2 43 2 3 2" xfId="23735"/>
    <cellStyle name="常规 7 2 38 3 2" xfId="23736"/>
    <cellStyle name="常规 7 2 43 3 2" xfId="23737"/>
    <cellStyle name="常规 7 2 38 4" xfId="23738"/>
    <cellStyle name="常规 7 2 43 4" xfId="23739"/>
    <cellStyle name="常规 7 2 38 4 2" xfId="23740"/>
    <cellStyle name="常规 7 2 43 4 2" xfId="23741"/>
    <cellStyle name="常规 7 2 38 4 2 2" xfId="23742"/>
    <cellStyle name="常规 7 2 43 4 2 2" xfId="23743"/>
    <cellStyle name="常规 7 2 38 4 3" xfId="23744"/>
    <cellStyle name="常规 7 2 43 4 3" xfId="23745"/>
    <cellStyle name="常规 7 2 38 5" xfId="23746"/>
    <cellStyle name="常规 7 2 43 5" xfId="23747"/>
    <cellStyle name="常规 7 2 39 2 2 2" xfId="23748"/>
    <cellStyle name="常规 7 2 44 2 2 2" xfId="23749"/>
    <cellStyle name="常规 7 2 39 2 3" xfId="23750"/>
    <cellStyle name="常规 7 2 44 2 3" xfId="23751"/>
    <cellStyle name="常规 7 2 39 2 3 2" xfId="23752"/>
    <cellStyle name="常规 7 2 44 2 3 2" xfId="23753"/>
    <cellStyle name="常规 7 2 39 2 4" xfId="23754"/>
    <cellStyle name="常规 7 2 44 2 4" xfId="23755"/>
    <cellStyle name="常规 7 2 39 3 2" xfId="23756"/>
    <cellStyle name="常规 7 2 44 3 2" xfId="23757"/>
    <cellStyle name="常规 7 2 39 4" xfId="23758"/>
    <cellStyle name="常规 7 2 44 4" xfId="23759"/>
    <cellStyle name="常规 7 2 39 4 2" xfId="23760"/>
    <cellStyle name="常规 7 2 44 4 2" xfId="23761"/>
    <cellStyle name="常规 7 2 39 4 2 2" xfId="23762"/>
    <cellStyle name="常规 7 2 44 4 2 2" xfId="23763"/>
    <cellStyle name="常规 7 2 39 4 3" xfId="23764"/>
    <cellStyle name="常规 7 2 44 4 3" xfId="23765"/>
    <cellStyle name="常规 7 2 39 5" xfId="23766"/>
    <cellStyle name="常规 7 2 44 5" xfId="23767"/>
    <cellStyle name="常规 7 2 4" xfId="23768"/>
    <cellStyle name="常规 7 2 4 10" xfId="23769"/>
    <cellStyle name="常规 7 2 4 10 2" xfId="23770"/>
    <cellStyle name="常规 7 2 4 10 2 2" xfId="23771"/>
    <cellStyle name="常规 8 4 2 48" xfId="23772"/>
    <cellStyle name="常规 7 2 4 10 2 2 2" xfId="23773"/>
    <cellStyle name="常规 7 2 4 10 2 3" xfId="23774"/>
    <cellStyle name="常规 7 2 4 10 2 3 2" xfId="23775"/>
    <cellStyle name="常规 7 2 4 10 3" xfId="23776"/>
    <cellStyle name="注释 2 36 2 2" xfId="23777"/>
    <cellStyle name="注释 2 41 2 2" xfId="23778"/>
    <cellStyle name="常规 7 2 4 10 3 2" xfId="23779"/>
    <cellStyle name="注释 2 36 2 2 2" xfId="23780"/>
    <cellStyle name="注释 2 41 2 2 2" xfId="23781"/>
    <cellStyle name="常规 7 2 4 10 4" xfId="23782"/>
    <cellStyle name="注释 2 36 2 3" xfId="23783"/>
    <cellStyle name="注释 2 41 2 3" xfId="23784"/>
    <cellStyle name="常规 7 2 4 10 4 2" xfId="23785"/>
    <cellStyle name="注释 2 36 2 3 2" xfId="23786"/>
    <cellStyle name="注释 2 41 2 3 2" xfId="23787"/>
    <cellStyle name="常规 7 2 4 10 5" xfId="23788"/>
    <cellStyle name="注释 2 36 2 4" xfId="23789"/>
    <cellStyle name="注释 2 41 2 4" xfId="23790"/>
    <cellStyle name="常规 7 2 4 11" xfId="23791"/>
    <cellStyle name="注释 2 39 2 3 2" xfId="23792"/>
    <cellStyle name="注释 2 44 2 3 2" xfId="23793"/>
    <cellStyle name="常规 8 2 2 4 5 2" xfId="23794"/>
    <cellStyle name="常规 7 2 4 11 2 2" xfId="23795"/>
    <cellStyle name="常规 7 2 4 11 2 2 2" xfId="23796"/>
    <cellStyle name="常规 7 2 4 11 2 3" xfId="23797"/>
    <cellStyle name="注释 2 4 2 4 2" xfId="23798"/>
    <cellStyle name="常规 7 2 4 11 2 3 2" xfId="23799"/>
    <cellStyle name="常规 7 2 4 11 2 4" xfId="23800"/>
    <cellStyle name="常规 7 2 4 11 3" xfId="23801"/>
    <cellStyle name="注释 2 36 3 2" xfId="23802"/>
    <cellStyle name="注释 2 41 3 2" xfId="23803"/>
    <cellStyle name="常规 7 2 4 11 3 2" xfId="23804"/>
    <cellStyle name="常规 7 2 4 11 4" xfId="23805"/>
    <cellStyle name="常规 7 2 4 11 4 2" xfId="23806"/>
    <cellStyle name="常规 7 2 4 11 5" xfId="23807"/>
    <cellStyle name="常规 7 2 4 12" xfId="23808"/>
    <cellStyle name="常规 7 2 4 12 2" xfId="23809"/>
    <cellStyle name="常规 7 20 2 25 4" xfId="23810"/>
    <cellStyle name="常规 7 20 2 30 4" xfId="23811"/>
    <cellStyle name="常规 7 2 4 12 2 2 2" xfId="23812"/>
    <cellStyle name="常规 7 2 4 12 2 3" xfId="23813"/>
    <cellStyle name="注释 2 4 3 4 2" xfId="23814"/>
    <cellStyle name="常规 7 20 2 26 4" xfId="23815"/>
    <cellStyle name="常规 7 20 2 31 4" xfId="23816"/>
    <cellStyle name="常规 7 2 4 12 2 3 2" xfId="23817"/>
    <cellStyle name="常规 7 2 4 12 2 4" xfId="23818"/>
    <cellStyle name="常规 7 2 4 12 3" xfId="23819"/>
    <cellStyle name="注释 2 36 4 2" xfId="23820"/>
    <cellStyle name="注释 2 41 4 2" xfId="23821"/>
    <cellStyle name="常规 7 2 4 12 3 2" xfId="23822"/>
    <cellStyle name="常规 7 2 4 12 4" xfId="23823"/>
    <cellStyle name="常规 7 2 4 12 4 2" xfId="23824"/>
    <cellStyle name="常规 7 2 4 12 5" xfId="23825"/>
    <cellStyle name="检查单元格 2 2 2 4 2 2 2" xfId="23826"/>
    <cellStyle name="常规 7 2 4 13" xfId="23827"/>
    <cellStyle name="常规 7 2 4 13 2 3" xfId="23828"/>
    <cellStyle name="注释 2 4 4 4 2" xfId="23829"/>
    <cellStyle name="常规 7 2 4 13 2 3 2" xfId="23830"/>
    <cellStyle name="常规 7 2 4 13 2 4" xfId="23831"/>
    <cellStyle name="常规 7 2 4 13 3 2" xfId="23832"/>
    <cellStyle name="常规 7 2 4 13 4" xfId="23833"/>
    <cellStyle name="常规 7 2 4 13 4 2" xfId="23834"/>
    <cellStyle name="常规 7 2 4 13 5" xfId="23835"/>
    <cellStyle name="检查单元格 2 2 2 4 2 3 2" xfId="23836"/>
    <cellStyle name="常规 7 2 4 14" xfId="23837"/>
    <cellStyle name="常规 7 2 4 14 2" xfId="23838"/>
    <cellStyle name="常规 7 2 4 14 2 2" xfId="23839"/>
    <cellStyle name="常规 7 2 4 14 2 3" xfId="23840"/>
    <cellStyle name="常规 7 2 4 14 2 4" xfId="23841"/>
    <cellStyle name="常规 7 2 4 14 3" xfId="23842"/>
    <cellStyle name="常规 7 2 4 14 3 2" xfId="23843"/>
    <cellStyle name="常规 7 2 4 14 4" xfId="23844"/>
    <cellStyle name="常规 7 2 4 14 4 2" xfId="23845"/>
    <cellStyle name="常规 7 2 4 14 5" xfId="23846"/>
    <cellStyle name="检查单元格 4 2" xfId="23847"/>
    <cellStyle name="强调文字颜色 5 3 2 3 3 2" xfId="23848"/>
    <cellStyle name="常规 7 2 4 15" xfId="23849"/>
    <cellStyle name="常规 7 2 4 20" xfId="23850"/>
    <cellStyle name="常规 7 2 4 15 2" xfId="23851"/>
    <cellStyle name="常规 7 2 4 20 2" xfId="23852"/>
    <cellStyle name="常规 7 2 4 15 2 2" xfId="23853"/>
    <cellStyle name="常规 7 2 4 20 2 2" xfId="23854"/>
    <cellStyle name="常规 7 2 4 15 2 3" xfId="23855"/>
    <cellStyle name="常规 7 2 4 20 2 3" xfId="23856"/>
    <cellStyle name="常规 7 2 4 15 2 4" xfId="23857"/>
    <cellStyle name="常规 7 2 4 20 2 4" xfId="23858"/>
    <cellStyle name="常规 7 2 4 15 3" xfId="23859"/>
    <cellStyle name="常规 7 2 4 20 3" xfId="23860"/>
    <cellStyle name="常规 7 2 4 15 3 2" xfId="23861"/>
    <cellStyle name="常规 7 2 4 20 3 2" xfId="23862"/>
    <cellStyle name="常规 7 2 4 15 4" xfId="23863"/>
    <cellStyle name="常规 7 2 4 20 4" xfId="23864"/>
    <cellStyle name="常规 7 2 4 15 4 2" xfId="23865"/>
    <cellStyle name="常规 7 2 4 20 4 2" xfId="23866"/>
    <cellStyle name="常规 7 2 4 15 5" xfId="23867"/>
    <cellStyle name="常规 7 2 4 20 5" xfId="23868"/>
    <cellStyle name="常规 7 2 4 16 2" xfId="23869"/>
    <cellStyle name="常规 7 2 4 21 2" xfId="23870"/>
    <cellStyle name="常规 7 2 4 16 2 2" xfId="23871"/>
    <cellStyle name="常规 7 2 4 21 2 2" xfId="23872"/>
    <cellStyle name="常规 7 2 4 16 2 2 2" xfId="23873"/>
    <cellStyle name="常规 7 2 4 21 2 2 2" xfId="23874"/>
    <cellStyle name="常规 7 2 4 16 2 3" xfId="23875"/>
    <cellStyle name="常规 7 2 4 21 2 3" xfId="23876"/>
    <cellStyle name="常规 7 2 4 16 2 3 2" xfId="23877"/>
    <cellStyle name="常规 7 2 4 21 2 3 2" xfId="23878"/>
    <cellStyle name="常规 7 2 4 16 2 4" xfId="23879"/>
    <cellStyle name="常规 7 2 4 21 2 4" xfId="23880"/>
    <cellStyle name="常规 7 2 4 16 3" xfId="23881"/>
    <cellStyle name="常规 7 2 4 21 3" xfId="23882"/>
    <cellStyle name="常规 7 2 4 16 3 2" xfId="23883"/>
    <cellStyle name="常规 7 2 4 21 3 2" xfId="23884"/>
    <cellStyle name="常规 7 2 4 16 5" xfId="23885"/>
    <cellStyle name="常规 7 2 4 21 5" xfId="23886"/>
    <cellStyle name="常规 7 2 4 17" xfId="23887"/>
    <cellStyle name="常规 7 2 4 22" xfId="23888"/>
    <cellStyle name="常规 7 2 4 17 2" xfId="23889"/>
    <cellStyle name="常规 7 2 4 22 2" xfId="23890"/>
    <cellStyle name="常规 7 2 4 17 2 2" xfId="23891"/>
    <cellStyle name="常规 7 2 4 22 2 2" xfId="23892"/>
    <cellStyle name="常规 7 2 4 17 2 3" xfId="23893"/>
    <cellStyle name="常规 7 2 4 22 2 3" xfId="23894"/>
    <cellStyle name="常规 7 2 4 17 2 3 2" xfId="23895"/>
    <cellStyle name="常规 7 2 4 22 2 3 2" xfId="23896"/>
    <cellStyle name="常规 7 2 4 17 2 4" xfId="23897"/>
    <cellStyle name="常规 7 2 4 22 2 4" xfId="23898"/>
    <cellStyle name="常规 7 2 4 17 3" xfId="23899"/>
    <cellStyle name="常规 7 2 4 22 3" xfId="23900"/>
    <cellStyle name="常规 7 2 4 17 3 2" xfId="23901"/>
    <cellStyle name="常规 7 2 4 22 3 2" xfId="23902"/>
    <cellStyle name="常规 7 2 4 17 4 2" xfId="23903"/>
    <cellStyle name="常规 7 2 4 22 4 2" xfId="23904"/>
    <cellStyle name="常规 7 2 4 17 5" xfId="23905"/>
    <cellStyle name="常规 7 2 4 22 5" xfId="23906"/>
    <cellStyle name="常规 7 2 4 18" xfId="23907"/>
    <cellStyle name="常规 7 2 4 23" xfId="23908"/>
    <cellStyle name="常规 7 2 4 18 2" xfId="23909"/>
    <cellStyle name="常规 7 2 4 23 2" xfId="23910"/>
    <cellStyle name="常规 7 2 4 18 2 2" xfId="23911"/>
    <cellStyle name="常规 7 2 4 23 2 2" xfId="23912"/>
    <cellStyle name="常规 7 2 4 18 2 3" xfId="23913"/>
    <cellStyle name="常规 7 2 4 23 2 3" xfId="23914"/>
    <cellStyle name="常规 7 2 4 18 2 3 2" xfId="23915"/>
    <cellStyle name="常规 7 2 4 23 2 3 2" xfId="23916"/>
    <cellStyle name="常规 7 2 4 45 3" xfId="23917"/>
    <cellStyle name="千位分隔[0] 3 2 6" xfId="23918"/>
    <cellStyle name="常规 9 4 2 2" xfId="23919"/>
    <cellStyle name="常规 7 2 4 18 3" xfId="23920"/>
    <cellStyle name="常规 7 2 4 23 3" xfId="23921"/>
    <cellStyle name="常规 9 4 2 2 2" xfId="23922"/>
    <cellStyle name="常规 7 2 4 18 3 2" xfId="23923"/>
    <cellStyle name="常规 7 2 4 23 3 2" xfId="23924"/>
    <cellStyle name="常规 9 4 2 3" xfId="23925"/>
    <cellStyle name="常规 7 2 4 18 4" xfId="23926"/>
    <cellStyle name="常规 7 2 4 23 4" xfId="23927"/>
    <cellStyle name="常规 9 4 2 3 2" xfId="23928"/>
    <cellStyle name="常规 7 2 4 18 4 2" xfId="23929"/>
    <cellStyle name="常规 7 2 4 23 4 2" xfId="23930"/>
    <cellStyle name="常规 9 4 2 4" xfId="23931"/>
    <cellStyle name="常规 7 2 4 18 5" xfId="23932"/>
    <cellStyle name="常规 7 2 4 23 5" xfId="23933"/>
    <cellStyle name="常规 7 2 4 19 2" xfId="23934"/>
    <cellStyle name="常规 7 2 4 24 2" xfId="23935"/>
    <cellStyle name="常规 7 2 4 19 2 2" xfId="23936"/>
    <cellStyle name="常规 7 2 4 24 2 2" xfId="23937"/>
    <cellStyle name="常规 7 2 4 19 2 3" xfId="23938"/>
    <cellStyle name="常规 7 2 4 24 2 3" xfId="23939"/>
    <cellStyle name="常规 7 2 4 19 2 3 2" xfId="23940"/>
    <cellStyle name="常规 7 2 4 24 2 3 2" xfId="23941"/>
    <cellStyle name="常规 9 4 3 2" xfId="23942"/>
    <cellStyle name="常规 7 2 4 19 3" xfId="23943"/>
    <cellStyle name="常规 7 2 4 24 3" xfId="23944"/>
    <cellStyle name="常规 7 2 4 19 3 2" xfId="23945"/>
    <cellStyle name="常规 7 2 4 24 3 2" xfId="23946"/>
    <cellStyle name="常规 7 2 4 2" xfId="23947"/>
    <cellStyle name="常规 7 2 4 2 10" xfId="23948"/>
    <cellStyle name="常规 7 2 4 2 10 2" xfId="23949"/>
    <cellStyle name="常规 7 2 4 2 10 3" xfId="23950"/>
    <cellStyle name="常规 7 2 4 2 10 3 2" xfId="23951"/>
    <cellStyle name="常规 7 2 4 2 10 4" xfId="23952"/>
    <cellStyle name="常规 7 2 4 2 10 4 3" xfId="23953"/>
    <cellStyle name="常规 7 2 4 2 10 5" xfId="23954"/>
    <cellStyle name="常规 7 2 4 2 11 2" xfId="23955"/>
    <cellStyle name="常规 8 49" xfId="23956"/>
    <cellStyle name="常规 8 54" xfId="23957"/>
    <cellStyle name="常规 7 2 4 2 11 2 2" xfId="23958"/>
    <cellStyle name="常规 8 56" xfId="23959"/>
    <cellStyle name="常规 8 61" xfId="23960"/>
    <cellStyle name="计算 3 3 3 4 2" xfId="23961"/>
    <cellStyle name="常规 7 2 4 2 11 2 4" xfId="23962"/>
    <cellStyle name="常规 7 2 4 2 11 3" xfId="23963"/>
    <cellStyle name="常规 7 2 4 2 11 3 2" xfId="23964"/>
    <cellStyle name="常规 7 2 4 2 11 4" xfId="23965"/>
    <cellStyle name="常规 7 2 4 2 11 4 2" xfId="23966"/>
    <cellStyle name="解释性文本 2 3 5" xfId="23967"/>
    <cellStyle name="常规 7 2 4 2 11 4 2 2" xfId="23968"/>
    <cellStyle name="常规 7 2 4 2 11 4 3" xfId="23969"/>
    <cellStyle name="常规 7 2 4 2 11 5" xfId="23970"/>
    <cellStyle name="常规 7 2 4 2 12 2" xfId="23971"/>
    <cellStyle name="常规 8 2 2 2 46 2 2" xfId="23972"/>
    <cellStyle name="常规 7 2 4 2 12 2 2" xfId="23973"/>
    <cellStyle name="常规 7 2 4 2 12 2 3" xfId="23974"/>
    <cellStyle name="计算 3 3 4 4 2" xfId="23975"/>
    <cellStyle name="常规 7 2 4 2 12 2 4" xfId="23976"/>
    <cellStyle name="常规 7 2 4 2 12 3" xfId="23977"/>
    <cellStyle name="常规 7 2 4 2 12 3 2" xfId="23978"/>
    <cellStyle name="常规 7 2 4 2 12 5" xfId="23979"/>
    <cellStyle name="常规 7 20 2 26 2 2" xfId="23980"/>
    <cellStyle name="常规 7 20 2 31 2 2" xfId="23981"/>
    <cellStyle name="常规 8 2 2 2 46 3" xfId="23982"/>
    <cellStyle name="常规 7 2 4 2 13" xfId="23983"/>
    <cellStyle name="解释性文本 2 2 3 3 2" xfId="23984"/>
    <cellStyle name="常规 7 2 4 2 13 2" xfId="23985"/>
    <cellStyle name="常规 7 2 4 2 13 2 2" xfId="23986"/>
    <cellStyle name="常规 7 2 4 2 13 2 3" xfId="23987"/>
    <cellStyle name="常规 7 2 4 2 13 2 4" xfId="23988"/>
    <cellStyle name="常规 7 2 4 2 13 3" xfId="23989"/>
    <cellStyle name="常规 7 2 4 2 13 3 2" xfId="23990"/>
    <cellStyle name="常规 7 2 4 2 13 4" xfId="23991"/>
    <cellStyle name="强调文字颜色 2 3 3 2 2 4" xfId="23992"/>
    <cellStyle name="常规 7 2 4 2 13 4 2" xfId="23993"/>
    <cellStyle name="常规 7 2 4 2 13 4 2 2" xfId="23994"/>
    <cellStyle name="常规 7 2 4 2 13 4 3" xfId="23995"/>
    <cellStyle name="常规 7 2 4 2 13 5" xfId="23996"/>
    <cellStyle name="常规 7 20 2 26 3 2" xfId="23997"/>
    <cellStyle name="常规 7 20 2 31 3 2" xfId="23998"/>
    <cellStyle name="常规 7 2 4 2 14" xfId="23999"/>
    <cellStyle name="常规 7 2 4 2 14 2" xfId="24000"/>
    <cellStyle name="警告文本 3 2 5 3" xfId="24001"/>
    <cellStyle name="常规 7 2 4 2 14 2 2" xfId="24002"/>
    <cellStyle name="警告文本 3 2 5 4" xfId="24003"/>
    <cellStyle name="常规 7 2 4 2 14 2 3" xfId="24004"/>
    <cellStyle name="警告文本 3 2 5 5" xfId="24005"/>
    <cellStyle name="常规 7 2 4 2 14 2 4" xfId="24006"/>
    <cellStyle name="常规 7 2 4 2 14 3" xfId="24007"/>
    <cellStyle name="警告文本 3 2 6 3" xfId="24008"/>
    <cellStyle name="常规 7 2 4 2 14 3 2" xfId="24009"/>
    <cellStyle name="常规 7 2 4 2 14 4" xfId="24010"/>
    <cellStyle name="强调文字颜色 2 3 3 3 2 4" xfId="24011"/>
    <cellStyle name="常规 7 2 4 2 14 4 2" xfId="24012"/>
    <cellStyle name="常规 7 2 4 2 14 4 2 2" xfId="24013"/>
    <cellStyle name="常规 8 2 2 27 2 2 2" xfId="24014"/>
    <cellStyle name="常规 8 2 2 32 2 2 2" xfId="24015"/>
    <cellStyle name="常规 7 2 4 2 14 4 3" xfId="24016"/>
    <cellStyle name="常规 7 2 4 2 14 5" xfId="24017"/>
    <cellStyle name="常规 7 20 2 26 4 2" xfId="24018"/>
    <cellStyle name="常规 7 20 2 31 4 2" xfId="24019"/>
    <cellStyle name="常规 7 2 4 2 15" xfId="24020"/>
    <cellStyle name="常规 7 2 4 2 20" xfId="24021"/>
    <cellStyle name="警告文本 3 3 5 3" xfId="24022"/>
    <cellStyle name="常规 7 2 4 2 15 2 2" xfId="24023"/>
    <cellStyle name="常规 7 2 4 2 20 2 2" xfId="24024"/>
    <cellStyle name="警告文本 3 3 5 3 2" xfId="24025"/>
    <cellStyle name="常规 7 2 4 2 15 2 2 2" xfId="24026"/>
    <cellStyle name="常规 7 2 4 2 20 2 2 2" xfId="24027"/>
    <cellStyle name="警告文本 3 3 5 4" xfId="24028"/>
    <cellStyle name="常规 7 2 4 2 15 2 3" xfId="24029"/>
    <cellStyle name="常规 7 2 4 2 20 2 3" xfId="24030"/>
    <cellStyle name="常规 7 2 4 2 15 2 3 2" xfId="24031"/>
    <cellStyle name="常规 7 2 4 2 20 2 3 2" xfId="24032"/>
    <cellStyle name="解释性文本 3 2 2 6" xfId="24033"/>
    <cellStyle name="常规 7 2 4 2 15 2 4" xfId="24034"/>
    <cellStyle name="常规 7 2 4 2 20 2 4" xfId="24035"/>
    <cellStyle name="常规 7 2 4 2 15 3" xfId="24036"/>
    <cellStyle name="常规 7 2 4 2 20 3" xfId="24037"/>
    <cellStyle name="常规 7 2 4 2 15 4" xfId="24038"/>
    <cellStyle name="常规 7 2 4 2 20 4" xfId="24039"/>
    <cellStyle name="常规 7 2 4 2 15 5" xfId="24040"/>
    <cellStyle name="常规 7 2 4 2 20 5" xfId="24041"/>
    <cellStyle name="常规 7 2 4 2 16" xfId="24042"/>
    <cellStyle name="常规 7 2 4 2 21" xfId="24043"/>
    <cellStyle name="常规 7 2 4 2 16 2" xfId="24044"/>
    <cellStyle name="常规 7 2 4 2 21 2" xfId="24045"/>
    <cellStyle name="常规 7 2 4 2 16 2 2" xfId="24046"/>
    <cellStyle name="常规 7 2 4 2 21 2 2" xfId="24047"/>
    <cellStyle name="输入 4" xfId="24048"/>
    <cellStyle name="常规 7 2 4 2 16 2 2 2" xfId="24049"/>
    <cellStyle name="常规 7 2 4 2 21 2 2 2" xfId="24050"/>
    <cellStyle name="常规 7 2 4 2 16 2 3" xfId="24051"/>
    <cellStyle name="常规 7 2 4 2 21 2 3" xfId="24052"/>
    <cellStyle name="常规 7 2 4 2 16 2 3 2" xfId="24053"/>
    <cellStyle name="常规 7 2 4 2 21 2 3 2" xfId="24054"/>
    <cellStyle name="常规 7 2 4 2 16 2 4" xfId="24055"/>
    <cellStyle name="常规 7 2 4 2 21 2 4" xfId="24056"/>
    <cellStyle name="常规 7 2 4 2 16 3" xfId="24057"/>
    <cellStyle name="常规 7 2 4 2 21 3" xfId="24058"/>
    <cellStyle name="常规 7 2 4 2 16 3 2" xfId="24059"/>
    <cellStyle name="常规 7 2 4 2 21 3 2" xfId="24060"/>
    <cellStyle name="常规 7 2 4 2 16 4" xfId="24061"/>
    <cellStyle name="常规 7 2 4 2 21 4" xfId="24062"/>
    <cellStyle name="常规 7 2 4 2 16 4 2" xfId="24063"/>
    <cellStyle name="常规 7 2 4 2 21 4 2" xfId="24064"/>
    <cellStyle name="常规 7 2 4 2 16 4 2 2" xfId="24065"/>
    <cellStyle name="常规 7 2 4 2 21 4 2 2" xfId="24066"/>
    <cellStyle name="常规 8 2 2 27 4 2 2" xfId="24067"/>
    <cellStyle name="常规 8 2 2 32 4 2 2" xfId="24068"/>
    <cellStyle name="常规 7 2 4 2 16 4 3" xfId="24069"/>
    <cellStyle name="常规 7 2 4 2 21 4 3" xfId="24070"/>
    <cellStyle name="常规 7 2 4 2 16 5" xfId="24071"/>
    <cellStyle name="常规 7 2 4 2 21 5" xfId="24072"/>
    <cellStyle name="常规 7 2 4 2 17 2" xfId="24073"/>
    <cellStyle name="常规 7 2 4 2 22 2" xfId="24074"/>
    <cellStyle name="常规 7 2 4 2 17 2 2" xfId="24075"/>
    <cellStyle name="常规 7 2 4 2 22 2 2" xfId="24076"/>
    <cellStyle name="常规 7 2 4 2 17 2 2 2" xfId="24077"/>
    <cellStyle name="常规 7 2 4 2 22 2 2 2" xfId="24078"/>
    <cellStyle name="常规 7 2 4 2 17 2 3" xfId="24079"/>
    <cellStyle name="常规 7 2 4 2 22 2 3" xfId="24080"/>
    <cellStyle name="常规 7 2 4 2 17 2 4" xfId="24081"/>
    <cellStyle name="常规 7 2 4 2 22 2 4" xfId="24082"/>
    <cellStyle name="常规 7 2 4 2 17 3" xfId="24083"/>
    <cellStyle name="常规 7 2 4 2 22 3" xfId="24084"/>
    <cellStyle name="常规 7 2 4 2 17 4" xfId="24085"/>
    <cellStyle name="常规 7 2 4 2 22 4" xfId="24086"/>
    <cellStyle name="常规 7 2 4 2 17 5" xfId="24087"/>
    <cellStyle name="常规 7 2 4 2 22 5" xfId="24088"/>
    <cellStyle name="常规 7 2 4 2 18" xfId="24089"/>
    <cellStyle name="常规 7 2 4 2 23" xfId="24090"/>
    <cellStyle name="常规 7 2 4 2 18 2" xfId="24091"/>
    <cellStyle name="常规 7 2 4 2 23 2" xfId="24092"/>
    <cellStyle name="常规 7 2 4 2 18 2 2" xfId="24093"/>
    <cellStyle name="常规 7 2 4 2 23 2 2" xfId="24094"/>
    <cellStyle name="常规 7 2 4 2 18 2 2 2" xfId="24095"/>
    <cellStyle name="常规 7 2 4 2 23 2 2 2" xfId="24096"/>
    <cellStyle name="常规 7 2 4 2 18 2 3" xfId="24097"/>
    <cellStyle name="常规 7 2 4 2 23 2 3" xfId="24098"/>
    <cellStyle name="常规 7 2 4 2 18 2 3 2" xfId="24099"/>
    <cellStyle name="常规 7 2 4 2 23 2 3 2" xfId="24100"/>
    <cellStyle name="常规 7 2 4 2 18 2 4" xfId="24101"/>
    <cellStyle name="常规 7 2 4 2 23 2 4" xfId="24102"/>
    <cellStyle name="常规 7 2 4 2 18 3" xfId="24103"/>
    <cellStyle name="常规 7 2 4 2 23 3" xfId="24104"/>
    <cellStyle name="常规 7 2 4 2 18 4" xfId="24105"/>
    <cellStyle name="常规 7 2 4 2 23 4" xfId="24106"/>
    <cellStyle name="常规 7 2 4 2 19" xfId="24107"/>
    <cellStyle name="常规 7 2 4 2 24" xfId="24108"/>
    <cellStyle name="常规 7 2 4 2 19 2" xfId="24109"/>
    <cellStyle name="常规 7 2 4 2 24 2" xfId="24110"/>
    <cellStyle name="常规 7 2 4 2 19 2 2" xfId="24111"/>
    <cellStyle name="常规 7 2 4 2 24 2 2" xfId="24112"/>
    <cellStyle name="汇总 2 2 5 4" xfId="24113"/>
    <cellStyle name="常规 7 2 4 2 19 2 2 2" xfId="24114"/>
    <cellStyle name="常规 7 2 4 2 24 2 2 2" xfId="24115"/>
    <cellStyle name="常规 7 2 4 2 19 2 3" xfId="24116"/>
    <cellStyle name="常规 7 2 4 2 24 2 3" xfId="24117"/>
    <cellStyle name="汇总 2 2 6 4" xfId="24118"/>
    <cellStyle name="常规 7 2 4 2 19 2 3 2" xfId="24119"/>
    <cellStyle name="常规 7 2 4 2 24 2 3 2" xfId="24120"/>
    <cellStyle name="常规 7 2 4 2 19 2 4" xfId="24121"/>
    <cellStyle name="常规 7 2 4 2 24 2 4" xfId="24122"/>
    <cellStyle name="常规 7 2 4 2 19 3" xfId="24123"/>
    <cellStyle name="常规 7 2 4 2 24 3" xfId="24124"/>
    <cellStyle name="常规 7 2 4 2 19 3 2" xfId="24125"/>
    <cellStyle name="常规 7 2 4 2 24 3 2" xfId="24126"/>
    <cellStyle name="常规 7 2 4 2 19 4" xfId="24127"/>
    <cellStyle name="常规 7 2 4 2 24 4" xfId="24128"/>
    <cellStyle name="常规 7 2 4 2 19 4 2" xfId="24129"/>
    <cellStyle name="常规 7 2 4 2 24 4 2" xfId="24130"/>
    <cellStyle name="常规 7 2 4 2 19 4 2 2" xfId="24131"/>
    <cellStyle name="常规 7 2 4 2 24 4 2 2" xfId="24132"/>
    <cellStyle name="常规 7 2 4 2 19 4 3" xfId="24133"/>
    <cellStyle name="常规 7 2 4 2 24 4 3" xfId="24134"/>
    <cellStyle name="常规 7 2 4 2 19 5" xfId="24135"/>
    <cellStyle name="常规 7 2 4 2 24 5" xfId="24136"/>
    <cellStyle name="常规 7 2 4 2 2" xfId="24137"/>
    <cellStyle name="千位分隔 6 3" xfId="24138"/>
    <cellStyle name="常规 7 2 4 2 2 2" xfId="24139"/>
    <cellStyle name="常规 7 20 7 4 3" xfId="24140"/>
    <cellStyle name="常规 7 2 4 2 2 2 2" xfId="24141"/>
    <cellStyle name="常规 7 2 4 2 2 2 2 2" xfId="24142"/>
    <cellStyle name="常规 7 2 4 2 2 2 3" xfId="24143"/>
    <cellStyle name="常规 7 2 4 2 2 2 3 2" xfId="24144"/>
    <cellStyle name="千位分隔 6 4" xfId="24145"/>
    <cellStyle name="常规 7 2 4 2 2 3" xfId="24146"/>
    <cellStyle name="常规 7 2 4 2 2 3 2" xfId="24147"/>
    <cellStyle name="千位分隔 6 5" xfId="24148"/>
    <cellStyle name="常规 7 2 4 2 2 4" xfId="24149"/>
    <cellStyle name="常规 7 2 4 2 2 4 2" xfId="24150"/>
    <cellStyle name="常规 7 2 4 2 2 4 2 2" xfId="24151"/>
    <cellStyle name="常规 7 2 4 2 2 4 3" xfId="24152"/>
    <cellStyle name="常规 7 2 4 2 25 2" xfId="24153"/>
    <cellStyle name="常规 7 2 4 2 30 2" xfId="24154"/>
    <cellStyle name="常规 7 2 4 2 25 2 2" xfId="24155"/>
    <cellStyle name="常规 7 2 4 2 30 2 2" xfId="24156"/>
    <cellStyle name="汇总 3 2 5 4" xfId="24157"/>
    <cellStyle name="常规 7 2 4 2 25 2 2 2" xfId="24158"/>
    <cellStyle name="常规 7 2 4 2 30 2 2 2" xfId="24159"/>
    <cellStyle name="常规 7 2 4 2 25 2 3" xfId="24160"/>
    <cellStyle name="常规 7 2 4 2 30 2 3" xfId="24161"/>
    <cellStyle name="汇总 3 2 6 4" xfId="24162"/>
    <cellStyle name="常规 7 2 4 2 25 2 3 2" xfId="24163"/>
    <cellStyle name="常规 7 2 4 2 30 2 3 2" xfId="24164"/>
    <cellStyle name="常规 7 2 4 2 25 2 4" xfId="24165"/>
    <cellStyle name="常规 7 2 4 2 30 2 4" xfId="24166"/>
    <cellStyle name="常规 7 2 4 2 25 3" xfId="24167"/>
    <cellStyle name="常规 7 2 4 2 30 3" xfId="24168"/>
    <cellStyle name="常规 7 2 4 2 25 3 2" xfId="24169"/>
    <cellStyle name="常规 7 2 4 2 30 3 2" xfId="24170"/>
    <cellStyle name="常规 7 2 4 2 25 4" xfId="24171"/>
    <cellStyle name="常规 7 2 4 2 30 4" xfId="24172"/>
    <cellStyle name="常规 7 2 4 2 25 4 2" xfId="24173"/>
    <cellStyle name="常规 7 2 4 2 30 4 2" xfId="24174"/>
    <cellStyle name="常规 7 2 4 2 25 4 2 2" xfId="24175"/>
    <cellStyle name="常规 7 2 4 2 30 4 2 2" xfId="24176"/>
    <cellStyle name="常规 7 2 4 2 25 4 3" xfId="24177"/>
    <cellStyle name="常规 7 2 4 2 30 4 3" xfId="24178"/>
    <cellStyle name="常规 7 2 4 2 25 5" xfId="24179"/>
    <cellStyle name="常规 7 2 4 2 30 5" xfId="24180"/>
    <cellStyle name="常规 7 2 4 2 26" xfId="24181"/>
    <cellStyle name="常规 7 2 4 2 31" xfId="24182"/>
    <cellStyle name="强调文字颜色 5 3 5 3 2" xfId="24183"/>
    <cellStyle name="常规 7 2 4 2 26 2" xfId="24184"/>
    <cellStyle name="常规 7 2 4 2 31 2" xfId="24185"/>
    <cellStyle name="常规 7 2 4 2 26 2 2" xfId="24186"/>
    <cellStyle name="常规 7 2 4 2 31 2 2" xfId="24187"/>
    <cellStyle name="常规 7 2 4 2 26 2 3" xfId="24188"/>
    <cellStyle name="常规 7 2 4 2 31 2 3" xfId="24189"/>
    <cellStyle name="常规 7 2 4 2 26 2 4" xfId="24190"/>
    <cellStyle name="常规 7 2 4 2 31 2 4" xfId="24191"/>
    <cellStyle name="常规 7 2 4 2 26 3" xfId="24192"/>
    <cellStyle name="常规 7 2 4 2 31 3" xfId="24193"/>
    <cellStyle name="常规 7 2 4 2 26 3 2" xfId="24194"/>
    <cellStyle name="常规 7 2 4 2 31 3 2" xfId="24195"/>
    <cellStyle name="常规 7 2 4 2 26 4" xfId="24196"/>
    <cellStyle name="常规 7 2 4 2 31 4" xfId="24197"/>
    <cellStyle name="常规 7 2 4 2 26 4 2" xfId="24198"/>
    <cellStyle name="常规 7 2 4 2 31 4 2" xfId="24199"/>
    <cellStyle name="常规 7 2 4 2 26 4 3" xfId="24200"/>
    <cellStyle name="常规 7 2 4 2 31 4 3" xfId="24201"/>
    <cellStyle name="常规 7 2 4 2 26 5" xfId="24202"/>
    <cellStyle name="常规 7 2 4 2 31 5" xfId="24203"/>
    <cellStyle name="常规 7 2 4 2 27" xfId="24204"/>
    <cellStyle name="常规 7 2 4 2 32" xfId="24205"/>
    <cellStyle name="常规 7 2 4 2 27 2" xfId="24206"/>
    <cellStyle name="常规 7 2 4 2 32 2" xfId="24207"/>
    <cellStyle name="常规 7 2 4 2 27 2 2" xfId="24208"/>
    <cellStyle name="常规 7 2 4 2 32 2 2" xfId="24209"/>
    <cellStyle name="注释 2 68 4" xfId="24210"/>
    <cellStyle name="注释 2 73 4" xfId="24211"/>
    <cellStyle name="常规 7 2 4 2 27 2 2 2" xfId="24212"/>
    <cellStyle name="常规 7 2 4 2 32 2 2 2" xfId="24213"/>
    <cellStyle name="常规 7 2 4 2 27 2 3" xfId="24214"/>
    <cellStyle name="常规 7 2 4 2 32 2 3" xfId="24215"/>
    <cellStyle name="注释 2 69 4" xfId="24216"/>
    <cellStyle name="注释 2 74 4" xfId="24217"/>
    <cellStyle name="常规 7 2 4 2 27 2 3 2" xfId="24218"/>
    <cellStyle name="常规 7 2 4 2 32 2 3 2" xfId="24219"/>
    <cellStyle name="常规 7 2 4 2 27 3 2" xfId="24220"/>
    <cellStyle name="常规 7 2 4 2 32 3 2" xfId="24221"/>
    <cellStyle name="常规 7 2 4 2 27 4" xfId="24222"/>
    <cellStyle name="常规 7 2 4 2 32 4" xfId="24223"/>
    <cellStyle name="常规 7 2 4 2 27 4 2" xfId="24224"/>
    <cellStyle name="常规 7 2 4 2 32 4 2" xfId="24225"/>
    <cellStyle name="常规 7 2 4 2 27 4 2 2" xfId="24226"/>
    <cellStyle name="常规 7 2 4 2 32 4 2 2" xfId="24227"/>
    <cellStyle name="常规 7 2 4 2 27 4 3" xfId="24228"/>
    <cellStyle name="常规 7 2 4 2 32 4 3" xfId="24229"/>
    <cellStyle name="常规 7 2 4 2 27 5" xfId="24230"/>
    <cellStyle name="常规 7 2 4 2 32 5" xfId="24231"/>
    <cellStyle name="常规 7 2 4 2 28" xfId="24232"/>
    <cellStyle name="常规 7 2 4 2 33" xfId="24233"/>
    <cellStyle name="常规 7 2 4 2 28 2" xfId="24234"/>
    <cellStyle name="常规 7 2 4 2 33 2" xfId="24235"/>
    <cellStyle name="常规 7 2 4 2 28 2 2" xfId="24236"/>
    <cellStyle name="常规 7 2 4 2 33 2 2" xfId="24237"/>
    <cellStyle name="强调文字颜色 6 2 4 2 4" xfId="24238"/>
    <cellStyle name="常规 7 2 4 2 28 2 2 2" xfId="24239"/>
    <cellStyle name="常规 7 2 4 2 33 2 2 2" xfId="24240"/>
    <cellStyle name="常规 7 2 4 2 28 2 3" xfId="24241"/>
    <cellStyle name="常规 7 2 4 2 33 2 3" xfId="24242"/>
    <cellStyle name="常规 7 2 4 2 28 2 3 2" xfId="24243"/>
    <cellStyle name="常规 7 2 4 2 33 2 3 2" xfId="24244"/>
    <cellStyle name="常规 7 2 4 2 28 2 4" xfId="24245"/>
    <cellStyle name="常规 7 2 4 2 33 2 4" xfId="24246"/>
    <cellStyle name="常规 7 2 4 2 28 3" xfId="24247"/>
    <cellStyle name="常规 7 2 4 2 33 3" xfId="24248"/>
    <cellStyle name="常规 7 2 4 2 28 3 2" xfId="24249"/>
    <cellStyle name="常规 7 2 4 2 33 3 2" xfId="24250"/>
    <cellStyle name="常规 7 2 4 2 28 4" xfId="24251"/>
    <cellStyle name="常规 7 2 4 2 33 4" xfId="24252"/>
    <cellStyle name="常规 7 2 4 2 28 4 2" xfId="24253"/>
    <cellStyle name="常规 7 2 4 2 33 4 2" xfId="24254"/>
    <cellStyle name="强调文字颜色 6 2 6 2 4" xfId="24255"/>
    <cellStyle name="常规 7 2 4 2 28 4 2 2" xfId="24256"/>
    <cellStyle name="常规 7 2 4 2 33 4 2 2" xfId="24257"/>
    <cellStyle name="常规 7 2 4 2 28 4 3" xfId="24258"/>
    <cellStyle name="常规 7 2 4 2 33 4 3" xfId="24259"/>
    <cellStyle name="常规 7 2 4 2 28 5" xfId="24260"/>
    <cellStyle name="常规 7 2 4 2 33 5" xfId="24261"/>
    <cellStyle name="强调文字颜色 6 3 4 2 4" xfId="24262"/>
    <cellStyle name="常规 7 2 4 2 29 2 2 2" xfId="24263"/>
    <cellStyle name="常规 7 2 4 2 34 2 2 2" xfId="24264"/>
    <cellStyle name="常规 7 2 4 2 29 2 3" xfId="24265"/>
    <cellStyle name="常规 7 2 4 2 34 2 3" xfId="24266"/>
    <cellStyle name="常规 7 2 4 2 29 2 3 2" xfId="24267"/>
    <cellStyle name="常规 7 2 4 2 34 2 3 2" xfId="24268"/>
    <cellStyle name="常规 7 2 4 2 29 2 4" xfId="24269"/>
    <cellStyle name="常规 7 2 4 2 34 2 4" xfId="24270"/>
    <cellStyle name="常规 7 2 4 2 29 3 2" xfId="24271"/>
    <cellStyle name="常规 7 2 4 2 34 3 2" xfId="24272"/>
    <cellStyle name="常规 7 2 4 2 29 4" xfId="24273"/>
    <cellStyle name="常规 7 2 4 2 34 4" xfId="24274"/>
    <cellStyle name="常规 7 2 4 2 29 4 2" xfId="24275"/>
    <cellStyle name="常规 7 2 4 2 34 4 2" xfId="24276"/>
    <cellStyle name="强调文字颜色 6 3 6 2 4" xfId="24277"/>
    <cellStyle name="常规 7 2 4 2 29 4 2 2" xfId="24278"/>
    <cellStyle name="常规 7 2 4 2 34 4 2 2" xfId="24279"/>
    <cellStyle name="常规 7 2 4 2 29 4 3" xfId="24280"/>
    <cellStyle name="常规 7 2 4 2 34 4 3" xfId="24281"/>
    <cellStyle name="常规 7 2 4 2 29 5" xfId="24282"/>
    <cellStyle name="常规 7 2 4 2 34 5" xfId="24283"/>
    <cellStyle name="输出 2 2 2 2 2 2 2" xfId="24284"/>
    <cellStyle name="千位分隔 7 3" xfId="24285"/>
    <cellStyle name="常规 7 2 4 2 3 2" xfId="24286"/>
    <cellStyle name="汇总 2 3 7" xfId="24287"/>
    <cellStyle name="常规 7 2 4 2 3 2 2" xfId="24288"/>
    <cellStyle name="汇总 2 3 7 2" xfId="24289"/>
    <cellStyle name="常规 7 2 4 2 3 2 2 2" xfId="24290"/>
    <cellStyle name="常规 7 2 4 2 3 2 3 2" xfId="24291"/>
    <cellStyle name="常规 7 2 4 2 3 2 4" xfId="24292"/>
    <cellStyle name="常规 7 2 4 2 3 3" xfId="24293"/>
    <cellStyle name="常规 7 2 4 2 3 3 2" xfId="24294"/>
    <cellStyle name="常规 7 2 4 2 3 4" xfId="24295"/>
    <cellStyle name="常规 7 2 4 2 3 4 2" xfId="24296"/>
    <cellStyle name="常规 7 2 4 2 3 4 2 2" xfId="24297"/>
    <cellStyle name="常规 7 2 4 2 3 4 3" xfId="24298"/>
    <cellStyle name="常规 7 2 4 2 35" xfId="24299"/>
    <cellStyle name="常规 7 2 4 2 40" xfId="24300"/>
    <cellStyle name="常规 7 2 4 2 35 2" xfId="24301"/>
    <cellStyle name="常规 7 2 4 2 40 2" xfId="24302"/>
    <cellStyle name="常规 7 2 4 2 35 2 3 2" xfId="24303"/>
    <cellStyle name="常规 7 2 4 2 40 2 3 2" xfId="24304"/>
    <cellStyle name="常规 7 2 4 2 35 2 4" xfId="24305"/>
    <cellStyle name="常规 7 2 4 2 40 2 4" xfId="24306"/>
    <cellStyle name="常规 7 2 4 2 35 4" xfId="24307"/>
    <cellStyle name="常规 7 2 4 2 40 4" xfId="24308"/>
    <cellStyle name="常规 7 2 4 2 36" xfId="24309"/>
    <cellStyle name="常规 7 2 4 2 41" xfId="24310"/>
    <cellStyle name="常规 7 2 4 2 36 2" xfId="24311"/>
    <cellStyle name="常规 7 2 4 2 41 2" xfId="24312"/>
    <cellStyle name="常规 7 2 4 2 36 2 2" xfId="24313"/>
    <cellStyle name="常规 7 2 4 2 41 2 2" xfId="24314"/>
    <cellStyle name="常规 7 2 4 2 36 2 2 2" xfId="24315"/>
    <cellStyle name="常规 7 2 4 2 41 2 2 2" xfId="24316"/>
    <cellStyle name="常规 7 2 4 2 36 2 3 2" xfId="24317"/>
    <cellStyle name="常规 7 2 4 2 41 2 3 2" xfId="24318"/>
    <cellStyle name="常规 7 2 4 2 36 2 4" xfId="24319"/>
    <cellStyle name="常规 7 2 4 2 41 2 4" xfId="24320"/>
    <cellStyle name="常规 7 2 4 2 36 3" xfId="24321"/>
    <cellStyle name="常规 7 2 4 2 41 3" xfId="24322"/>
    <cellStyle name="常规 7 2 4 2 36 3 2" xfId="24323"/>
    <cellStyle name="常规 7 2 4 2 41 3 2" xfId="24324"/>
    <cellStyle name="常规 7 2 4 2 36 4" xfId="24325"/>
    <cellStyle name="常规 7 2 4 2 41 4" xfId="24326"/>
    <cellStyle name="常规 7 2 4 2 37 2" xfId="24327"/>
    <cellStyle name="常规 7 2 4 2 42 2" xfId="24328"/>
    <cellStyle name="常规 7 2 4 2 37 2 2" xfId="24329"/>
    <cellStyle name="常规 7 2 4 2 42 2 2" xfId="24330"/>
    <cellStyle name="常规 7 2 4 2 37 2 2 2" xfId="24331"/>
    <cellStyle name="常规 7 2 4 2 42 2 2 2" xfId="24332"/>
    <cellStyle name="注释 2 38" xfId="24333"/>
    <cellStyle name="注释 2 43" xfId="24334"/>
    <cellStyle name="常规 7 2 4 2 37 2 3 2" xfId="24335"/>
    <cellStyle name="常规 7 2 4 2 42 2 3 2" xfId="24336"/>
    <cellStyle name="常规 7 2 4 2 37 2 4" xfId="24337"/>
    <cellStyle name="常规 7 2 4 2 42 2 4" xfId="24338"/>
    <cellStyle name="常规 7 2 4 2 37 3" xfId="24339"/>
    <cellStyle name="常规 7 2 4 2 42 3" xfId="24340"/>
    <cellStyle name="常规 7 2 4 2 37 3 2" xfId="24341"/>
    <cellStyle name="常规 7 2 4 2 42 3 2" xfId="24342"/>
    <cellStyle name="常规 7 2 4 2 37 4" xfId="24343"/>
    <cellStyle name="常规 7 2 4 2 42 4" xfId="24344"/>
    <cellStyle name="常规 7 2 4 2 37 5" xfId="24345"/>
    <cellStyle name="常规 7 2 4 2 42 5" xfId="24346"/>
    <cellStyle name="常规 7 2 4 2 38" xfId="24347"/>
    <cellStyle name="常规 7 2 4 2 43" xfId="24348"/>
    <cellStyle name="常规 7 2 4 2 38 2" xfId="24349"/>
    <cellStyle name="常规 7 2 4 2 43 2" xfId="24350"/>
    <cellStyle name="常规 7 2 4 2 38 2 2" xfId="24351"/>
    <cellStyle name="常规 7 2 4 2 43 2 2" xfId="24352"/>
    <cellStyle name="常规 7 2 4 2 38 2 2 2" xfId="24353"/>
    <cellStyle name="常规 7 2 4 2 43 2 2 2" xfId="24354"/>
    <cellStyle name="常规 7 2 4 2 38 2 3" xfId="24355"/>
    <cellStyle name="常规 7 2 4 2 43 2 3" xfId="24356"/>
    <cellStyle name="常规 7 2 4 2 38 2 4" xfId="24357"/>
    <cellStyle name="常规 7 2 4 2 43 2 4" xfId="24358"/>
    <cellStyle name="常规 7 2 4 2 38 3" xfId="24359"/>
    <cellStyle name="常规 7 2 4 2 43 3" xfId="24360"/>
    <cellStyle name="常规 7 2 4 2 38 3 2" xfId="24361"/>
    <cellStyle name="常规 7 2 4 2 43 3 2" xfId="24362"/>
    <cellStyle name="常规 7 2 4 2 38 4" xfId="24363"/>
    <cellStyle name="常规 7 2 4 2 43 4" xfId="24364"/>
    <cellStyle name="警告文本 2 3 3 2 2" xfId="24365"/>
    <cellStyle name="常规 7 2 4 2 38 5" xfId="24366"/>
    <cellStyle name="常规 7 2 4 2 43 5" xfId="24367"/>
    <cellStyle name="常规 7 2 4 2 39" xfId="24368"/>
    <cellStyle name="常规 7 2 4 2 44" xfId="24369"/>
    <cellStyle name="常规 7 2 4 2 39 2" xfId="24370"/>
    <cellStyle name="常规 7 2 4 2 44 2" xfId="24371"/>
    <cellStyle name="常规 7 2 4 2 39 2 2" xfId="24372"/>
    <cellStyle name="常规 7 2 4 2 44 2 2" xfId="24373"/>
    <cellStyle name="常规 7 2 4 2 39 2 2 2" xfId="24374"/>
    <cellStyle name="常规 7 2 4 2 44 2 2 2" xfId="24375"/>
    <cellStyle name="常规 7 2 4 2 39 2 3" xfId="24376"/>
    <cellStyle name="常规 7 2 4 2 44 2 3" xfId="24377"/>
    <cellStyle name="常规 7 2 4 2 39 2 3 2" xfId="24378"/>
    <cellStyle name="常规 7 2 4 2 44 2 3 2" xfId="24379"/>
    <cellStyle name="常规 7 2 4 2 39 2 4" xfId="24380"/>
    <cellStyle name="常规 7 2 4 2 44 2 4" xfId="24381"/>
    <cellStyle name="常规 7 2 4 2 39 3" xfId="24382"/>
    <cellStyle name="常规 7 2 4 2 44 3" xfId="24383"/>
    <cellStyle name="常规 7 2 4 2 39 3 2" xfId="24384"/>
    <cellStyle name="常规 7 2 4 2 44 3 2" xfId="24385"/>
    <cellStyle name="常规 7 2 4 2 39 4" xfId="24386"/>
    <cellStyle name="常规 7 2 4 2 44 4" xfId="24387"/>
    <cellStyle name="常规 7 2 4 2 39 4 2" xfId="24388"/>
    <cellStyle name="常规 7 2 4 2 44 4 2" xfId="24389"/>
    <cellStyle name="常规 7 2 4 2 39 4 2 2" xfId="24390"/>
    <cellStyle name="常规 7 2 4 2 44 4 2 2" xfId="24391"/>
    <cellStyle name="常规 7 2 4 2 39 4 3" xfId="24392"/>
    <cellStyle name="常规 7 2 4 2 44 4 3" xfId="24393"/>
    <cellStyle name="常规 7 2 4 2 4 2" xfId="24394"/>
    <cellStyle name="汇总 3 3 7" xfId="24395"/>
    <cellStyle name="常规 7 2 4 2 4 2 2" xfId="24396"/>
    <cellStyle name="汇总 3 3 7 2" xfId="24397"/>
    <cellStyle name="常规 7 2 4 2 4 2 2 2" xfId="24398"/>
    <cellStyle name="注释 3 2 5 4 2 2" xfId="24399"/>
    <cellStyle name="汇总 3 3 8" xfId="24400"/>
    <cellStyle name="常规 7 2 4 2 4 2 3" xfId="24401"/>
    <cellStyle name="常规 7 2 4 2 4 2 3 2" xfId="24402"/>
    <cellStyle name="常规 7 2 4 2 4 2 4" xfId="24403"/>
    <cellStyle name="常规 7 2 4 2 4 3" xfId="24404"/>
    <cellStyle name="常规 7 2 4 2 4 3 2" xfId="24405"/>
    <cellStyle name="常规 7 2 4 2 4 4 2" xfId="24406"/>
    <cellStyle name="常规 7 2 4 2 4 4 2 2" xfId="24407"/>
    <cellStyle name="常规 7 2 4 2 4 4 3" xfId="24408"/>
    <cellStyle name="常规 7 2 4 2 4 5" xfId="24409"/>
    <cellStyle name="链接单元格 2 2 3 2 2 2" xfId="24410"/>
    <cellStyle name="输入 2 2 2 2 2 4" xfId="24411"/>
    <cellStyle name="常规 7 2 4 2 45 2" xfId="24412"/>
    <cellStyle name="常规 7 2 4 2 45 2 2" xfId="24413"/>
    <cellStyle name="常规 7 2 4 2 45 3" xfId="24414"/>
    <cellStyle name="常规 7 2 4 2 45 3 2" xfId="24415"/>
    <cellStyle name="常规 7 2 4 2 45 4" xfId="24416"/>
    <cellStyle name="输出 3 2 5 4 2" xfId="24417"/>
    <cellStyle name="常规 7 2 4 2 46" xfId="24418"/>
    <cellStyle name="常规 7 2 4 2 46 2" xfId="24419"/>
    <cellStyle name="常规 7 2 4 2 47 2" xfId="24420"/>
    <cellStyle name="常规 7 2 4 2 48" xfId="24421"/>
    <cellStyle name="常规 7 2 4 2 5 2" xfId="24422"/>
    <cellStyle name="常规 7 2 4 2 5 2 2" xfId="24423"/>
    <cellStyle name="适中 2 2 2 3 4" xfId="24424"/>
    <cellStyle name="常规 7 2 4 2 5 2 2 2" xfId="24425"/>
    <cellStyle name="适中 2 2 2 3 4 2" xfId="24426"/>
    <cellStyle name="常规 7 2 4 2 5 2 3" xfId="24427"/>
    <cellStyle name="适中 2 2 2 3 5" xfId="24428"/>
    <cellStyle name="常规 7 2 4 2 5 2 3 2" xfId="24429"/>
    <cellStyle name="常规 7 2 4 2 5 2 4" xfId="24430"/>
    <cellStyle name="常规 7 2 4 2 5 3" xfId="24431"/>
    <cellStyle name="常规 7 2 4 2 5 3 2" xfId="24432"/>
    <cellStyle name="适中 2 2 2 4 4" xfId="24433"/>
    <cellStyle name="常规 7 2 4 2 5 4" xfId="24434"/>
    <cellStyle name="常规 7 20 2 25 2 2 2" xfId="24435"/>
    <cellStyle name="常规 7 20 2 30 2 2 2" xfId="24436"/>
    <cellStyle name="常规 7 2 4 2 5 4 2" xfId="24437"/>
    <cellStyle name="适中 2 2 2 5 4" xfId="24438"/>
    <cellStyle name="常规 7 2 4 2 5 4 2 2" xfId="24439"/>
    <cellStyle name="常规 7 2 4 2 5 4 3" xfId="24440"/>
    <cellStyle name="常规 7 2 4 2 5 5" xfId="24441"/>
    <cellStyle name="链接单元格 2 2 3 2 3 2" xfId="24442"/>
    <cellStyle name="常规 7 2 4 2 6 2" xfId="24443"/>
    <cellStyle name="警告文本 2 4 2 2 2" xfId="24444"/>
    <cellStyle name="常规 7 2 4 2 6 2 2" xfId="24445"/>
    <cellStyle name="常规 7 2 4 2 6 2 2 2" xfId="24446"/>
    <cellStyle name="常规 7 2 4 2 6 2 3" xfId="24447"/>
    <cellStyle name="常规 7 2 4 2 6 2 3 2" xfId="24448"/>
    <cellStyle name="常规 7 2 4 2 6 2 4" xfId="24449"/>
    <cellStyle name="常规 7 2 4 2 6 3" xfId="24450"/>
    <cellStyle name="常规 7 2 4 2 6 3 2" xfId="24451"/>
    <cellStyle name="常规 7 2 4 2 6 4" xfId="24452"/>
    <cellStyle name="常规 7 20 2 25 2 3 2" xfId="24453"/>
    <cellStyle name="常规 7 20 2 30 2 3 2" xfId="24454"/>
    <cellStyle name="常规 7 2 4 2 6 4 2" xfId="24455"/>
    <cellStyle name="常规 7 2 4 2 6 4 2 2" xfId="24456"/>
    <cellStyle name="常规 7 2 4 2 6 4 3" xfId="24457"/>
    <cellStyle name="常规 7 2 4 2 6 5" xfId="24458"/>
    <cellStyle name="强调文字颜色 6 2 5 4" xfId="24459"/>
    <cellStyle name="常规 7 2 4 2 7 2 2" xfId="24460"/>
    <cellStyle name="强调文字颜色 6 2 5 4 2" xfId="24461"/>
    <cellStyle name="常规 7 2 4 2 7 2 2 2" xfId="24462"/>
    <cellStyle name="常规 7 2 4 2 7 2 3 2" xfId="24463"/>
    <cellStyle name="常规 7 2 4 2 7 3" xfId="24464"/>
    <cellStyle name="强调文字颜色 6 2 6 4" xfId="24465"/>
    <cellStyle name="常规 7 2 4 2 7 3 2" xfId="24466"/>
    <cellStyle name="常规 7 2 4 2 7 4" xfId="24467"/>
    <cellStyle name="强调文字颜色 6 2 7 4" xfId="24468"/>
    <cellStyle name="常规 7 2 4 2 7 4 2" xfId="24469"/>
    <cellStyle name="常规 7 2 4 2 7 4 2 2" xfId="24470"/>
    <cellStyle name="常规 7 2 4 2 7 4 3" xfId="24471"/>
    <cellStyle name="常规 7 2 4 2 7 5" xfId="24472"/>
    <cellStyle name="常规 7 2 4 2 8" xfId="24473"/>
    <cellStyle name="警告文本 2 4 2 4" xfId="24474"/>
    <cellStyle name="常规 7 2 4 2 8 2" xfId="24475"/>
    <cellStyle name="强调文字颜色 6 3 5 4" xfId="24476"/>
    <cellStyle name="常规 7 2 4 2 8 2 2" xfId="24477"/>
    <cellStyle name="强调文字颜色 6 3 5 4 2" xfId="24478"/>
    <cellStyle name="常规 7 2 4 2 8 2 2 2" xfId="24479"/>
    <cellStyle name="强调文字颜色 6 3 5 5" xfId="24480"/>
    <cellStyle name="常规 7 2 4 2 8 2 3" xfId="24481"/>
    <cellStyle name="常规 7 2 4 2 8 2 3 2" xfId="24482"/>
    <cellStyle name="常规 7 2 4 2 8 2 4" xfId="24483"/>
    <cellStyle name="常规 7 2 4 2 8 3" xfId="24484"/>
    <cellStyle name="强调文字颜色 6 3 6 4" xfId="24485"/>
    <cellStyle name="常规 7 2 4 2 8 3 2" xfId="24486"/>
    <cellStyle name="常规 7 2 4 2 8 4" xfId="24487"/>
    <cellStyle name="常规 7 2 4 2 8 5" xfId="24488"/>
    <cellStyle name="常规 7 2 4 2 9" xfId="24489"/>
    <cellStyle name="常规 8 2 2 2 8 2" xfId="24490"/>
    <cellStyle name="常规 7 2 4 2 9 2" xfId="24491"/>
    <cellStyle name="常规 8 2 2 2 8 2 2" xfId="24492"/>
    <cellStyle name="常规 7 2 4 2 9 2 2" xfId="24493"/>
    <cellStyle name="常规 7 2 4 2 9 2 2 2" xfId="24494"/>
    <cellStyle name="常规 7 2 4 2 9 2 3" xfId="24495"/>
    <cellStyle name="常规 7 2 4 2 9 2 3 2" xfId="24496"/>
    <cellStyle name="常规 7 2 4 2 9 3" xfId="24497"/>
    <cellStyle name="常规 7 2 4 2 9 3 2" xfId="24498"/>
    <cellStyle name="注释 3 63 2 2 2" xfId="24499"/>
    <cellStyle name="注释 3 58 2 2 2" xfId="24500"/>
    <cellStyle name="常规 7 2 4 2 9 4" xfId="24501"/>
    <cellStyle name="常规 7 2 4 2 9 4 2" xfId="24502"/>
    <cellStyle name="常规 7 2 4 2 9 4 2 2" xfId="24503"/>
    <cellStyle name="常规 7 2 4 2 9 4 3" xfId="24504"/>
    <cellStyle name="常规 7 2 4 2 9 5" xfId="24505"/>
    <cellStyle name="好 3 3 2 2 2" xfId="24506"/>
    <cellStyle name="常规 7 2 4 25 2 2 2" xfId="24507"/>
    <cellStyle name="常规 7 2 4 30 2 2 2" xfId="24508"/>
    <cellStyle name="常规 7 2 4 25 2 3" xfId="24509"/>
    <cellStyle name="常规 7 2 4 30 2 3" xfId="24510"/>
    <cellStyle name="常规 7 2 4 25 2 3 2" xfId="24511"/>
    <cellStyle name="常规 7 2 4 30 2 3 2" xfId="24512"/>
    <cellStyle name="常规 7 2 4 25 2 4" xfId="24513"/>
    <cellStyle name="常规 7 2 4 30 2 4" xfId="24514"/>
    <cellStyle name="常规 7 2 4 25 3 2" xfId="24515"/>
    <cellStyle name="常规 7 2 4 30 3 2" xfId="24516"/>
    <cellStyle name="汇总 3 2 3 3" xfId="24517"/>
    <cellStyle name="常规 7 2 4 26 2 2" xfId="24518"/>
    <cellStyle name="常规 7 2 4 31 2 2" xfId="24519"/>
    <cellStyle name="汇总 3 2 3 4" xfId="24520"/>
    <cellStyle name="常规 7 2 4 26 2 3" xfId="24521"/>
    <cellStyle name="常规 7 2 4 31 2 3" xfId="24522"/>
    <cellStyle name="汇总 3 2 4 3" xfId="24523"/>
    <cellStyle name="常规 7 2 4 26 3 2" xfId="24524"/>
    <cellStyle name="常规 7 2 4 31 3 2" xfId="24525"/>
    <cellStyle name="常规 7 2 4 27 2" xfId="24526"/>
    <cellStyle name="常规 7 2 4 32 2" xfId="24527"/>
    <cellStyle name="汇总 3 3 3 3" xfId="24528"/>
    <cellStyle name="常规 7 2 4 27 2 2" xfId="24529"/>
    <cellStyle name="常规 7 2 4 32 2 2" xfId="24530"/>
    <cellStyle name="汇总 3 3 3 3 2" xfId="24531"/>
    <cellStyle name="常规 7 2 4 27 2 2 2" xfId="24532"/>
    <cellStyle name="常规 7 2 4 32 2 2 2" xfId="24533"/>
    <cellStyle name="汇总 3 3 3 4" xfId="24534"/>
    <cellStyle name="常规 7 2 4 27 2 3" xfId="24535"/>
    <cellStyle name="常规 7 2 4 32 2 3" xfId="24536"/>
    <cellStyle name="汇总 3 3 3 4 2" xfId="24537"/>
    <cellStyle name="常规 7 2 4 27 2 3 2" xfId="24538"/>
    <cellStyle name="常规 7 2 4 32 2 3 2" xfId="24539"/>
    <cellStyle name="常规 7 20 2 7 2" xfId="24540"/>
    <cellStyle name="汇总 3 3 3 5" xfId="24541"/>
    <cellStyle name="常规 7 2 4 27 2 4" xfId="24542"/>
    <cellStyle name="常规 7 2 4 32 2 4" xfId="24543"/>
    <cellStyle name="常规 7 2 4 27 3" xfId="24544"/>
    <cellStyle name="常规 7 2 4 32 3" xfId="24545"/>
    <cellStyle name="汇总 3 3 4 3" xfId="24546"/>
    <cellStyle name="常规 7 2 4 27 3 2" xfId="24547"/>
    <cellStyle name="常规 7 2 4 32 3 2" xfId="24548"/>
    <cellStyle name="汇总 3 3 5 3" xfId="24549"/>
    <cellStyle name="常规 7 2 4 27 4 2" xfId="24550"/>
    <cellStyle name="常规 7 2 4 32 4 2" xfId="24551"/>
    <cellStyle name="常规 7 2 4 27 5" xfId="24552"/>
    <cellStyle name="常规 7 2 4 32 5" xfId="24553"/>
    <cellStyle name="常规 7 2 4 28" xfId="24554"/>
    <cellStyle name="常规 7 2 4 33" xfId="24555"/>
    <cellStyle name="常规 7 2 4 28 2" xfId="24556"/>
    <cellStyle name="常规 7 2 4 33 2" xfId="24557"/>
    <cellStyle name="常规 7 2 4 28 2 2" xfId="24558"/>
    <cellStyle name="常规 7 2 4 33 2 2" xfId="24559"/>
    <cellStyle name="常规 7 2 4 28 2 2 2" xfId="24560"/>
    <cellStyle name="常规 7 2 4 33 2 2 2" xfId="24561"/>
    <cellStyle name="常规 7 2 4 28 2 3" xfId="24562"/>
    <cellStyle name="常规 7 2 4 33 2 3" xfId="24563"/>
    <cellStyle name="常规 7 2 4 28 2 3 2" xfId="24564"/>
    <cellStyle name="常规 7 2 4 33 2 3 2" xfId="24565"/>
    <cellStyle name="常规 7 2 4 28 2 4" xfId="24566"/>
    <cellStyle name="常规 7 2 4 33 2 4" xfId="24567"/>
    <cellStyle name="常规 8 4 2 16 4 2 2" xfId="24568"/>
    <cellStyle name="常规 8 4 2 21 4 2 2" xfId="24569"/>
    <cellStyle name="常规 7 2 4 28 3" xfId="24570"/>
    <cellStyle name="常规 7 2 4 33 3" xfId="24571"/>
    <cellStyle name="常规 7 2 4 28 3 2" xfId="24572"/>
    <cellStyle name="常规 7 2 4 33 3 2" xfId="24573"/>
    <cellStyle name="常规 7 2 4 28 4 2" xfId="24574"/>
    <cellStyle name="常规 7 2 4 33 4 2" xfId="24575"/>
    <cellStyle name="常规 7 2 4 28 5" xfId="24576"/>
    <cellStyle name="常规 7 2 4 33 5" xfId="24577"/>
    <cellStyle name="常规 7 2 4 29" xfId="24578"/>
    <cellStyle name="常规 7 2 4 34" xfId="24579"/>
    <cellStyle name="常规 7 2 4 29 2" xfId="24580"/>
    <cellStyle name="常规 7 2 4 34 2" xfId="24581"/>
    <cellStyle name="常规 7 2 4 29 2 2" xfId="24582"/>
    <cellStyle name="常规 7 2 4 34 2 2" xfId="24583"/>
    <cellStyle name="常规 7 2 4 29 2 2 2" xfId="24584"/>
    <cellStyle name="常规 7 2 4 34 2 2 2" xfId="24585"/>
    <cellStyle name="常规 7 2 4 29 2 3" xfId="24586"/>
    <cellStyle name="常规 7 2 4 34 2 3" xfId="24587"/>
    <cellStyle name="常规 7 2 4 29 2 3 2" xfId="24588"/>
    <cellStyle name="常规 7 2 4 34 2 3 2" xfId="24589"/>
    <cellStyle name="常规 7 2 4 29 2 4" xfId="24590"/>
    <cellStyle name="常规 7 2 4 34 2 4" xfId="24591"/>
    <cellStyle name="常规 7 2 4 29 3 2" xfId="24592"/>
    <cellStyle name="常规 7 2 4 34 3 2" xfId="24593"/>
    <cellStyle name="常规 7 2 4 29 4" xfId="24594"/>
    <cellStyle name="常规 7 2 4 34 4" xfId="24595"/>
    <cellStyle name="常规 7 2 4 29 4 2" xfId="24596"/>
    <cellStyle name="常规 7 2 4 34 4 2" xfId="24597"/>
    <cellStyle name="常规 7 2 4 29 5" xfId="24598"/>
    <cellStyle name="常规 7 2 4 34 5" xfId="24599"/>
    <cellStyle name="输出 2 2 2 3 2 2" xfId="24600"/>
    <cellStyle name="常规 7 2 4 3 2" xfId="24601"/>
    <cellStyle name="输出 2 2 2 3 2 2 2" xfId="24602"/>
    <cellStyle name="常规 7 2 4 3 2 2" xfId="24603"/>
    <cellStyle name="常规 7 20 8 4 3" xfId="24604"/>
    <cellStyle name="常规 7 2 4 3 2 2 2" xfId="24605"/>
    <cellStyle name="常规 7 2 4 3 2 3" xfId="24606"/>
    <cellStyle name="常规 7 2 4 3 2 3 2" xfId="24607"/>
    <cellStyle name="常规 7 2 4 3 2 4" xfId="24608"/>
    <cellStyle name="输出 2 2 2 3 2 3" xfId="24609"/>
    <cellStyle name="常规 7 2 4 3 3" xfId="24610"/>
    <cellStyle name="输出 2 2 2 3 2 3 2" xfId="24611"/>
    <cellStyle name="常规 7 2 4 3 3 2" xfId="24612"/>
    <cellStyle name="强调文字颜色 2 3 2 2 2" xfId="24613"/>
    <cellStyle name="输出 2 2 2 3 2 4" xfId="24614"/>
    <cellStyle name="常规 7 2 4 3 4" xfId="24615"/>
    <cellStyle name="强调文字颜色 2 3 2 2 2 2" xfId="24616"/>
    <cellStyle name="常规 7 2 4 3 4 2" xfId="24617"/>
    <cellStyle name="强调文字颜色 2 3 2 2 3" xfId="24618"/>
    <cellStyle name="常规 7 2 4 3 5" xfId="24619"/>
    <cellStyle name="常规 7 2 4 35" xfId="24620"/>
    <cellStyle name="常规 7 2 4 40" xfId="24621"/>
    <cellStyle name="常规 7 2 4 35 2" xfId="24622"/>
    <cellStyle name="常规 7 2 4 40 2" xfId="24623"/>
    <cellStyle name="常规 7 2 4 35 2 2" xfId="24624"/>
    <cellStyle name="常规 7 2 4 40 2 2" xfId="24625"/>
    <cellStyle name="常规 7 2 4 35 2 2 2" xfId="24626"/>
    <cellStyle name="常规 7 2 4 40 2 2 2" xfId="24627"/>
    <cellStyle name="常规 7 2 4 35 2 3" xfId="24628"/>
    <cellStyle name="常规 7 2 4 40 2 3" xfId="24629"/>
    <cellStyle name="常规 7 2 4 35 2 3 2" xfId="24630"/>
    <cellStyle name="常规 7 2 4 40 2 3 2" xfId="24631"/>
    <cellStyle name="常规 7 2 4 36" xfId="24632"/>
    <cellStyle name="常规 7 2 4 41" xfId="24633"/>
    <cellStyle name="常规 7 2 4 36 2" xfId="24634"/>
    <cellStyle name="常规 7 2 4 41 2" xfId="24635"/>
    <cellStyle name="常规 7 2 4 36 2 2" xfId="24636"/>
    <cellStyle name="常规 7 2 4 41 2 2" xfId="24637"/>
    <cellStyle name="常规 7 2 4 36 2 3" xfId="24638"/>
    <cellStyle name="常规 7 2 4 41 2 3" xfId="24639"/>
    <cellStyle name="常规 7 2 4 36 2 3 2" xfId="24640"/>
    <cellStyle name="常规 7 2 4 41 2 3 2" xfId="24641"/>
    <cellStyle name="常规 7 2 4 36 4" xfId="24642"/>
    <cellStyle name="常规 7 2 4 41 4" xfId="24643"/>
    <cellStyle name="常规 7 2 4 36 5" xfId="24644"/>
    <cellStyle name="常规 7 2 4 41 5" xfId="24645"/>
    <cellStyle name="常规 7 2 4 37 2 2 2" xfId="24646"/>
    <cellStyle name="常规 7 2 4 42 2 2 2" xfId="24647"/>
    <cellStyle name="常规 7 2 4 37 2 3" xfId="24648"/>
    <cellStyle name="常规 7 2 4 42 2 3" xfId="24649"/>
    <cellStyle name="常规 7 2 4 37 2 3 2" xfId="24650"/>
    <cellStyle name="常规 7 2 4 42 2 3 2" xfId="24651"/>
    <cellStyle name="常规 7 2 4 37 4 2" xfId="24652"/>
    <cellStyle name="常规 7 2 4 42 4 2" xfId="24653"/>
    <cellStyle name="常规 7 2 4 38 2 2 2" xfId="24654"/>
    <cellStyle name="常规 7 2 4 43 2 2 2" xfId="24655"/>
    <cellStyle name="常规 7 2 4 38 2 3" xfId="24656"/>
    <cellStyle name="常规 7 2 4 43 2 3" xfId="24657"/>
    <cellStyle name="常规 7 2 4 38 2 3 2" xfId="24658"/>
    <cellStyle name="常规 7 2 4 43 2 3 2" xfId="24659"/>
    <cellStyle name="常规 7 2 4 38 3" xfId="24660"/>
    <cellStyle name="常规 7 2 4 43 3" xfId="24661"/>
    <cellStyle name="常规 7 2 4 38 4" xfId="24662"/>
    <cellStyle name="常规 7 2 4 43 4" xfId="24663"/>
    <cellStyle name="常规 7 2 4 38 4 2" xfId="24664"/>
    <cellStyle name="常规 7 2 4 43 4 2" xfId="24665"/>
    <cellStyle name="常规 7 2 4 39 4" xfId="24666"/>
    <cellStyle name="常规 7 2 4 44 4" xfId="24667"/>
    <cellStyle name="常规 7 2 4 39 4 2" xfId="24668"/>
    <cellStyle name="常规 7 2 4 44 4 2" xfId="24669"/>
    <cellStyle name="计算 2 2 2 5 4" xfId="24670"/>
    <cellStyle name="输出 2 2 2 3 3" xfId="24671"/>
    <cellStyle name="注释 3 20 2" xfId="24672"/>
    <cellStyle name="注释 3 15 2" xfId="24673"/>
    <cellStyle name="常规 7 2 4 4" xfId="24674"/>
    <cellStyle name="输出 2 2 2 3 3 2" xfId="24675"/>
    <cellStyle name="注释 3 20 2 2" xfId="24676"/>
    <cellStyle name="注释 3 15 2 2" xfId="24677"/>
    <cellStyle name="常规 7 2 4 4 2" xfId="24678"/>
    <cellStyle name="常规 7 2 4 4 2 2 2" xfId="24679"/>
    <cellStyle name="好 2 5 2 2 2" xfId="24680"/>
    <cellStyle name="警告文本 2 2 5 2" xfId="24681"/>
    <cellStyle name="常规 7 2 4 4 2 3" xfId="24682"/>
    <cellStyle name="警告文本 2 2 5 2 2" xfId="24683"/>
    <cellStyle name="常规 7 2 4 4 2 3 2" xfId="24684"/>
    <cellStyle name="警告文本 2 2 5 3" xfId="24685"/>
    <cellStyle name="常规 7 2 4 4 2 4" xfId="24686"/>
    <cellStyle name="注释 3 20 2 3" xfId="24687"/>
    <cellStyle name="注释 3 15 2 3" xfId="24688"/>
    <cellStyle name="常规 7 2 4 4 3" xfId="24689"/>
    <cellStyle name="注释 3 20 2 4" xfId="24690"/>
    <cellStyle name="强调文字颜色 2 3 2 3 2" xfId="24691"/>
    <cellStyle name="注释 3 15 2 4" xfId="24692"/>
    <cellStyle name="常规 7 2 4 4 4" xfId="24693"/>
    <cellStyle name="强调文字颜色 2 3 2 3 3" xfId="24694"/>
    <cellStyle name="常规 7 2 4 4 5" xfId="24695"/>
    <cellStyle name="常规 7 2 4 45 2" xfId="24696"/>
    <cellStyle name="千位分隔[0] 3 2 5" xfId="24697"/>
    <cellStyle name="常规 7 2 4 45 2 2" xfId="24698"/>
    <cellStyle name="千位分隔[0] 3 2 5 2" xfId="24699"/>
    <cellStyle name="常规 7 2 4 45 3 2" xfId="24700"/>
    <cellStyle name="常规 7 2 4 45 4" xfId="24701"/>
    <cellStyle name="常规 7 2 4 46" xfId="24702"/>
    <cellStyle name="常规 7 2 4 46 2" xfId="24703"/>
    <cellStyle name="常规 7 2 4 8" xfId="24704"/>
    <cellStyle name="常规 7 2 4 47" xfId="24705"/>
    <cellStyle name="常规 7 2 4 47 2" xfId="24706"/>
    <cellStyle name="常规 7 2 4 47 3" xfId="24707"/>
    <cellStyle name="常规 7 2 4 48" xfId="24708"/>
    <cellStyle name="常规 7 2 4 48 2" xfId="24709"/>
    <cellStyle name="常规 7 2 4 49" xfId="24710"/>
    <cellStyle name="常规 7 2 4 49 2" xfId="24711"/>
    <cellStyle name="输出 2 2 2 3 4" xfId="24712"/>
    <cellStyle name="注释 3 20 3" xfId="24713"/>
    <cellStyle name="注释 3 15 3" xfId="24714"/>
    <cellStyle name="常规 7 2 4 5" xfId="24715"/>
    <cellStyle name="千位分隔[0] 3 3 2" xfId="24716"/>
    <cellStyle name="输出 2 2 2 3 4 2" xfId="24717"/>
    <cellStyle name="注释 3 20 3 2" xfId="24718"/>
    <cellStyle name="注释 3 15 3 2" xfId="24719"/>
    <cellStyle name="常规 7 2 4 5 2" xfId="24720"/>
    <cellStyle name="千位分隔[0] 3 3 2 2" xfId="24721"/>
    <cellStyle name="常规 7 2 4 5 2 2" xfId="24722"/>
    <cellStyle name="千位分隔[0] 3 3 2 2 2" xfId="24723"/>
    <cellStyle name="常规 7 2 4 5 2 2 2" xfId="24724"/>
    <cellStyle name="警告文本 2 3 5 2" xfId="24725"/>
    <cellStyle name="常规 7 2 4 5 2 3" xfId="24726"/>
    <cellStyle name="警告文本 2 3 5 2 2" xfId="24727"/>
    <cellStyle name="常规 7 2 4 5 2 3 2" xfId="24728"/>
    <cellStyle name="常规 7 2 4 5 3" xfId="24729"/>
    <cellStyle name="千位分隔[0] 3 3 2 3" xfId="24730"/>
    <cellStyle name="常规 7 2 4 5 3 2" xfId="24731"/>
    <cellStyle name="强调文字颜色 2 3 2 4 2" xfId="24732"/>
    <cellStyle name="常规 7 2 4 5 4" xfId="24733"/>
    <cellStyle name="常规 7 2 4 6 2 2" xfId="24734"/>
    <cellStyle name="强调文字颜色 2 3 2 4 3" xfId="24735"/>
    <cellStyle name="常规 7 2 4 5 5" xfId="24736"/>
    <cellStyle name="输出 2 2 2 3 5" xfId="24737"/>
    <cellStyle name="注释 3 20 4" xfId="24738"/>
    <cellStyle name="注释 3 15 4" xfId="24739"/>
    <cellStyle name="常规 7 2 4 6" xfId="24740"/>
    <cellStyle name="千位分隔[0] 3 3 3" xfId="24741"/>
    <cellStyle name="注释 3 20 4 2" xfId="24742"/>
    <cellStyle name="注释 3 15 4 2" xfId="24743"/>
    <cellStyle name="常规 7 2 4 6 2" xfId="24744"/>
    <cellStyle name="千位分隔[0] 3 3 3 2" xfId="24745"/>
    <cellStyle name="常规 7 2 4 6 2 3" xfId="24746"/>
    <cellStyle name="强调文字颜色 2 3 2 4 4" xfId="24747"/>
    <cellStyle name="常规 7 2 4 6 2 3 2" xfId="24748"/>
    <cellStyle name="强调文字颜色 2 3 2 4 4 2" xfId="24749"/>
    <cellStyle name="常规 7 2 4 6 3" xfId="24750"/>
    <cellStyle name="常规 7 2 4 6 3 2" xfId="24751"/>
    <cellStyle name="强调文字颜色 2 3 2 5 3" xfId="24752"/>
    <cellStyle name="常规 7 2 4 6 5" xfId="24753"/>
    <cellStyle name="强调文字颜色 2 3 2 5 2" xfId="24754"/>
    <cellStyle name="常规 7 2 4 6 4" xfId="24755"/>
    <cellStyle name="注释 3 20 5" xfId="24756"/>
    <cellStyle name="注释 3 15 5" xfId="24757"/>
    <cellStyle name="常规 7 2 4 7" xfId="24758"/>
    <cellStyle name="千位分隔[0] 3 3 4" xfId="24759"/>
    <cellStyle name="常规 7 2 4 7 2" xfId="24760"/>
    <cellStyle name="计算 2 2 4 2 4" xfId="24761"/>
    <cellStyle name="常规 7 2 4 7 2 2" xfId="24762"/>
    <cellStyle name="强调文字颜色 2 3 3 4 3" xfId="24763"/>
    <cellStyle name="常规 7 2 4 7 2 2 2" xfId="24764"/>
    <cellStyle name="强调文字颜色 2 3 3 4 3 2" xfId="24765"/>
    <cellStyle name="常规 7 2 4 7 2 3" xfId="24766"/>
    <cellStyle name="强调文字颜色 2 3 3 4 4" xfId="24767"/>
    <cellStyle name="常规 7 2 4 7 2 3 2" xfId="24768"/>
    <cellStyle name="强调文字颜色 2 3 3 4 4 2" xfId="24769"/>
    <cellStyle name="常规 7 2 4 7 2 4" xfId="24770"/>
    <cellStyle name="强调文字颜色 2 3 3 4 5" xfId="24771"/>
    <cellStyle name="常规 7 2 4 8 2" xfId="24772"/>
    <cellStyle name="常规 7 2 4 8 2 2" xfId="24773"/>
    <cellStyle name="常规 7 2 4 8 2 2 2" xfId="24774"/>
    <cellStyle name="常规 7 2 4 8 2 3" xfId="24775"/>
    <cellStyle name="常规 7 2 4 8 2 3 2" xfId="24776"/>
    <cellStyle name="常规 7 2 4 8 2 4" xfId="24777"/>
    <cellStyle name="常规 7 2 4 9 2" xfId="24778"/>
    <cellStyle name="常规 7 2 4 9 2 2" xfId="24779"/>
    <cellStyle name="常规 7 2 4 9 2 2 2" xfId="24780"/>
    <cellStyle name="常规 7 2 4 9 2 3" xfId="24781"/>
    <cellStyle name="常规 7 2 4 9 2 4" xfId="24782"/>
    <cellStyle name="常规 7 2 4 9 3" xfId="24783"/>
    <cellStyle name="常规 7 2 4 9 3 2" xfId="24784"/>
    <cellStyle name="强调文字颜色 2 3 2 8 2" xfId="24785"/>
    <cellStyle name="常规 7 2 4 9 4" xfId="24786"/>
    <cellStyle name="常规 7 2 4 9 5" xfId="24787"/>
    <cellStyle name="强调文字颜色 2 3 2 5 4 2" xfId="24788"/>
    <cellStyle name="常规 7 2 45 2 2" xfId="24789"/>
    <cellStyle name="常规 7 2 50 2 2" xfId="24790"/>
    <cellStyle name="常规 7 2 45 2 2 2" xfId="24791"/>
    <cellStyle name="常规 7 2 50 2 2 2" xfId="24792"/>
    <cellStyle name="常规 7 2 45 2 3" xfId="24793"/>
    <cellStyle name="常规 7 2 50 2 3" xfId="24794"/>
    <cellStyle name="常规 7 2 45 2 3 2" xfId="24795"/>
    <cellStyle name="常规 7 2 50 2 3 2" xfId="24796"/>
    <cellStyle name="常规 7 2 45 2 4" xfId="24797"/>
    <cellStyle name="常规 7 2 50 2 4" xfId="24798"/>
    <cellStyle name="常规 7 2 45 3" xfId="24799"/>
    <cellStyle name="常规 7 2 50 3" xfId="24800"/>
    <cellStyle name="常规 7 2 45 3 2" xfId="24801"/>
    <cellStyle name="常规 7 2 50 3 2" xfId="24802"/>
    <cellStyle name="常规 7 2 45 4" xfId="24803"/>
    <cellStyle name="常规 7 2 50 4" xfId="24804"/>
    <cellStyle name="常规 7 2 45 4 2" xfId="24805"/>
    <cellStyle name="常规 7 2 50 4 2" xfId="24806"/>
    <cellStyle name="常规 7 2 45 4 2 2" xfId="24807"/>
    <cellStyle name="常规 7 2 50 4 2 2" xfId="24808"/>
    <cellStyle name="常规 7 2 45 4 3" xfId="24809"/>
    <cellStyle name="常规 7 2 50 4 3" xfId="24810"/>
    <cellStyle name="常规 7 20 2 8 2 2 2" xfId="24811"/>
    <cellStyle name="常规 8 10 2 2 2" xfId="24812"/>
    <cellStyle name="常规 7 2 45 5" xfId="24813"/>
    <cellStyle name="常规 7 2 50 5" xfId="24814"/>
    <cellStyle name="常规 7 2 46 3" xfId="24815"/>
    <cellStyle name="常规 7 2 51 3" xfId="24816"/>
    <cellStyle name="常规 8 2 2 19 4 2 2" xfId="24817"/>
    <cellStyle name="常规 8 2 2 24 4 2 2" xfId="24818"/>
    <cellStyle name="强调文字颜色 4 3 2 5 2 2" xfId="24819"/>
    <cellStyle name="常规 7 2 46 4" xfId="24820"/>
    <cellStyle name="常规 7 2 51 4" xfId="24821"/>
    <cellStyle name="常规 7 2 46 4 3" xfId="24822"/>
    <cellStyle name="常规 7 2 51 4 3" xfId="24823"/>
    <cellStyle name="常规 8 10 2 3 2" xfId="24824"/>
    <cellStyle name="强调文字颜色 4 3 2 5 2 3" xfId="24825"/>
    <cellStyle name="常规 7 2 46 5" xfId="24826"/>
    <cellStyle name="常规 7 2 51 5" xfId="24827"/>
    <cellStyle name="解释性文本 2 7 2 2" xfId="24828"/>
    <cellStyle name="常规 7 2 47 2" xfId="24829"/>
    <cellStyle name="常规 7 2 52 2" xfId="24830"/>
    <cellStyle name="常规 7 2 47 3" xfId="24831"/>
    <cellStyle name="常规 7 2 52 3" xfId="24832"/>
    <cellStyle name="强调文字颜色 4 3 2 5 3 2" xfId="24833"/>
    <cellStyle name="常规 7 2 47 4" xfId="24834"/>
    <cellStyle name="常规 7 2 52 4" xfId="24835"/>
    <cellStyle name="常规 7 2 47 4 3" xfId="24836"/>
    <cellStyle name="常规 7 2 52 4 3" xfId="24837"/>
    <cellStyle name="常规 7 2 47 5" xfId="24838"/>
    <cellStyle name="常规 7 2 52 5" xfId="24839"/>
    <cellStyle name="解释性文本 2 7 3 2" xfId="24840"/>
    <cellStyle name="常规 7 2 48 2 2" xfId="24841"/>
    <cellStyle name="常规 7 2 53 2 2" xfId="24842"/>
    <cellStyle name="常规 7 20 38 5" xfId="24843"/>
    <cellStyle name="常规 7 20 43 5" xfId="24844"/>
    <cellStyle name="常规 7 2 48 2 2 2" xfId="24845"/>
    <cellStyle name="常规 7 2 53 2 2 2" xfId="24846"/>
    <cellStyle name="常规 7 2 48 2 3" xfId="24847"/>
    <cellStyle name="常规 7 2 53 2 3" xfId="24848"/>
    <cellStyle name="常规 7 2 48 2 3 2" xfId="24849"/>
    <cellStyle name="常规 7 2 53 2 3 2" xfId="24850"/>
    <cellStyle name="常规 7 2 48 2 4" xfId="24851"/>
    <cellStyle name="常规 7 2 53 2 4" xfId="24852"/>
    <cellStyle name="输入 2 2 2 3 2 2 2" xfId="24853"/>
    <cellStyle name="常规 7 2 48 3" xfId="24854"/>
    <cellStyle name="常规 7 2 53 3" xfId="24855"/>
    <cellStyle name="常规 7 2 48 3 2" xfId="24856"/>
    <cellStyle name="常规 7 2 53 3 2" xfId="24857"/>
    <cellStyle name="常规 7 20 39 5" xfId="24858"/>
    <cellStyle name="常规 7 20 44 5" xfId="24859"/>
    <cellStyle name="强调文字颜色 4 3 2 5 4 2" xfId="24860"/>
    <cellStyle name="常规 7 2 48 4" xfId="24861"/>
    <cellStyle name="常规 7 2 53 4" xfId="24862"/>
    <cellStyle name="常规 7 2 48 4 2" xfId="24863"/>
    <cellStyle name="常规 7 2 53 4 2" xfId="24864"/>
    <cellStyle name="常规 7 2 48 4 2 2" xfId="24865"/>
    <cellStyle name="常规 7 2 53 4 2 2" xfId="24866"/>
    <cellStyle name="常规 7 2 48 4 3" xfId="24867"/>
    <cellStyle name="常规 7 2 53 4 3" xfId="24868"/>
    <cellStyle name="常规 7 2 48 5" xfId="24869"/>
    <cellStyle name="常规 7 2 53 5" xfId="24870"/>
    <cellStyle name="常规 7 2 49 2" xfId="24871"/>
    <cellStyle name="常规 7 2 54 2" xfId="24872"/>
    <cellStyle name="常规 7 2 49 2 2" xfId="24873"/>
    <cellStyle name="常规 7 2 54 2 2" xfId="24874"/>
    <cellStyle name="常规 7 2 49 2 2 2" xfId="24875"/>
    <cellStyle name="常规 7 2 54 2 2 2" xfId="24876"/>
    <cellStyle name="常规 7 2 49 2 3" xfId="24877"/>
    <cellStyle name="常规 7 2 54 2 3" xfId="24878"/>
    <cellStyle name="常规 7 2 49 2 3 2" xfId="24879"/>
    <cellStyle name="常规 7 2 54 2 3 2" xfId="24880"/>
    <cellStyle name="常规 7 2 49 2 4" xfId="24881"/>
    <cellStyle name="常规 7 2 54 2 4" xfId="24882"/>
    <cellStyle name="常规 7 2 49 3" xfId="24883"/>
    <cellStyle name="常规 7 2 54 3" xfId="24884"/>
    <cellStyle name="常规 7 2 49 3 2" xfId="24885"/>
    <cellStyle name="常规 7 2 54 3 2" xfId="24886"/>
    <cellStyle name="常规 7 2 49 4" xfId="24887"/>
    <cellStyle name="常规 7 2 54 4" xfId="24888"/>
    <cellStyle name="常规 7 2 49 4 2" xfId="24889"/>
    <cellStyle name="常规 7 2 54 4 2" xfId="24890"/>
    <cellStyle name="常规 7 2 49 4 2 2" xfId="24891"/>
    <cellStyle name="常规 7 2 54 4 2 2" xfId="24892"/>
    <cellStyle name="常规 7 2 49 4 3" xfId="24893"/>
    <cellStyle name="常规 7 2 54 4 3" xfId="24894"/>
    <cellStyle name="常规 7 2 49 5" xfId="24895"/>
    <cellStyle name="常规 7 2 54 5" xfId="24896"/>
    <cellStyle name="常规 7 2 5" xfId="24897"/>
    <cellStyle name="常规 7 2 5 2" xfId="24898"/>
    <cellStyle name="常规 7 2 5 2 2 2" xfId="24899"/>
    <cellStyle name="常规 7 2 5 2 3 2" xfId="24900"/>
    <cellStyle name="输出 2 2 2 4 2" xfId="24901"/>
    <cellStyle name="常规 7 2 5 3" xfId="24902"/>
    <cellStyle name="输出 2 2 2 4 3" xfId="24903"/>
    <cellStyle name="注释 3 21 2" xfId="24904"/>
    <cellStyle name="注释 3 16 2" xfId="24905"/>
    <cellStyle name="常规 7 2 5 4" xfId="24906"/>
    <cellStyle name="注释 3 21 2 2 2" xfId="24907"/>
    <cellStyle name="注释 3 16 2 2 2" xfId="24908"/>
    <cellStyle name="常规 7 2 5 4 2 2" xfId="24909"/>
    <cellStyle name="注释 3 21 2 3" xfId="24910"/>
    <cellStyle name="注释 3 16 2 3" xfId="24911"/>
    <cellStyle name="常规 7 2 5 4 3" xfId="24912"/>
    <cellStyle name="输出 2 2 2 4 4" xfId="24913"/>
    <cellStyle name="注释 3 21 3" xfId="24914"/>
    <cellStyle name="注释 3 16 3" xfId="24915"/>
    <cellStyle name="常规 7 2 5 5" xfId="24916"/>
    <cellStyle name="千位分隔[0] 3 4 2" xfId="24917"/>
    <cellStyle name="输出 2 2 2 4 5" xfId="24918"/>
    <cellStyle name="注释 3 21 4" xfId="24919"/>
    <cellStyle name="注释 3 16 4" xfId="24920"/>
    <cellStyle name="常规 7 2 5 6" xfId="24921"/>
    <cellStyle name="千位分隔[0] 3 4 3" xfId="24922"/>
    <cellStyle name="常规 7 2 55" xfId="24923"/>
    <cellStyle name="常规 7 2 60" xfId="24924"/>
    <cellStyle name="常规 7 2 55 2" xfId="24925"/>
    <cellStyle name="常规 7 2 60 2" xfId="24926"/>
    <cellStyle name="常规 7 2 55 2 2" xfId="24927"/>
    <cellStyle name="常规 7 2 60 2 2" xfId="24928"/>
    <cellStyle name="常规 76" xfId="24929"/>
    <cellStyle name="常规 81" xfId="24930"/>
    <cellStyle name="常规 7 2 55 2 2 2" xfId="24931"/>
    <cellStyle name="常规 7 2 55 2 3" xfId="24932"/>
    <cellStyle name="常规 7 2 55 2 3 2" xfId="24933"/>
    <cellStyle name="常规 7 2 55 2 4" xfId="24934"/>
    <cellStyle name="常规 7 2 55 3" xfId="24935"/>
    <cellStyle name="常规 7 2 60 3" xfId="24936"/>
    <cellStyle name="常规 7 2 55 3 2" xfId="24937"/>
    <cellStyle name="常规 7 2 60 3 2" xfId="24938"/>
    <cellStyle name="常规 7 2 55 4" xfId="24939"/>
    <cellStyle name="常规 7 2 60 4" xfId="24940"/>
    <cellStyle name="常规 7 2 55 4 3" xfId="24941"/>
    <cellStyle name="常规 7 2 55 5" xfId="24942"/>
    <cellStyle name="常规 7 2 56 2" xfId="24943"/>
    <cellStyle name="常规 7 2 61 2" xfId="24944"/>
    <cellStyle name="常规 7 2 56 2 2" xfId="24945"/>
    <cellStyle name="常规 7 2 56 2 2 2" xfId="24946"/>
    <cellStyle name="常规 7 2 56 2 3 2" xfId="24947"/>
    <cellStyle name="常规 7 2 56 2 4" xfId="24948"/>
    <cellStyle name="常规 7 2 56 3" xfId="24949"/>
    <cellStyle name="常规 7 2 56 3 2" xfId="24950"/>
    <cellStyle name="常规 7 2 56 4" xfId="24951"/>
    <cellStyle name="常规 7 2 56 4 2" xfId="24952"/>
    <cellStyle name="常规 7 2 56 4 2 2" xfId="24953"/>
    <cellStyle name="常规 7 2 56 4 3" xfId="24954"/>
    <cellStyle name="常规 7 2 56 5" xfId="24955"/>
    <cellStyle name="常规 7 2 57 2" xfId="24956"/>
    <cellStyle name="常规 7 2 62 2" xfId="24957"/>
    <cellStyle name="常规 7 2 57 2 2" xfId="24958"/>
    <cellStyle name="常规 7 2 57 2 3" xfId="24959"/>
    <cellStyle name="常规 7 2 57 2 4" xfId="24960"/>
    <cellStyle name="常规 7 2 57 3" xfId="24961"/>
    <cellStyle name="常规 7 2 57 3 2" xfId="24962"/>
    <cellStyle name="常规 7 2 57 4" xfId="24963"/>
    <cellStyle name="常规 7 2 57 4 2" xfId="24964"/>
    <cellStyle name="常规 7 2 57 4 2 2" xfId="24965"/>
    <cellStyle name="常规 7 2 57 4 3" xfId="24966"/>
    <cellStyle name="常规 7 2 57 5" xfId="24967"/>
    <cellStyle name="常规 7 2 58" xfId="24968"/>
    <cellStyle name="常规 7 2 63" xfId="24969"/>
    <cellStyle name="适中 3 2 2 2 4" xfId="24970"/>
    <cellStyle name="常规 7 2 58 2" xfId="24971"/>
    <cellStyle name="常规 7 2 63 2" xfId="24972"/>
    <cellStyle name="适中 3 2 2 2 4 2" xfId="24973"/>
    <cellStyle name="常规 7 2 58 2 2" xfId="24974"/>
    <cellStyle name="常规 7 2 58 2 3" xfId="24975"/>
    <cellStyle name="注释 3 34 5" xfId="24976"/>
    <cellStyle name="注释 3 29 5" xfId="24977"/>
    <cellStyle name="常规 7 2 58 2 3 2" xfId="24978"/>
    <cellStyle name="常规 7 2 58 2 4" xfId="24979"/>
    <cellStyle name="适中 3 2 2 2 5" xfId="24980"/>
    <cellStyle name="常规 7 2 58 3" xfId="24981"/>
    <cellStyle name="常规 7 2 58 3 2" xfId="24982"/>
    <cellStyle name="常规 7 2 58 4" xfId="24983"/>
    <cellStyle name="常规 7 2 58 5" xfId="24984"/>
    <cellStyle name="常规 7 2 59" xfId="24985"/>
    <cellStyle name="常规 7 2 64" xfId="24986"/>
    <cellStyle name="适中 3 2 2 3 4" xfId="24987"/>
    <cellStyle name="常规 7 2 59 2" xfId="24988"/>
    <cellStyle name="常规 7 2 64 2" xfId="24989"/>
    <cellStyle name="适中 3 2 2 3 4 2" xfId="24990"/>
    <cellStyle name="常规 7 2 59 2 2" xfId="24991"/>
    <cellStyle name="常规 7 2 59 2 3" xfId="24992"/>
    <cellStyle name="汇总 2" xfId="24993"/>
    <cellStyle name="常规 7 2 59 2 4" xfId="24994"/>
    <cellStyle name="汇总 3" xfId="24995"/>
    <cellStyle name="适中 3 2 2 3 5" xfId="24996"/>
    <cellStyle name="常规 7 2 59 3" xfId="24997"/>
    <cellStyle name="常规 7 2 59 3 2" xfId="24998"/>
    <cellStyle name="常规 7 2 59 4" xfId="24999"/>
    <cellStyle name="常规 7 2 59 4 2" xfId="25000"/>
    <cellStyle name="常规 7 2 59 4 3" xfId="25001"/>
    <cellStyle name="常规 7 2 6" xfId="25002"/>
    <cellStyle name="常规 7 2 6 2" xfId="25003"/>
    <cellStyle name="输出 2 2 2 5 2" xfId="25004"/>
    <cellStyle name="常规 7 2 6 3" xfId="25005"/>
    <cellStyle name="输出 2 2 2 5 3" xfId="25006"/>
    <cellStyle name="注释 3 22 2" xfId="25007"/>
    <cellStyle name="注释 3 17 2" xfId="25008"/>
    <cellStyle name="常规 7 2 6 4" xfId="25009"/>
    <cellStyle name="输出 2 2 2 5 4" xfId="25010"/>
    <cellStyle name="注释 3 22 3" xfId="25011"/>
    <cellStyle name="注释 3 17 3" xfId="25012"/>
    <cellStyle name="常规 7 2 6 5" xfId="25013"/>
    <cellStyle name="千位分隔[0] 3 5 2" xfId="25014"/>
    <cellStyle name="常规 7 2 65" xfId="25015"/>
    <cellStyle name="常规 7 20 2 26 2 2 2" xfId="25016"/>
    <cellStyle name="常规 7 20 2 31 2 2 2" xfId="25017"/>
    <cellStyle name="常规 7 2 66" xfId="25018"/>
    <cellStyle name="常规 7 2 7" xfId="25019"/>
    <cellStyle name="常规 7 2 7 2" xfId="25020"/>
    <cellStyle name="常规 7 2 7 2 2" xfId="25021"/>
    <cellStyle name="常规 8 4 2 8" xfId="25022"/>
    <cellStyle name="常规 7 2 7 2 2 2" xfId="25023"/>
    <cellStyle name="输出 2 2 2 6 2" xfId="25024"/>
    <cellStyle name="常规 7 2 7 3" xfId="25025"/>
    <cellStyle name="常规 8 2 49 2 2" xfId="25026"/>
    <cellStyle name="常规 8 2 54 2 2" xfId="25027"/>
    <cellStyle name="常规 7 2 7 3 2" xfId="25028"/>
    <cellStyle name="注释 3 23 2" xfId="25029"/>
    <cellStyle name="注释 3 18 2" xfId="25030"/>
    <cellStyle name="常规 7 2 7 4" xfId="25031"/>
    <cellStyle name="注释 3 23 2 2" xfId="25032"/>
    <cellStyle name="注释 3 18 2 2" xfId="25033"/>
    <cellStyle name="常规 7 2 7 4 2" xfId="25034"/>
    <cellStyle name="注释 3 23 2 2 2" xfId="25035"/>
    <cellStyle name="注释 3 18 2 2 2" xfId="25036"/>
    <cellStyle name="常规 7 2 7 4 2 2" xfId="25037"/>
    <cellStyle name="好 4 2 3 2 4" xfId="25038"/>
    <cellStyle name="注释 3 23 3" xfId="25039"/>
    <cellStyle name="注释 3 18 3" xfId="25040"/>
    <cellStyle name="常规 7 2 7 5" xfId="25041"/>
    <cellStyle name="千位分隔[0] 3 6 2" xfId="25042"/>
    <cellStyle name="常规 7 2 8 2" xfId="25043"/>
    <cellStyle name="常规 7 2 8 2 2" xfId="25044"/>
    <cellStyle name="常规 7 2 8 2 3 2" xfId="25045"/>
    <cellStyle name="输出 2 2 2 7 2" xfId="25046"/>
    <cellStyle name="常规 7 2 8 3" xfId="25047"/>
    <cellStyle name="常规 7 2 8 3 2" xfId="25048"/>
    <cellStyle name="注释 3 24 2" xfId="25049"/>
    <cellStyle name="注释 3 19 2" xfId="25050"/>
    <cellStyle name="常规 7 2 8 4" xfId="25051"/>
    <cellStyle name="强调文字颜色 6 2 2 4 2 2 2" xfId="25052"/>
    <cellStyle name="注释 3 24 2 2" xfId="25053"/>
    <cellStyle name="注释 3 19 2 2" xfId="25054"/>
    <cellStyle name="常规 7 2 8 4 2" xfId="25055"/>
    <cellStyle name="注释 3 24 3" xfId="25056"/>
    <cellStyle name="注释 3 19 3" xfId="25057"/>
    <cellStyle name="常规 7 2 8 5" xfId="25058"/>
    <cellStyle name="常规 7 2 9" xfId="25059"/>
    <cellStyle name="输出 3 4 2 2 2" xfId="25060"/>
    <cellStyle name="常规 7 2 9 2" xfId="25061"/>
    <cellStyle name="常规 7 2 9 2 2" xfId="25062"/>
    <cellStyle name="常规 7 2 9 3" xfId="25063"/>
    <cellStyle name="常规 7 2 9 3 2" xfId="25064"/>
    <cellStyle name="常规 7 2 9 4" xfId="25065"/>
    <cellStyle name="强调文字颜色 6 2 2 4 2 3 2" xfId="25066"/>
    <cellStyle name="常规 7 2 9 4 2" xfId="25067"/>
    <cellStyle name="常规 7 2 9 5" xfId="25068"/>
    <cellStyle name="强调文字颜色 6 2 2 2 3" xfId="25069"/>
    <cellStyle name="常规 7 20 10 2" xfId="25070"/>
    <cellStyle name="强调文字颜色 6 2 2 2 3 2" xfId="25071"/>
    <cellStyle name="常规 7 20 10 2 2" xfId="25072"/>
    <cellStyle name="强调文字颜色 6 2 2 2 3 3" xfId="25073"/>
    <cellStyle name="常规 7 20 10 2 3" xfId="25074"/>
    <cellStyle name="强调文字颜色 6 2 2 2 3 4" xfId="25075"/>
    <cellStyle name="常规 7 20 10 2 4" xfId="25076"/>
    <cellStyle name="强调文字颜色 6 2 2 2 4" xfId="25077"/>
    <cellStyle name="常规 7 20 10 3" xfId="25078"/>
    <cellStyle name="强调文字颜色 6 2 2 2 4 2" xfId="25079"/>
    <cellStyle name="常规 7 20 10 3 2" xfId="25080"/>
    <cellStyle name="强调文字颜色 6 2 2 2 5" xfId="25081"/>
    <cellStyle name="常规 7 20 10 4" xfId="25082"/>
    <cellStyle name="好 3 2 2 4 2 2 2" xfId="25083"/>
    <cellStyle name="强调文字颜色 3 2 2 2 5 2 2" xfId="25084"/>
    <cellStyle name="强调文字颜色 6 2 2 2 6" xfId="25085"/>
    <cellStyle name="常规 7 20 10 5" xfId="25086"/>
    <cellStyle name="常规 7 20 11" xfId="25087"/>
    <cellStyle name="强调文字颜色 6 2 2 3 3" xfId="25088"/>
    <cellStyle name="常规 7 20 11 2" xfId="25089"/>
    <cellStyle name="强调文字颜色 6 2 2 3 3 2" xfId="25090"/>
    <cellStyle name="常规 7 20 11 2 2" xfId="25091"/>
    <cellStyle name="常规 7 20 11 2 3" xfId="25092"/>
    <cellStyle name="常规 7 20 11 2 4" xfId="25093"/>
    <cellStyle name="强调文字颜色 6 2 2 3 4" xfId="25094"/>
    <cellStyle name="常规 7 20 11 3" xfId="25095"/>
    <cellStyle name="强调文字颜色 6 2 2 3 4 2" xfId="25096"/>
    <cellStyle name="常规 7 20 11 3 2" xfId="25097"/>
    <cellStyle name="强调文字颜色 6 2 2 3 5" xfId="25098"/>
    <cellStyle name="常规 7 20 11 4" xfId="25099"/>
    <cellStyle name="好 3 2 2 4 2 3 2" xfId="25100"/>
    <cellStyle name="常规 7 20 11 4 2" xfId="25101"/>
    <cellStyle name="常规 7 20 11 4 2 2" xfId="25102"/>
    <cellStyle name="常规 7 20 11 4 3" xfId="25103"/>
    <cellStyle name="强调文字颜色 3 2 2 2 5 3 2" xfId="25104"/>
    <cellStyle name="常规 7 20 11 5" xfId="25105"/>
    <cellStyle name="常规 7 20 12" xfId="25106"/>
    <cellStyle name="强调文字颜色 6 2 2 4 3" xfId="25107"/>
    <cellStyle name="常规 7 20 12 2" xfId="25108"/>
    <cellStyle name="强调文字颜色 6 2 2 4 3 2" xfId="25109"/>
    <cellStyle name="注释 3 74" xfId="25110"/>
    <cellStyle name="注释 3 69" xfId="25111"/>
    <cellStyle name="常规 7 20 12 2 2" xfId="25112"/>
    <cellStyle name="注释 3 74 2" xfId="25113"/>
    <cellStyle name="注释 3 69 2" xfId="25114"/>
    <cellStyle name="常规 7 20 12 2 2 2" xfId="25115"/>
    <cellStyle name="注释 3 80" xfId="25116"/>
    <cellStyle name="注释 3 75" xfId="25117"/>
    <cellStyle name="常规 7 20 12 2 3" xfId="25118"/>
    <cellStyle name="注释 3 75 2" xfId="25119"/>
    <cellStyle name="常规 7 20 12 2 3 2" xfId="25120"/>
    <cellStyle name="注释 3 76" xfId="25121"/>
    <cellStyle name="常规 7 20 12 2 4" xfId="25122"/>
    <cellStyle name="强调文字颜色 6 2 2 4 4 2" xfId="25123"/>
    <cellStyle name="常规 7 20 12 3 2" xfId="25124"/>
    <cellStyle name="强调文字颜色 6 2 2 4 5" xfId="25125"/>
    <cellStyle name="常规 7 20 12 4" xfId="25126"/>
    <cellStyle name="常规 7 20 12 4 2" xfId="25127"/>
    <cellStyle name="常规 7 20 12 4 2 2" xfId="25128"/>
    <cellStyle name="常规 7 20 12 4 3" xfId="25129"/>
    <cellStyle name="常规 7 20 12 5" xfId="25130"/>
    <cellStyle name="常规 7 20 13" xfId="25131"/>
    <cellStyle name="好 4 3 4 3 2" xfId="25132"/>
    <cellStyle name="强调文字颜色 6 2 2 5 3" xfId="25133"/>
    <cellStyle name="常规 7 20 13 2" xfId="25134"/>
    <cellStyle name="强调文字颜色 6 2 2 5 3 2" xfId="25135"/>
    <cellStyle name="常规 7 20 13 2 2" xfId="25136"/>
    <cellStyle name="常规 7 20 13 2 3" xfId="25137"/>
    <cellStyle name="常规 7 20 13 2 4" xfId="25138"/>
    <cellStyle name="强调文字颜色 6 2 2 5 4 2" xfId="25139"/>
    <cellStyle name="常规 7 20 13 3 2" xfId="25140"/>
    <cellStyle name="强调文字颜色 6 2 2 5 5" xfId="25141"/>
    <cellStyle name="常规 7 20 13 4" xfId="25142"/>
    <cellStyle name="常规 7 20 13 4 2" xfId="25143"/>
    <cellStyle name="常规 7 20 13 4 2 2" xfId="25144"/>
    <cellStyle name="常规 7 55" xfId="25145"/>
    <cellStyle name="常规 7 60" xfId="25146"/>
    <cellStyle name="常规 7 20 13 4 3" xfId="25147"/>
    <cellStyle name="常规 7 20 13 5" xfId="25148"/>
    <cellStyle name="常规 7 20 14" xfId="25149"/>
    <cellStyle name="强调文字颜色 6 2 2 6 3" xfId="25150"/>
    <cellStyle name="常规 7 20 14 2" xfId="25151"/>
    <cellStyle name="强调文字颜色 6 2 2 6 3 2" xfId="25152"/>
    <cellStyle name="常规 7 20 14 2 2" xfId="25153"/>
    <cellStyle name="常规 7 20 14 2 2 2" xfId="25154"/>
    <cellStyle name="常规 7 20 14 2 3" xfId="25155"/>
    <cellStyle name="常规 7 20 14 2 4" xfId="25156"/>
    <cellStyle name="强调文字颜色 6 2 2 6 4" xfId="25157"/>
    <cellStyle name="常规 7 20 14 3" xfId="25158"/>
    <cellStyle name="常规 7 20 14 3 2" xfId="25159"/>
    <cellStyle name="汇总 2 2 2 2 2 2" xfId="25160"/>
    <cellStyle name="常规 7 20 14 4" xfId="25161"/>
    <cellStyle name="汇总 2 2 2 2 2 2 2" xfId="25162"/>
    <cellStyle name="常规 7 20 14 4 2" xfId="25163"/>
    <cellStyle name="常规 7 20 14 4 2 2" xfId="25164"/>
    <cellStyle name="常规 7 20 14 4 3" xfId="25165"/>
    <cellStyle name="常规 7 20 15" xfId="25166"/>
    <cellStyle name="常规 7 20 20" xfId="25167"/>
    <cellStyle name="常规 7 20 15 2" xfId="25168"/>
    <cellStyle name="常规 7 20 20 2" xfId="25169"/>
    <cellStyle name="常规 7 20 15 2 2" xfId="25170"/>
    <cellStyle name="常规 7 20 20 2 2" xfId="25171"/>
    <cellStyle name="常规 7 20 15 2 2 2" xfId="25172"/>
    <cellStyle name="常规 7 20 20 2 2 2" xfId="25173"/>
    <cellStyle name="常规 7 20 15 2 3 2" xfId="25174"/>
    <cellStyle name="常规 7 20 20 2 3 2" xfId="25175"/>
    <cellStyle name="计算 2" xfId="25176"/>
    <cellStyle name="常规 7 20 15 2 4" xfId="25177"/>
    <cellStyle name="常规 7 20 20 2 4" xfId="25178"/>
    <cellStyle name="常规 7 20 15 3" xfId="25179"/>
    <cellStyle name="常规 7 20 20 3" xfId="25180"/>
    <cellStyle name="常规 7 20 15 3 2" xfId="25181"/>
    <cellStyle name="常规 7 20 20 3 2" xfId="25182"/>
    <cellStyle name="汇总 2 2 2 2 3 2" xfId="25183"/>
    <cellStyle name="常规 7 20 15 4" xfId="25184"/>
    <cellStyle name="常规 7 20 20 4" xfId="25185"/>
    <cellStyle name="常规 7 20 15 4 2" xfId="25186"/>
    <cellStyle name="常规 7 20 20 4 2" xfId="25187"/>
    <cellStyle name="常规 7 20 15 4 2 2" xfId="25188"/>
    <cellStyle name="常规 7 20 20 4 2 2" xfId="25189"/>
    <cellStyle name="常规 7 20 15 4 3" xfId="25190"/>
    <cellStyle name="常规 7 20 20 4 3" xfId="25191"/>
    <cellStyle name="常规 7 20 16" xfId="25192"/>
    <cellStyle name="常规 7 20 21" xfId="25193"/>
    <cellStyle name="常规 7 20 16 2" xfId="25194"/>
    <cellStyle name="常规 7 20 21 2" xfId="25195"/>
    <cellStyle name="常规 7 20 16 2 2" xfId="25196"/>
    <cellStyle name="常规 7 20 21 2 2" xfId="25197"/>
    <cellStyle name="常规 7 20 16 2 2 2" xfId="25198"/>
    <cellStyle name="常规 7 20 21 2 2 2" xfId="25199"/>
    <cellStyle name="常规 7 20 16 2 3" xfId="25200"/>
    <cellStyle name="常规 7 20 21 2 3" xfId="25201"/>
    <cellStyle name="常规 7 20 16 2 3 2" xfId="25202"/>
    <cellStyle name="常规 7 20 21 2 3 2" xfId="25203"/>
    <cellStyle name="常规 7 20 16 3" xfId="25204"/>
    <cellStyle name="常规 7 20 21 3" xfId="25205"/>
    <cellStyle name="常规 7 20 16 3 2" xfId="25206"/>
    <cellStyle name="常规 7 20 21 3 2" xfId="25207"/>
    <cellStyle name="汇总 2 2 2 2 4 2" xfId="25208"/>
    <cellStyle name="常规 7 20 16 4" xfId="25209"/>
    <cellStyle name="常规 7 20 21 4" xfId="25210"/>
    <cellStyle name="常规 8 2 2 2 17" xfId="25211"/>
    <cellStyle name="常规 8 2 2 2 22" xfId="25212"/>
    <cellStyle name="常规 7 20 16 4 2" xfId="25213"/>
    <cellStyle name="常规 7 20 21 4 2" xfId="25214"/>
    <cellStyle name="常规 8 2 2 2 17 2" xfId="25215"/>
    <cellStyle name="常规 8 2 2 2 22 2" xfId="25216"/>
    <cellStyle name="常规 7 20 16 4 2 2" xfId="25217"/>
    <cellStyle name="常规 7 20 21 4 2 2" xfId="25218"/>
    <cellStyle name="常规 8 2 2 2 18" xfId="25219"/>
    <cellStyle name="常规 8 2 2 2 23" xfId="25220"/>
    <cellStyle name="常规 7 20 16 4 3" xfId="25221"/>
    <cellStyle name="常规 7 20 21 4 3" xfId="25222"/>
    <cellStyle name="常规 7 20 16 5" xfId="25223"/>
    <cellStyle name="常规 7 20 21 5" xfId="25224"/>
    <cellStyle name="常规 7 20 17" xfId="25225"/>
    <cellStyle name="常规 7 20 22" xfId="25226"/>
    <cellStyle name="常规 7 20 17 2" xfId="25227"/>
    <cellStyle name="常规 7 20 22 2" xfId="25228"/>
    <cellStyle name="常规 7 20 17 2 2" xfId="25229"/>
    <cellStyle name="常规 7 20 22 2 2" xfId="25230"/>
    <cellStyle name="常规 7 20 17 2 3" xfId="25231"/>
    <cellStyle name="常规 7 20 22 2 3" xfId="25232"/>
    <cellStyle name="常规 7 20 17 2 3 2" xfId="25233"/>
    <cellStyle name="常规 7 20 22 2 3 2" xfId="25234"/>
    <cellStyle name="常规 7 20 17 2 4" xfId="25235"/>
    <cellStyle name="常规 7 20 22 2 4" xfId="25236"/>
    <cellStyle name="适中 2 3 2 2 2 2" xfId="25237"/>
    <cellStyle name="常规 7 20 17 3" xfId="25238"/>
    <cellStyle name="常规 7 20 22 3" xfId="25239"/>
    <cellStyle name="常规 8 4 13 2 2" xfId="25240"/>
    <cellStyle name="常规 7 20 17 3 2" xfId="25241"/>
    <cellStyle name="常规 7 20 22 3 2" xfId="25242"/>
    <cellStyle name="常规 7 20 17 4" xfId="25243"/>
    <cellStyle name="常规 7 20 22 4" xfId="25244"/>
    <cellStyle name="常规 7 20 17 4 2" xfId="25245"/>
    <cellStyle name="常规 7 20 22 4 2" xfId="25246"/>
    <cellStyle name="常规 7 20 17 5" xfId="25247"/>
    <cellStyle name="常规 7 20 22 5" xfId="25248"/>
    <cellStyle name="常规 7 20 18" xfId="25249"/>
    <cellStyle name="常规 7 20 23" xfId="25250"/>
    <cellStyle name="常规 7 20 18 2" xfId="25251"/>
    <cellStyle name="常规 7 20 23 2" xfId="25252"/>
    <cellStyle name="常规 7 20 18 2 2" xfId="25253"/>
    <cellStyle name="常规 7 20 23 2 2" xfId="25254"/>
    <cellStyle name="常规 7 20 18 2 2 2" xfId="25255"/>
    <cellStyle name="常规 7 20 23 2 2 2" xfId="25256"/>
    <cellStyle name="常规 7 20 18 2 3" xfId="25257"/>
    <cellStyle name="常规 7 20 23 2 3" xfId="25258"/>
    <cellStyle name="常规 7 20 18 2 3 2" xfId="25259"/>
    <cellStyle name="常规 7 20 23 2 3 2" xfId="25260"/>
    <cellStyle name="常规 7 20 18 2 4" xfId="25261"/>
    <cellStyle name="常规 7 20 23 2 4" xfId="25262"/>
    <cellStyle name="适中 2 3 2 2 3 2" xfId="25263"/>
    <cellStyle name="常规 7 20 18 3" xfId="25264"/>
    <cellStyle name="常规 7 20 23 3" xfId="25265"/>
    <cellStyle name="常规 7 20 18 3 2" xfId="25266"/>
    <cellStyle name="常规 7 20 23 3 2" xfId="25267"/>
    <cellStyle name="常规 7 20 18 4" xfId="25268"/>
    <cellStyle name="常规 7 20 23 4" xfId="25269"/>
    <cellStyle name="常规 7 20 18 4 2" xfId="25270"/>
    <cellStyle name="常规 7 20 23 4 2" xfId="25271"/>
    <cellStyle name="常规 7 20 18 4 2 2" xfId="25272"/>
    <cellStyle name="常规 7 20 23 4 2 2" xfId="25273"/>
    <cellStyle name="常规 7 20 18 5" xfId="25274"/>
    <cellStyle name="常规 7 20 23 5" xfId="25275"/>
    <cellStyle name="常规 7 20 19" xfId="25276"/>
    <cellStyle name="常规 7 20 24" xfId="25277"/>
    <cellStyle name="常规 7 20 19 2" xfId="25278"/>
    <cellStyle name="常规 7 20 24 2" xfId="25279"/>
    <cellStyle name="常规 7 20 19 2 2" xfId="25280"/>
    <cellStyle name="常规 7 20 24 2 2" xfId="25281"/>
    <cellStyle name="常规 7 20 19 2 2 2" xfId="25282"/>
    <cellStyle name="常规 7 20 24 2 2 2" xfId="25283"/>
    <cellStyle name="常规 7 20 19 2 3" xfId="25284"/>
    <cellStyle name="常规 7 20 24 2 3" xfId="25285"/>
    <cellStyle name="常规 7 20 19 2 3 2" xfId="25286"/>
    <cellStyle name="常规 7 20 24 2 3 2" xfId="25287"/>
    <cellStyle name="常规 7 20 19 2 4" xfId="25288"/>
    <cellStyle name="常规 7 20 24 2 4" xfId="25289"/>
    <cellStyle name="常规 7 20 19 3" xfId="25290"/>
    <cellStyle name="常规 7 20 24 3" xfId="25291"/>
    <cellStyle name="常规 7 20 19 3 2" xfId="25292"/>
    <cellStyle name="常规 7 20 24 3 2" xfId="25293"/>
    <cellStyle name="常规 7 20 19 4" xfId="25294"/>
    <cellStyle name="常规 7 20 24 4" xfId="25295"/>
    <cellStyle name="常规 7 20 19 4 2" xfId="25296"/>
    <cellStyle name="常规 7 20 24 4 2" xfId="25297"/>
    <cellStyle name="常规 7 20 19 4 2 2" xfId="25298"/>
    <cellStyle name="常规 7 20 24 4 2 2" xfId="25299"/>
    <cellStyle name="常规 7 20 19 5" xfId="25300"/>
    <cellStyle name="常规 7 20 24 5" xfId="25301"/>
    <cellStyle name="常规 7 20 2 10" xfId="25302"/>
    <cellStyle name="常规 7 20 2 10 2" xfId="25303"/>
    <cellStyle name="链接单元格 2 2 3" xfId="25304"/>
    <cellStyle name="常规 7 20 2 10 2 2" xfId="25305"/>
    <cellStyle name="链接单元格 2 2 3 2" xfId="25306"/>
    <cellStyle name="常规 7 20 2 10 2 3" xfId="25307"/>
    <cellStyle name="链接单元格 2 2 3 3" xfId="25308"/>
    <cellStyle name="常规 7 20 2 10 2 3 2" xfId="25309"/>
    <cellStyle name="链接单元格 2 2 3 3 2" xfId="25310"/>
    <cellStyle name="常规 7 20 2 10 2 4" xfId="25311"/>
    <cellStyle name="链接单元格 2 2 3 4" xfId="25312"/>
    <cellStyle name="常规 8 2 2 26 2" xfId="25313"/>
    <cellStyle name="常规 8 2 2 31 2" xfId="25314"/>
    <cellStyle name="强调文字颜色 3 3 2 2 6 2" xfId="25315"/>
    <cellStyle name="常规 7 20 2 10 3" xfId="25316"/>
    <cellStyle name="链接单元格 2 2 4" xfId="25317"/>
    <cellStyle name="常规 7 20 2 10 3 2" xfId="25318"/>
    <cellStyle name="链接单元格 2 2 4 2" xfId="25319"/>
    <cellStyle name="常规 7 20 2 11" xfId="25320"/>
    <cellStyle name="常规 7 20 2 11 2" xfId="25321"/>
    <cellStyle name="链接单元格 2 3 3" xfId="25322"/>
    <cellStyle name="常规 7 20 2 11 2 2" xfId="25323"/>
    <cellStyle name="链接单元格 2 3 3 2" xfId="25324"/>
    <cellStyle name="常规 7 20 2 11 2 2 2" xfId="25325"/>
    <cellStyle name="链接单元格 2 3 3 2 2" xfId="25326"/>
    <cellStyle name="常规 7 20 2 11 2 3" xfId="25327"/>
    <cellStyle name="链接单元格 2 3 3 3" xfId="25328"/>
    <cellStyle name="常规 7 20 2 11 2 3 2" xfId="25329"/>
    <cellStyle name="链接单元格 2 3 3 3 2" xfId="25330"/>
    <cellStyle name="常规 7 20 2 11 2 4" xfId="25331"/>
    <cellStyle name="链接单元格 2 3 3 4" xfId="25332"/>
    <cellStyle name="强调文字颜色 2 2 8 2" xfId="25333"/>
    <cellStyle name="强调文字颜色 3 3 2 2 7 2" xfId="25334"/>
    <cellStyle name="常规 7 20 2 11 3" xfId="25335"/>
    <cellStyle name="链接单元格 2 3 4" xfId="25336"/>
    <cellStyle name="常规 7 20 2 12" xfId="25337"/>
    <cellStyle name="常规 8 2 2 7 2 3 2" xfId="25338"/>
    <cellStyle name="常规 7 20 2 12 2" xfId="25339"/>
    <cellStyle name="链接单元格 2 4 3" xfId="25340"/>
    <cellStyle name="常规 7 20 2 12 2 2" xfId="25341"/>
    <cellStyle name="链接单元格 2 4 3 2" xfId="25342"/>
    <cellStyle name="常规 7 20 2 12 2 2 2" xfId="25343"/>
    <cellStyle name="常规 7 20 2 13" xfId="25344"/>
    <cellStyle name="常规 7 20 2 13 2" xfId="25345"/>
    <cellStyle name="链接单元格 2 5 3" xfId="25346"/>
    <cellStyle name="常规 7 20 2 13 2 2" xfId="25347"/>
    <cellStyle name="链接单元格 2 5 3 2" xfId="25348"/>
    <cellStyle name="常规 7 20 2 13 2 2 2" xfId="25349"/>
    <cellStyle name="强调文字颜色 5 2 3 3 2" xfId="25350"/>
    <cellStyle name="输入 3 2 2 7 2" xfId="25351"/>
    <cellStyle name="常规 7 20 2 13 2 3" xfId="25352"/>
    <cellStyle name="强调文字颜色 5 2 3 3 2 2" xfId="25353"/>
    <cellStyle name="常规 7 20 2 13 2 3 2" xfId="25354"/>
    <cellStyle name="强调文字颜色 5 2 3 3 3" xfId="25355"/>
    <cellStyle name="常规 7 20 2 13 2 4" xfId="25356"/>
    <cellStyle name="常规 7 20 2 14" xfId="25357"/>
    <cellStyle name="注释 2 3 5 2 2" xfId="25358"/>
    <cellStyle name="常规 7 20 2 14 2 3 2" xfId="25359"/>
    <cellStyle name="常规 7 20 2 14 2 4" xfId="25360"/>
    <cellStyle name="常规 7 20 2 14 4 2" xfId="25361"/>
    <cellStyle name="常规 7 20 2 14 5" xfId="25362"/>
    <cellStyle name="常规 7 20 2 15" xfId="25363"/>
    <cellStyle name="常规 7 20 2 20" xfId="25364"/>
    <cellStyle name="注释 2 3 5 2 3" xfId="25365"/>
    <cellStyle name="常规 7 20 2 15 2 2 2" xfId="25366"/>
    <cellStyle name="常规 7 20 2 20 2 2 2" xfId="25367"/>
    <cellStyle name="强调文字颜色 5 2 5 3 2" xfId="25368"/>
    <cellStyle name="常规 7 20 2 15 2 3" xfId="25369"/>
    <cellStyle name="常规 7 20 2 20 2 3" xfId="25370"/>
    <cellStyle name="常规 7 20 2 15 2 3 2" xfId="25371"/>
    <cellStyle name="常规 7 20 2 20 2 3 2" xfId="25372"/>
    <cellStyle name="常规 7 20 2 15 2 4" xfId="25373"/>
    <cellStyle name="常规 7 20 2 20 2 4" xfId="25374"/>
    <cellStyle name="常规 7 20 2 15 3 2" xfId="25375"/>
    <cellStyle name="常规 7 20 2 20 3 2" xfId="25376"/>
    <cellStyle name="常规 7 20 2 15 4 2" xfId="25377"/>
    <cellStyle name="常规 7 20 2 20 4 2" xfId="25378"/>
    <cellStyle name="常规 7 20 2 15 5" xfId="25379"/>
    <cellStyle name="常规 7 20 2 20 5" xfId="25380"/>
    <cellStyle name="常规 7 20 2 16" xfId="25381"/>
    <cellStyle name="常规 7 20 2 21" xfId="25382"/>
    <cellStyle name="注释 2 3 5 2 4" xfId="25383"/>
    <cellStyle name="常规 8 4 2 9 2 3 2" xfId="25384"/>
    <cellStyle name="常规 7 20 2 16 2" xfId="25385"/>
    <cellStyle name="常规 7 20 2 21 2" xfId="25386"/>
    <cellStyle name="常规 7 20 2 16 2 2" xfId="25387"/>
    <cellStyle name="常规 7 20 2 21 2 2" xfId="25388"/>
    <cellStyle name="常规 7 20 2 16 2 2 2" xfId="25389"/>
    <cellStyle name="常规 7 20 2 21 2 2 2" xfId="25390"/>
    <cellStyle name="千位分隔 3 3 4" xfId="25391"/>
    <cellStyle name="强调文字颜色 5 2 6 3 2" xfId="25392"/>
    <cellStyle name="常规 7 20 2 16 2 3" xfId="25393"/>
    <cellStyle name="常规 7 20 2 21 2 3" xfId="25394"/>
    <cellStyle name="常规 7 20 2 16 2 3 2" xfId="25395"/>
    <cellStyle name="常规 7 20 2 21 2 3 2" xfId="25396"/>
    <cellStyle name="常规 7 20 2 16 2 4" xfId="25397"/>
    <cellStyle name="常规 7 20 2 21 2 4" xfId="25398"/>
    <cellStyle name="常规 7 20 2 17" xfId="25399"/>
    <cellStyle name="常规 7 20 2 22" xfId="25400"/>
    <cellStyle name="常规 7 20 2 17 2" xfId="25401"/>
    <cellStyle name="常规 7 20 2 22 2" xfId="25402"/>
    <cellStyle name="常规 7 20 2 17 2 2" xfId="25403"/>
    <cellStyle name="常规 7 20 2 22 2 2" xfId="25404"/>
    <cellStyle name="常规 7 20 2 17 2 2 2" xfId="25405"/>
    <cellStyle name="常规 7 20 2 22 2 2 2" xfId="25406"/>
    <cellStyle name="强调文字颜色 5 2 7 3 2" xfId="25407"/>
    <cellStyle name="常规 7 20 2 17 2 3" xfId="25408"/>
    <cellStyle name="常规 7 20 2 22 2 3" xfId="25409"/>
    <cellStyle name="常规 7 20 2 17 2 3 2" xfId="25410"/>
    <cellStyle name="常规 7 20 2 22 2 3 2" xfId="25411"/>
    <cellStyle name="常规 7 20 2 17 3" xfId="25412"/>
    <cellStyle name="常规 7 20 2 22 3" xfId="25413"/>
    <cellStyle name="常规 8 35" xfId="25414"/>
    <cellStyle name="常规 8 40" xfId="25415"/>
    <cellStyle name="常规 7 20 2 17 3 2" xfId="25416"/>
    <cellStyle name="常规 7 20 2 22 3 2" xfId="25417"/>
    <cellStyle name="常规 7 20 2 18 2" xfId="25418"/>
    <cellStyle name="常规 7 20 2 23 2" xfId="25419"/>
    <cellStyle name="强调文字颜色 3 3 5 2 4" xfId="25420"/>
    <cellStyle name="好 2 10" xfId="25421"/>
    <cellStyle name="常规 7 20 2 18 2 2" xfId="25422"/>
    <cellStyle name="常规 7 20 2 23 2 2" xfId="25423"/>
    <cellStyle name="好 2 11" xfId="25424"/>
    <cellStyle name="常规 7 20 2 18 2 3" xfId="25425"/>
    <cellStyle name="常规 7 20 2 23 2 3" xfId="25426"/>
    <cellStyle name="常规 7 20 2 18 2 4" xfId="25427"/>
    <cellStyle name="常规 7 20 2 23 2 4" xfId="25428"/>
    <cellStyle name="常规 7 20 2 18 3" xfId="25429"/>
    <cellStyle name="常规 7 20 2 23 3" xfId="25430"/>
    <cellStyle name="常规 7 20 2 18 3 2" xfId="25431"/>
    <cellStyle name="常规 7 20 2 23 3 2" xfId="25432"/>
    <cellStyle name="常规 7 20 2 19" xfId="25433"/>
    <cellStyle name="常规 7 20 2 24" xfId="25434"/>
    <cellStyle name="常规 7 20 2 19 2" xfId="25435"/>
    <cellStyle name="常规 7 20 2 24 2" xfId="25436"/>
    <cellStyle name="注释 2 49 2 4" xfId="25437"/>
    <cellStyle name="注释 2 54 2 4" xfId="25438"/>
    <cellStyle name="常规 7 20 2 19 2 3 2" xfId="25439"/>
    <cellStyle name="常规 7 20 2 24 2 3 2" xfId="25440"/>
    <cellStyle name="警告文本 2 3 2 2 4" xfId="25441"/>
    <cellStyle name="常规 7 20 2 19 2 4" xfId="25442"/>
    <cellStyle name="常规 7 20 2 24 2 4" xfId="25443"/>
    <cellStyle name="常规 7 20 2 19 3" xfId="25444"/>
    <cellStyle name="常规 7 20 2 24 3" xfId="25445"/>
    <cellStyle name="常规 7 20 2 19 5" xfId="25446"/>
    <cellStyle name="常规 7 20 2 24 5" xfId="25447"/>
    <cellStyle name="常规 7 20 2 2 2 3" xfId="25448"/>
    <cellStyle name="适中 2 6 5" xfId="25449"/>
    <cellStyle name="常规 7 20 2 2 2 3 2" xfId="25450"/>
    <cellStyle name="常规 7 20 2 2 4" xfId="25451"/>
    <cellStyle name="常规 7 69 2 2" xfId="25452"/>
    <cellStyle name="常规 7 74 2 2" xfId="25453"/>
    <cellStyle name="常规 7 20 2 2 5" xfId="25454"/>
    <cellStyle name="常规 7 20 2 25 2" xfId="25455"/>
    <cellStyle name="常规 7 20 2 30 2" xfId="25456"/>
    <cellStyle name="常规 7 20 2 25 2 3" xfId="25457"/>
    <cellStyle name="常规 7 20 2 30 2 3" xfId="25458"/>
    <cellStyle name="常规 7 20 2 25 2 4" xfId="25459"/>
    <cellStyle name="常规 7 20 2 30 2 4" xfId="25460"/>
    <cellStyle name="常规 7 20 2 25 3" xfId="25461"/>
    <cellStyle name="常规 7 20 2 30 3" xfId="25462"/>
    <cellStyle name="常规 7 20 2 25 3 2" xfId="25463"/>
    <cellStyle name="常规 7 20 2 30 3 2" xfId="25464"/>
    <cellStyle name="常规 7 20 2 25 4 2" xfId="25465"/>
    <cellStyle name="常规 7 20 2 30 4 2" xfId="25466"/>
    <cellStyle name="常规 7 20 2 25 5" xfId="25467"/>
    <cellStyle name="常规 7 20 2 30 5" xfId="25468"/>
    <cellStyle name="常规 7 20 2 26" xfId="25469"/>
    <cellStyle name="常规 7 20 2 31" xfId="25470"/>
    <cellStyle name="常规 7 20 2 26 2" xfId="25471"/>
    <cellStyle name="常规 7 20 2 31 2" xfId="25472"/>
    <cellStyle name="常规 7 20 2 26 2 3" xfId="25473"/>
    <cellStyle name="常规 7 20 2 31 2 3" xfId="25474"/>
    <cellStyle name="常规 7 20 2 26 2 3 2" xfId="25475"/>
    <cellStyle name="常规 7 20 2 31 2 3 2" xfId="25476"/>
    <cellStyle name="常规 7 20 2 26 2 4" xfId="25477"/>
    <cellStyle name="常规 7 20 2 31 2 4" xfId="25478"/>
    <cellStyle name="常规 7 20 2 26 3" xfId="25479"/>
    <cellStyle name="常规 7 20 2 31 3" xfId="25480"/>
    <cellStyle name="常规 7 20 2 26 5" xfId="25481"/>
    <cellStyle name="常规 7 20 2 31 5" xfId="25482"/>
    <cellStyle name="常规 7 20 2 27" xfId="25483"/>
    <cellStyle name="常规 7 20 2 32" xfId="25484"/>
    <cellStyle name="常规 7 20 2 27 2" xfId="25485"/>
    <cellStyle name="常规 7 20 2 32 2" xfId="25486"/>
    <cellStyle name="常规 7 20 2 27 2 2" xfId="25487"/>
    <cellStyle name="常规 7 20 2 32 2 2" xfId="25488"/>
    <cellStyle name="常规 7 20 2 27 2 2 2" xfId="25489"/>
    <cellStyle name="常规 7 20 2 32 2 2 2" xfId="25490"/>
    <cellStyle name="常规 7 20 2 27 3" xfId="25491"/>
    <cellStyle name="常规 7 20 2 32 3" xfId="25492"/>
    <cellStyle name="常规 7 20 2 27 3 2" xfId="25493"/>
    <cellStyle name="常规 7 20 2 32 3 2" xfId="25494"/>
    <cellStyle name="常规 7 20 2 27 4" xfId="25495"/>
    <cellStyle name="常规 7 20 2 32 4" xfId="25496"/>
    <cellStyle name="常规 7 20 2 27 4 2" xfId="25497"/>
    <cellStyle name="常规 7 20 2 32 4 2" xfId="25498"/>
    <cellStyle name="常规 7 20 2 27 5" xfId="25499"/>
    <cellStyle name="常规 7 20 2 32 5" xfId="25500"/>
    <cellStyle name="常规 7 20 2 28" xfId="25501"/>
    <cellStyle name="常规 7 20 2 33" xfId="25502"/>
    <cellStyle name="常规 7 20 2 28 2" xfId="25503"/>
    <cellStyle name="常规 7 20 2 33 2" xfId="25504"/>
    <cellStyle name="常规 7 20 2 28 2 2 2" xfId="25505"/>
    <cellStyle name="常规 7 20 2 33 2 2 2" xfId="25506"/>
    <cellStyle name="计算 3 3 5" xfId="25507"/>
    <cellStyle name="常规 7 20 2 28 2 3" xfId="25508"/>
    <cellStyle name="常规 7 20 2 33 2 3" xfId="25509"/>
    <cellStyle name="常规 7 20 2 28 2 3 2" xfId="25510"/>
    <cellStyle name="常规 7 20 2 33 2 3 2" xfId="25511"/>
    <cellStyle name="计算 3 4 5" xfId="25512"/>
    <cellStyle name="常规 7 20 2 28 2 4" xfId="25513"/>
    <cellStyle name="常规 7 20 2 33 2 4" xfId="25514"/>
    <cellStyle name="常规 7 20 2 28 3" xfId="25515"/>
    <cellStyle name="常规 7 20 2 33 3" xfId="25516"/>
    <cellStyle name="常规 7 20 2 28 3 2" xfId="25517"/>
    <cellStyle name="常规 7 20 2 33 3 2" xfId="25518"/>
    <cellStyle name="常规 7 20 2 28 4" xfId="25519"/>
    <cellStyle name="常规 7 20 2 33 4" xfId="25520"/>
    <cellStyle name="常规 7 20 2 28 4 2" xfId="25521"/>
    <cellStyle name="常规 7 20 2 33 4 2" xfId="25522"/>
    <cellStyle name="常规 7 20 2 28 5" xfId="25523"/>
    <cellStyle name="常规 7 20 2 33 5" xfId="25524"/>
    <cellStyle name="常规 7 20 2 29" xfId="25525"/>
    <cellStyle name="常规 7 20 2 34" xfId="25526"/>
    <cellStyle name="常规 7 20 2 29 2" xfId="25527"/>
    <cellStyle name="常规 7 20 2 34 2" xfId="25528"/>
    <cellStyle name="常规 7 20 2 29 2 2" xfId="25529"/>
    <cellStyle name="常规 7 20 2 34 2 2" xfId="25530"/>
    <cellStyle name="常规 7 20 2 29 2 2 2" xfId="25531"/>
    <cellStyle name="常规 7 20 2 34 2 2 2" xfId="25532"/>
    <cellStyle name="强调文字颜色 6 3 3 2 2 2" xfId="25533"/>
    <cellStyle name="常规 7 20 2 29 2 3" xfId="25534"/>
    <cellStyle name="常规 7 20 2 34 2 3" xfId="25535"/>
    <cellStyle name="强调文字颜色 6 3 3 2 2 2 2" xfId="25536"/>
    <cellStyle name="常规 7 20 2 29 2 3 2" xfId="25537"/>
    <cellStyle name="常规 7 20 2 34 2 3 2" xfId="25538"/>
    <cellStyle name="常规 8 4 2 2 5" xfId="25539"/>
    <cellStyle name="强调文字颜色 6 3 3 2 2 3" xfId="25540"/>
    <cellStyle name="常规 7 20 2 29 2 4" xfId="25541"/>
    <cellStyle name="常规 7 20 2 34 2 4" xfId="25542"/>
    <cellStyle name="常规 7 20 2 29 3" xfId="25543"/>
    <cellStyle name="常规 7 20 2 34 3" xfId="25544"/>
    <cellStyle name="常规 7 20 2 29 3 2" xfId="25545"/>
    <cellStyle name="常规 7 20 2 34 3 2" xfId="25546"/>
    <cellStyle name="常规 7 20 2 29 4" xfId="25547"/>
    <cellStyle name="常规 7 20 2 34 4" xfId="25548"/>
    <cellStyle name="常规 7 20 2 29 4 2" xfId="25549"/>
    <cellStyle name="常规 7 20 2 34 4 2" xfId="25550"/>
    <cellStyle name="常规 7 20 2 29 5" xfId="25551"/>
    <cellStyle name="常规 7 20 2 34 5" xfId="25552"/>
    <cellStyle name="常规 7 20 2 3 2 2 2" xfId="25553"/>
    <cellStyle name="常规 7 20 2 3 2 3" xfId="25554"/>
    <cellStyle name="常规 7 20 2 3 2 3 2" xfId="25555"/>
    <cellStyle name="常规 7 20 2 3 3" xfId="25556"/>
    <cellStyle name="常规 7 20 2 3 4" xfId="25557"/>
    <cellStyle name="常规 7 69 3 2" xfId="25558"/>
    <cellStyle name="常规 7 74 3 2" xfId="25559"/>
    <cellStyle name="常规 7 20 2 3 5" xfId="25560"/>
    <cellStyle name="常规 7 20 2 35 2" xfId="25561"/>
    <cellStyle name="常规 7 20 2 40 2" xfId="25562"/>
    <cellStyle name="常规 7 20 2 35 2 2" xfId="25563"/>
    <cellStyle name="常规 7 20 2 40 2 2" xfId="25564"/>
    <cellStyle name="常规 7 20 2 35 2 2 2" xfId="25565"/>
    <cellStyle name="常规 7 20 2 40 2 2 2" xfId="25566"/>
    <cellStyle name="强调文字颜色 6 3 3 3 2 2" xfId="25567"/>
    <cellStyle name="常规 7 20 2 35 2 3" xfId="25568"/>
    <cellStyle name="常规 7 20 2 40 2 3" xfId="25569"/>
    <cellStyle name="强调文字颜色 6 3 3 3 2 2 2" xfId="25570"/>
    <cellStyle name="常规 7 20 2 35 2 3 2" xfId="25571"/>
    <cellStyle name="常规 7 20 2 40 2 3 2" xfId="25572"/>
    <cellStyle name="强调文字颜色 6 3 3 3 2 3" xfId="25573"/>
    <cellStyle name="常规 7 20 2 35 2 4" xfId="25574"/>
    <cellStyle name="常规 7 20 2 40 2 4" xfId="25575"/>
    <cellStyle name="常规 7 20 2 35 3" xfId="25576"/>
    <cellStyle name="常规 7 20 2 40 3" xfId="25577"/>
    <cellStyle name="常规 7 20 2 35 3 2" xfId="25578"/>
    <cellStyle name="常规 7 20 2 40 3 2" xfId="25579"/>
    <cellStyle name="常规 7 20 2 35 4" xfId="25580"/>
    <cellStyle name="常规 7 20 2 40 4" xfId="25581"/>
    <cellStyle name="常规 7 20 2 35 4 2" xfId="25582"/>
    <cellStyle name="常规 7 20 2 40 4 2" xfId="25583"/>
    <cellStyle name="常规 7 20 2 36" xfId="25584"/>
    <cellStyle name="常规 7 20 2 41" xfId="25585"/>
    <cellStyle name="常规 7 20 2 36 2" xfId="25586"/>
    <cellStyle name="常规 7 20 2 41 2" xfId="25587"/>
    <cellStyle name="常规 7 20 2 36 2 2" xfId="25588"/>
    <cellStyle name="常规 7 20 2 41 2 2" xfId="25589"/>
    <cellStyle name="强调文字颜色 1 2 5 5" xfId="25590"/>
    <cellStyle name="常规 7 20 2 36 2 2 2" xfId="25591"/>
    <cellStyle name="常规 7 20 2 41 2 2 2" xfId="25592"/>
    <cellStyle name="强调文字颜色 6 3 3 4 2 2" xfId="25593"/>
    <cellStyle name="常规 7 20 2 36 2 3" xfId="25594"/>
    <cellStyle name="常规 7 20 2 41 2 3" xfId="25595"/>
    <cellStyle name="强调文字颜色 1 2 6 5" xfId="25596"/>
    <cellStyle name="强调文字颜色 6 3 3 4 2 2 2" xfId="25597"/>
    <cellStyle name="常规 7 20 2 36 2 3 2" xfId="25598"/>
    <cellStyle name="常规 7 20 2 41 2 3 2" xfId="25599"/>
    <cellStyle name="强调文字颜色 6 3 3 4 2 3" xfId="25600"/>
    <cellStyle name="常规 7 20 2 36 2 4" xfId="25601"/>
    <cellStyle name="常规 7 20 2 41 2 4" xfId="25602"/>
    <cellStyle name="常规 7 20 2 36 3" xfId="25603"/>
    <cellStyle name="常规 7 20 2 41 3" xfId="25604"/>
    <cellStyle name="常规 7 20 2 36 3 2" xfId="25605"/>
    <cellStyle name="常规 7 20 2 41 3 2" xfId="25606"/>
    <cellStyle name="常规 7 20 2 36 4" xfId="25607"/>
    <cellStyle name="常规 7 20 2 41 4" xfId="25608"/>
    <cellStyle name="常规 7 20 2 36 4 2" xfId="25609"/>
    <cellStyle name="常规 7 20 2 41 4 2" xfId="25610"/>
    <cellStyle name="常规 7 20 2 36 5" xfId="25611"/>
    <cellStyle name="常规 7 20 2 41 5" xfId="25612"/>
    <cellStyle name="常规 7 20 2 37" xfId="25613"/>
    <cellStyle name="常规 7 20 2 42" xfId="25614"/>
    <cellStyle name="常规 7 20 2 37 2" xfId="25615"/>
    <cellStyle name="常规 7 20 2 42 2" xfId="25616"/>
    <cellStyle name="常规 7 20 2 37 2 2" xfId="25617"/>
    <cellStyle name="常规 7 20 2 42 2 2" xfId="25618"/>
    <cellStyle name="常规 7 20 2 37 3" xfId="25619"/>
    <cellStyle name="常规 7 20 2 42 3" xfId="25620"/>
    <cellStyle name="常规 7 20 2 37 3 2" xfId="25621"/>
    <cellStyle name="常规 7 20 2 42 3 2" xfId="25622"/>
    <cellStyle name="常规 7 20 2 37 4" xfId="25623"/>
    <cellStyle name="常规 7 20 2 42 4" xfId="25624"/>
    <cellStyle name="常规 7 20 2 37 4 2" xfId="25625"/>
    <cellStyle name="常规 7 20 2 42 4 2" xfId="25626"/>
    <cellStyle name="常规 7 20 2 37 5" xfId="25627"/>
    <cellStyle name="常规 7 20 2 42 5" xfId="25628"/>
    <cellStyle name="常规 7 20 2 38" xfId="25629"/>
    <cellStyle name="常规 7 20 2 43" xfId="25630"/>
    <cellStyle name="注释 3 2 2 7" xfId="25631"/>
    <cellStyle name="常规 7 20 2 38 2" xfId="25632"/>
    <cellStyle name="常规 7 20 2 43 2" xfId="25633"/>
    <cellStyle name="注释 3 2 2 7 2" xfId="25634"/>
    <cellStyle name="常规 7 20 2 38 2 2" xfId="25635"/>
    <cellStyle name="常规 7 20 2 43 2 2" xfId="25636"/>
    <cellStyle name="强调文字颜色 3 2 5 5" xfId="25637"/>
    <cellStyle name="注释 3 2 2 7 2 2" xfId="25638"/>
    <cellStyle name="常规 7 20 2 38 2 2 2" xfId="25639"/>
    <cellStyle name="常规 7 20 2 43 2 2 2" xfId="25640"/>
    <cellStyle name="常规 7 20 2 38 2 4" xfId="25641"/>
    <cellStyle name="常规 7 20 2 43 2 4" xfId="25642"/>
    <cellStyle name="注释 3 2 2 8" xfId="25643"/>
    <cellStyle name="常规 7 20 2 38 3" xfId="25644"/>
    <cellStyle name="常规 7 20 2 43 3" xfId="25645"/>
    <cellStyle name="常规 7 20 2 38 3 2" xfId="25646"/>
    <cellStyle name="常规 7 20 2 43 3 2" xfId="25647"/>
    <cellStyle name="常规 7 20 2 38 4" xfId="25648"/>
    <cellStyle name="常规 7 20 2 43 4" xfId="25649"/>
    <cellStyle name="常规 7 20 2 38 4 2" xfId="25650"/>
    <cellStyle name="常规 7 20 2 43 4 2" xfId="25651"/>
    <cellStyle name="常规 7 20 2 38 5" xfId="25652"/>
    <cellStyle name="常规 7 20 2 43 5" xfId="25653"/>
    <cellStyle name="常规 7 20 2 39 2 4" xfId="25654"/>
    <cellStyle name="常规 7 20 2 44 2 4" xfId="25655"/>
    <cellStyle name="常规 7 20 2 4 2 2" xfId="25656"/>
    <cellStyle name="常规 7 20 2 4 2 2 2" xfId="25657"/>
    <cellStyle name="常规 7 20 2 4 2 3" xfId="25658"/>
    <cellStyle name="常规 7 20 2 4 2 3 2" xfId="25659"/>
    <cellStyle name="常规 7 20 2 4 3" xfId="25660"/>
    <cellStyle name="常规 7 20 2 4 4" xfId="25661"/>
    <cellStyle name="常规 7 20 2 4 4 2" xfId="25662"/>
    <cellStyle name="常规 7 69 4 2" xfId="25663"/>
    <cellStyle name="常规 7 74 4 2" xfId="25664"/>
    <cellStyle name="常规 7 20 2 4 5" xfId="25665"/>
    <cellStyle name="输入 2 5 3 2" xfId="25666"/>
    <cellStyle name="常规 7 20 2 5" xfId="25667"/>
    <cellStyle name="常规 7 20 2 5 2" xfId="25668"/>
    <cellStyle name="常规 7 20 2 5 2 2" xfId="25669"/>
    <cellStyle name="常规 7 20 2 5 2 2 2" xfId="25670"/>
    <cellStyle name="常规 7 20 2 5 2 3 2" xfId="25671"/>
    <cellStyle name="常规 7 20 2 5 3" xfId="25672"/>
    <cellStyle name="常规 7 20 2 5 4" xfId="25673"/>
    <cellStyle name="常规 7 20 2 5 4 2" xfId="25674"/>
    <cellStyle name="常规 7 20 2 5 5" xfId="25675"/>
    <cellStyle name="常规 7 20 2 6" xfId="25676"/>
    <cellStyle name="常规 7 20 2 6 2" xfId="25677"/>
    <cellStyle name="汇总 3 3 2 5" xfId="25678"/>
    <cellStyle name="常规 7 20 2 6 2 2" xfId="25679"/>
    <cellStyle name="常规 7 20 2 6 2 2 2" xfId="25680"/>
    <cellStyle name="常规 7 20 2 6 2 3" xfId="25681"/>
    <cellStyle name="常规 7 20 2 6 2 3 2" xfId="25682"/>
    <cellStyle name="常规 7 20 2 6 2 4" xfId="25683"/>
    <cellStyle name="汇总 3 2 2 4 2 2 2" xfId="25684"/>
    <cellStyle name="常规 7 20 2 6 3" xfId="25685"/>
    <cellStyle name="常规 7 20 2 6 3 2" xfId="25686"/>
    <cellStyle name="常规 7 20 2 6 4" xfId="25687"/>
    <cellStyle name="常规 7 20 2 6 4 2" xfId="25688"/>
    <cellStyle name="常规 7 20 2 6 5" xfId="25689"/>
    <cellStyle name="常规 7 20 2 7 2 2" xfId="25690"/>
    <cellStyle name="常规 7 20 2 7 2 2 2" xfId="25691"/>
    <cellStyle name="常规 7 20 2 7 2 3" xfId="25692"/>
    <cellStyle name="常规 7 20 2 7 2 3 2" xfId="25693"/>
    <cellStyle name="常规 7 20 2 7 2 4" xfId="25694"/>
    <cellStyle name="常规 7 20 2 7 3" xfId="25695"/>
    <cellStyle name="常规 7 20 2 7 3 2" xfId="25696"/>
    <cellStyle name="常规 7 20 2 7 4" xfId="25697"/>
    <cellStyle name="常规 7 20 2 7 4 2" xfId="25698"/>
    <cellStyle name="千位分隔 2 10 2" xfId="25699"/>
    <cellStyle name="常规 7 20 2 7 5" xfId="25700"/>
    <cellStyle name="常规 7 20 2 8" xfId="25701"/>
    <cellStyle name="常规 7 20 2 8 2" xfId="25702"/>
    <cellStyle name="汇总 3 3 4 5" xfId="25703"/>
    <cellStyle name="常规 7 20 2 8 2 2" xfId="25704"/>
    <cellStyle name="常规 7 20 2 8 2 3" xfId="25705"/>
    <cellStyle name="常规 7 20 2 8 2 3 2" xfId="25706"/>
    <cellStyle name="常规 7 20 2 8 2 4" xfId="25707"/>
    <cellStyle name="常规 7 20 2 8 3" xfId="25708"/>
    <cellStyle name="常规 7 20 2 8 3 2" xfId="25709"/>
    <cellStyle name="常规 7 20 2 8 4" xfId="25710"/>
    <cellStyle name="常规 7 20 2 8 4 2" xfId="25711"/>
    <cellStyle name="常规 7 20 2 8 5" xfId="25712"/>
    <cellStyle name="常规 7 20 2 9" xfId="25713"/>
    <cellStyle name="常规 7 20 2 9 2" xfId="25714"/>
    <cellStyle name="强调文字颜色 1 2 4 4" xfId="25715"/>
    <cellStyle name="常规 7 20 2 9 2 2" xfId="25716"/>
    <cellStyle name="强调文字颜色 1 2 4 5" xfId="25717"/>
    <cellStyle name="常规 7 20 2 9 2 3" xfId="25718"/>
    <cellStyle name="常规 7 20 2 9 2 4" xfId="25719"/>
    <cellStyle name="常规 7 20 2 9 3" xfId="25720"/>
    <cellStyle name="强调文字颜色 1 2 5 4" xfId="25721"/>
    <cellStyle name="常规 7 20 2 9 3 2" xfId="25722"/>
    <cellStyle name="强调文字颜色 1 2 6 4" xfId="25723"/>
    <cellStyle name="常规 7 20 2 9 4 2" xfId="25724"/>
    <cellStyle name="常规 7 20 2 9 5" xfId="25725"/>
    <cellStyle name="常规 7 20 25 2" xfId="25726"/>
    <cellStyle name="常规 7 20 30 2" xfId="25727"/>
    <cellStyle name="常规 7 20 25 2 2" xfId="25728"/>
    <cellStyle name="常规 7 20 30 2 2" xfId="25729"/>
    <cellStyle name="常规 7 20 25 2 2 2" xfId="25730"/>
    <cellStyle name="常规 7 20 30 2 2 2" xfId="25731"/>
    <cellStyle name="常规 7 20 25 2 3" xfId="25732"/>
    <cellStyle name="常规 7 20 30 2 3" xfId="25733"/>
    <cellStyle name="常规 7 20 25 2 3 2" xfId="25734"/>
    <cellStyle name="常规 7 20 30 2 3 2" xfId="25735"/>
    <cellStyle name="常规 7 20 25 2 4" xfId="25736"/>
    <cellStyle name="常规 7 20 30 2 4" xfId="25737"/>
    <cellStyle name="常规 7 20 25 4 2 2" xfId="25738"/>
    <cellStyle name="常规 7 20 30 4 2 2" xfId="25739"/>
    <cellStyle name="常规 7 20 25 5" xfId="25740"/>
    <cellStyle name="常规 7 20 30 5" xfId="25741"/>
    <cellStyle name="常规 7 20 26" xfId="25742"/>
    <cellStyle name="常规 7 20 31" xfId="25743"/>
    <cellStyle name="常规 7 20 26 2" xfId="25744"/>
    <cellStyle name="常规 7 20 31 2" xfId="25745"/>
    <cellStyle name="常规 7 20 26 2 2" xfId="25746"/>
    <cellStyle name="常规 7 20 31 2 2" xfId="25747"/>
    <cellStyle name="注释 3 20" xfId="25748"/>
    <cellStyle name="注释 3 15" xfId="25749"/>
    <cellStyle name="常规 7 20 26 2 2 2" xfId="25750"/>
    <cellStyle name="常规 7 20 31 2 2 2" xfId="25751"/>
    <cellStyle name="常规 7 20 26 2 3" xfId="25752"/>
    <cellStyle name="常规 7 20 31 2 3" xfId="25753"/>
    <cellStyle name="常规 7 20 26 2 3 2" xfId="25754"/>
    <cellStyle name="常规 7 20 31 2 3 2" xfId="25755"/>
    <cellStyle name="常规 7 20 26 4 2" xfId="25756"/>
    <cellStyle name="常规 7 20 31 4 2" xfId="25757"/>
    <cellStyle name="常规 7 20 26 4 2 2" xfId="25758"/>
    <cellStyle name="常规 7 20 31 4 2 2" xfId="25759"/>
    <cellStyle name="常规 7 20 27" xfId="25760"/>
    <cellStyle name="常规 7 20 32" xfId="25761"/>
    <cellStyle name="常规 7 20 27 2" xfId="25762"/>
    <cellStyle name="常规 7 20 32 2" xfId="25763"/>
    <cellStyle name="常规 7 20 27 2 2" xfId="25764"/>
    <cellStyle name="常规 7 20 32 2 2" xfId="25765"/>
    <cellStyle name="常规 7 20 27 2 2 2" xfId="25766"/>
    <cellStyle name="常规 7 20 32 2 2 2" xfId="25767"/>
    <cellStyle name="常规 7 20 27 2 3" xfId="25768"/>
    <cellStyle name="常规 7 20 32 2 3" xfId="25769"/>
    <cellStyle name="常规 7 20 27 2 3 2" xfId="25770"/>
    <cellStyle name="常规 7 20 32 2 3 2" xfId="25771"/>
    <cellStyle name="常规 7 20 27 2 4" xfId="25772"/>
    <cellStyle name="常规 7 20 32 2 4" xfId="25773"/>
    <cellStyle name="常规 7 20 27 3" xfId="25774"/>
    <cellStyle name="常规 7 20 32 3" xfId="25775"/>
    <cellStyle name="常规 7 20 27 3 2" xfId="25776"/>
    <cellStyle name="常规 7 20 32 3 2" xfId="25777"/>
    <cellStyle name="常规 7 20 27 4" xfId="25778"/>
    <cellStyle name="常规 7 20 32 4" xfId="25779"/>
    <cellStyle name="常规 7 20 27 4 2" xfId="25780"/>
    <cellStyle name="常规 7 20 32 4 2" xfId="25781"/>
    <cellStyle name="常规 7 20 27 4 3" xfId="25782"/>
    <cellStyle name="常规 7 20 32 4 3" xfId="25783"/>
    <cellStyle name="强调文字颜色 4 2 2 4" xfId="25784"/>
    <cellStyle name="常规 7 20 28 2" xfId="25785"/>
    <cellStyle name="常规 7 20 33 2" xfId="25786"/>
    <cellStyle name="强调文字颜色 4 2 2 5" xfId="25787"/>
    <cellStyle name="常规 7 20 28 3" xfId="25788"/>
    <cellStyle name="常规 7 20 33 3" xfId="25789"/>
    <cellStyle name="强调文字颜色 4 2 2 5 2" xfId="25790"/>
    <cellStyle name="常规 7 20 28 3 2" xfId="25791"/>
    <cellStyle name="常规 7 20 33 3 2" xfId="25792"/>
    <cellStyle name="强调文字颜色 4 2 2 6" xfId="25793"/>
    <cellStyle name="常规 7 20 28 4" xfId="25794"/>
    <cellStyle name="常规 7 20 33 4" xfId="25795"/>
    <cellStyle name="强调文字颜色 4 2 2 6 2" xfId="25796"/>
    <cellStyle name="常规 7 20 28 4 2" xfId="25797"/>
    <cellStyle name="常规 7 20 33 4 2" xfId="25798"/>
    <cellStyle name="强调文字颜色 4 2 2 6 2 2" xfId="25799"/>
    <cellStyle name="常规 7 20 28 4 2 2" xfId="25800"/>
    <cellStyle name="常规 7 20 33 4 2 2" xfId="25801"/>
    <cellStyle name="强调文字颜色 4 2 2 6 3" xfId="25802"/>
    <cellStyle name="常规 7 20 28 4 3" xfId="25803"/>
    <cellStyle name="常规 7 20 33 4 3" xfId="25804"/>
    <cellStyle name="强调文字颜色 4 2 2 7" xfId="25805"/>
    <cellStyle name="常规 7 20 28 5" xfId="25806"/>
    <cellStyle name="常规 7 20 33 5" xfId="25807"/>
    <cellStyle name="常规 7 20 29" xfId="25808"/>
    <cellStyle name="常规 7 20 34" xfId="25809"/>
    <cellStyle name="强调文字颜色 4 2 3 4" xfId="25810"/>
    <cellStyle name="输入 2 2 2 8" xfId="25811"/>
    <cellStyle name="常规 7 20 29 2" xfId="25812"/>
    <cellStyle name="常规 7 20 34 2" xfId="25813"/>
    <cellStyle name="解释性文本 3 3 3 2 4" xfId="25814"/>
    <cellStyle name="强调文字颜色 4 2 3 5" xfId="25815"/>
    <cellStyle name="常规 7 20 29 3" xfId="25816"/>
    <cellStyle name="常规 7 20 34 3" xfId="25817"/>
    <cellStyle name="常规 9 17" xfId="25818"/>
    <cellStyle name="常规 9 22" xfId="25819"/>
    <cellStyle name="强调文字颜色 4 2 3 5 2" xfId="25820"/>
    <cellStyle name="常规 7 20 29 3 2" xfId="25821"/>
    <cellStyle name="常规 7 20 34 3 2" xfId="25822"/>
    <cellStyle name="强调文字颜色 4 2 3 6" xfId="25823"/>
    <cellStyle name="常规 7 20 29 4" xfId="25824"/>
    <cellStyle name="常规 7 20 34 4" xfId="25825"/>
    <cellStyle name="强调文字颜色 4 2 3 6 2" xfId="25826"/>
    <cellStyle name="常规 7 20 29 4 2" xfId="25827"/>
    <cellStyle name="常规 7 20 34 4 2" xfId="25828"/>
    <cellStyle name="常规 7 20 29 4 2 2" xfId="25829"/>
    <cellStyle name="常规 7 20 34 4 2 2" xfId="25830"/>
    <cellStyle name="常规 7 20 29 4 3" xfId="25831"/>
    <cellStyle name="常规 7 20 34 4 3" xfId="25832"/>
    <cellStyle name="强调文字颜色 4 2 3 7" xfId="25833"/>
    <cellStyle name="常规 7 20 29 5" xfId="25834"/>
    <cellStyle name="常规 7 20 34 5" xfId="25835"/>
    <cellStyle name="常规 7 20 3 2 3" xfId="25836"/>
    <cellStyle name="常规 7 20 3 2 3 2" xfId="25837"/>
    <cellStyle name="常规 7 20 3 4" xfId="25838"/>
    <cellStyle name="常规 7 20 3 4 2" xfId="25839"/>
    <cellStyle name="常规 7 20 3 4 2 2" xfId="25840"/>
    <cellStyle name="常规 7 20 3 4 3" xfId="25841"/>
    <cellStyle name="输入 2 5 4 2" xfId="25842"/>
    <cellStyle name="常规 7 20 3 5" xfId="25843"/>
    <cellStyle name="常规 7 20 35" xfId="25844"/>
    <cellStyle name="常规 7 20 40" xfId="25845"/>
    <cellStyle name="强调文字颜色 4 2 4 4" xfId="25846"/>
    <cellStyle name="常规 7 20 35 2" xfId="25847"/>
    <cellStyle name="常规 7 20 40 2" xfId="25848"/>
    <cellStyle name="强调文字颜色 4 2 4 5" xfId="25849"/>
    <cellStyle name="常规 7 20 35 3" xfId="25850"/>
    <cellStyle name="常规 7 20 40 3" xfId="25851"/>
    <cellStyle name="常规 7 20 35 3 2" xfId="25852"/>
    <cellStyle name="常规 7 20 40 3 2" xfId="25853"/>
    <cellStyle name="常规 7 20 35 4" xfId="25854"/>
    <cellStyle name="常规 7 20 40 4" xfId="25855"/>
    <cellStyle name="常规 7 20 35 4 2" xfId="25856"/>
    <cellStyle name="常规 7 20 40 4 2" xfId="25857"/>
    <cellStyle name="常规 7 20 35 4 2 2" xfId="25858"/>
    <cellStyle name="常规 7 20 40 4 2 2" xfId="25859"/>
    <cellStyle name="注释 2 2 3 2 3 3" xfId="25860"/>
    <cellStyle name="常规 7 20 35 4 3" xfId="25861"/>
    <cellStyle name="常规 7 20 40 4 3" xfId="25862"/>
    <cellStyle name="常规 7 20 35 5" xfId="25863"/>
    <cellStyle name="常规 7 20 40 5" xfId="25864"/>
    <cellStyle name="常规 7 20 36 4 2" xfId="25865"/>
    <cellStyle name="常规 7 20 41 4 2" xfId="25866"/>
    <cellStyle name="常规 8 2 25 3" xfId="25867"/>
    <cellStyle name="常规 8 2 30 3" xfId="25868"/>
    <cellStyle name="常规 7 20 36 4 2 2" xfId="25869"/>
    <cellStyle name="常规 7 20 41 4 2 2" xfId="25870"/>
    <cellStyle name="注释 2 2 4 2 3 3" xfId="25871"/>
    <cellStyle name="常规 7 20 36 4 3" xfId="25872"/>
    <cellStyle name="常规 7 20 41 4 3" xfId="25873"/>
    <cellStyle name="常规 7 20 36 5" xfId="25874"/>
    <cellStyle name="常规 7 20 41 5" xfId="25875"/>
    <cellStyle name="强调文字颜色 4 2 6 4" xfId="25876"/>
    <cellStyle name="常规 7 20 37 2" xfId="25877"/>
    <cellStyle name="常规 7 20 42 2" xfId="25878"/>
    <cellStyle name="常规 7 20 37 3 2" xfId="25879"/>
    <cellStyle name="常规 7 20 42 3 2" xfId="25880"/>
    <cellStyle name="常规 7 20 37 4 2" xfId="25881"/>
    <cellStyle name="常规 7 20 42 4 2" xfId="25882"/>
    <cellStyle name="常规 7 20 37 4 2 2" xfId="25883"/>
    <cellStyle name="常规 7 20 42 4 2 2" xfId="25884"/>
    <cellStyle name="注释 2 2 5 2 3 3" xfId="25885"/>
    <cellStyle name="常规 7 20 37 4 3" xfId="25886"/>
    <cellStyle name="常规 7 20 42 4 3" xfId="25887"/>
    <cellStyle name="常规 7 20 37 5" xfId="25888"/>
    <cellStyle name="常规 7 20 42 5" xfId="25889"/>
    <cellStyle name="常规 7 20 38" xfId="25890"/>
    <cellStyle name="常规 7 20 43" xfId="25891"/>
    <cellStyle name="强调文字颜色 4 2 7 4" xfId="25892"/>
    <cellStyle name="常规 7 20 38 2" xfId="25893"/>
    <cellStyle name="常规 7 20 43 2" xfId="25894"/>
    <cellStyle name="常规 7 20 38 3" xfId="25895"/>
    <cellStyle name="常规 7 20 43 3" xfId="25896"/>
    <cellStyle name="常规 7 20 38 3 2" xfId="25897"/>
    <cellStyle name="常规 7 20 43 3 2" xfId="25898"/>
    <cellStyle name="常规 7 20 38 4" xfId="25899"/>
    <cellStyle name="常规 7 20 43 4" xfId="25900"/>
    <cellStyle name="常规 7 20 38 4 2" xfId="25901"/>
    <cellStyle name="常规 7 20 43 4 2" xfId="25902"/>
    <cellStyle name="常规 7 20 38 4 2 2" xfId="25903"/>
    <cellStyle name="常规 7 20 43 4 2 2" xfId="25904"/>
    <cellStyle name="常规 7 20 38 4 3" xfId="25905"/>
    <cellStyle name="常规 7 20 43 4 3" xfId="25906"/>
    <cellStyle name="常规 7 20 39" xfId="25907"/>
    <cellStyle name="常规 7 20 44" xfId="25908"/>
    <cellStyle name="常规 7 20 39 2" xfId="25909"/>
    <cellStyle name="常规 7 20 44 2" xfId="25910"/>
    <cellStyle name="常规 7 20 39 2 2" xfId="25911"/>
    <cellStyle name="常规 7 20 44 2 2" xfId="25912"/>
    <cellStyle name="常规 7 20 39 2 2 2" xfId="25913"/>
    <cellStyle name="常规 7 20 44 2 2 2" xfId="25914"/>
    <cellStyle name="常规 7 20 39 2 3" xfId="25915"/>
    <cellStyle name="常规 7 20 44 2 3" xfId="25916"/>
    <cellStyle name="常规 7 20 39 2 3 2" xfId="25917"/>
    <cellStyle name="常规 7 20 44 2 3 2" xfId="25918"/>
    <cellStyle name="链接单元格 2 2" xfId="25919"/>
    <cellStyle name="常规 7 20 39 2 4" xfId="25920"/>
    <cellStyle name="常规 7 20 44 2 4" xfId="25921"/>
    <cellStyle name="常规 7 20 39 3" xfId="25922"/>
    <cellStyle name="常规 7 20 44 3" xfId="25923"/>
    <cellStyle name="常规 7 20 39 3 2" xfId="25924"/>
    <cellStyle name="常规 7 20 44 3 2" xfId="25925"/>
    <cellStyle name="常规 7 20 39 4" xfId="25926"/>
    <cellStyle name="常规 7 20 44 4" xfId="25927"/>
    <cellStyle name="常规 7 20 39 4 2" xfId="25928"/>
    <cellStyle name="常规 7 20 44 4 2" xfId="25929"/>
    <cellStyle name="常规 7 20 39 4 2 2" xfId="25930"/>
    <cellStyle name="常规 7 20 44 4 2 2" xfId="25931"/>
    <cellStyle name="常规 7 20 4 2 2" xfId="25932"/>
    <cellStyle name="常规 7 20 4 2 2 2" xfId="25933"/>
    <cellStyle name="常规 7 20 4 2 3" xfId="25934"/>
    <cellStyle name="常规 7 20 4 2 3 2" xfId="25935"/>
    <cellStyle name="常规 7 20 4 3" xfId="25936"/>
    <cellStyle name="常规 7 20 4 3 2" xfId="25937"/>
    <cellStyle name="常规 7 20 4 4" xfId="25938"/>
    <cellStyle name="常规 7 20 4 4 2" xfId="25939"/>
    <cellStyle name="常规 7 20 4 4 2 2" xfId="25940"/>
    <cellStyle name="常规 7 20 4 4 3" xfId="25941"/>
    <cellStyle name="常规 7 20 4 5" xfId="25942"/>
    <cellStyle name="常规 7 20 45" xfId="25943"/>
    <cellStyle name="常规 7 20 45 2" xfId="25944"/>
    <cellStyle name="常规 7 20 45 2 2" xfId="25945"/>
    <cellStyle name="常规 7 20 45 3" xfId="25946"/>
    <cellStyle name="常规 7 20 45 3 2" xfId="25947"/>
    <cellStyle name="常规 7 20 45 4" xfId="25948"/>
    <cellStyle name="常规 7 20 46" xfId="25949"/>
    <cellStyle name="常规 7 20 46 2" xfId="25950"/>
    <cellStyle name="常规 7 20 47" xfId="25951"/>
    <cellStyle name="常规 7 20 47 2" xfId="25952"/>
    <cellStyle name="常规 7 20 5" xfId="25953"/>
    <cellStyle name="常规 7 20 5 2 2" xfId="25954"/>
    <cellStyle name="常规 7 20 5 2 2 2" xfId="25955"/>
    <cellStyle name="常规 7 20 5 2 3" xfId="25956"/>
    <cellStyle name="常规 7 20 5 2 3 2" xfId="25957"/>
    <cellStyle name="常规 7 20 5 3 2" xfId="25958"/>
    <cellStyle name="常规 7 20 5 4" xfId="25959"/>
    <cellStyle name="常规 7 20 5 4 3" xfId="25960"/>
    <cellStyle name="常规 7 20 5 5" xfId="25961"/>
    <cellStyle name="常规 7 20 6" xfId="25962"/>
    <cellStyle name="常规 7 20 6 2 2" xfId="25963"/>
    <cellStyle name="常规 7 20 6 2 2 2" xfId="25964"/>
    <cellStyle name="常规 7 20 6 2 3" xfId="25965"/>
    <cellStyle name="常规 7 20 6 2 3 2" xfId="25966"/>
    <cellStyle name="常规 7 20 6 3" xfId="25967"/>
    <cellStyle name="常规 7 20 6 3 2" xfId="25968"/>
    <cellStyle name="注释 3 10 2 4" xfId="25969"/>
    <cellStyle name="常规 7 20 6 4" xfId="25970"/>
    <cellStyle name="常规 7 20 6 5" xfId="25971"/>
    <cellStyle name="千位分隔 4 2 2" xfId="25972"/>
    <cellStyle name="常规 7 20 7 2 2 2" xfId="25973"/>
    <cellStyle name="千位分隔 4 3" xfId="25974"/>
    <cellStyle name="常规 7 20 7 2 3" xfId="25975"/>
    <cellStyle name="常规 7 20 7 2 3 2" xfId="25976"/>
    <cellStyle name="千位分隔 4 4" xfId="25977"/>
    <cellStyle name="常规 7 20 7 2 4" xfId="25978"/>
    <cellStyle name="千位分隔 5" xfId="25979"/>
    <cellStyle name="常规 7 20 7 3" xfId="25980"/>
    <cellStyle name="常规 7 20 7 3 2" xfId="25981"/>
    <cellStyle name="注释 3 11 2 4" xfId="25982"/>
    <cellStyle name="千位分隔 5 2" xfId="25983"/>
    <cellStyle name="千位分隔 6" xfId="25984"/>
    <cellStyle name="常规 7 20 7 4" xfId="25985"/>
    <cellStyle name="千位分隔 6 2" xfId="25986"/>
    <cellStyle name="常规 7 20 7 4 2" xfId="25987"/>
    <cellStyle name="常规 7 20 7 4 2 2" xfId="25988"/>
    <cellStyle name="千位分隔 7" xfId="25989"/>
    <cellStyle name="常规 7 20 7 5" xfId="25990"/>
    <cellStyle name="常规 7 20 8 2 2" xfId="25991"/>
    <cellStyle name="常规 7 20 8 2 2 2" xfId="25992"/>
    <cellStyle name="常规 7 20 8 2 3" xfId="25993"/>
    <cellStyle name="常规 7 20 8 2 3 2" xfId="25994"/>
    <cellStyle name="常规 7 20 8 2 4" xfId="25995"/>
    <cellStyle name="常规 7 20 8 3" xfId="25996"/>
    <cellStyle name="常规 7 20 8 3 2" xfId="25997"/>
    <cellStyle name="注释 3 12 2 4" xfId="25998"/>
    <cellStyle name="常规 7 20 8 4" xfId="25999"/>
    <cellStyle name="常规 7 20 8 4 2" xfId="26000"/>
    <cellStyle name="常规 7 20 8 4 2 2" xfId="26001"/>
    <cellStyle name="常规 7 20 8 5" xfId="26002"/>
    <cellStyle name="常规 7 20 9" xfId="26003"/>
    <cellStyle name="常规 7 20 9 3" xfId="26004"/>
    <cellStyle name="常规 7 20 9 4" xfId="26005"/>
    <cellStyle name="常规 7 20 9 5" xfId="26006"/>
    <cellStyle name="常规 7 21 4 2" xfId="26007"/>
    <cellStyle name="常规 7 21 5" xfId="26008"/>
    <cellStyle name="常规 7 22 2 3 2" xfId="26009"/>
    <cellStyle name="常规 7 22 2 4" xfId="26010"/>
    <cellStyle name="常规 7 22 4 2" xfId="26011"/>
    <cellStyle name="常规 7 22 5" xfId="26012"/>
    <cellStyle name="常规 7 23 2 3 2" xfId="26013"/>
    <cellStyle name="常规 7 23 4 2" xfId="26014"/>
    <cellStyle name="常规 7 23 5" xfId="26015"/>
    <cellStyle name="常规 7 25" xfId="26016"/>
    <cellStyle name="常规 7 30" xfId="26017"/>
    <cellStyle name="常规 7 26" xfId="26018"/>
    <cellStyle name="常规 7 31" xfId="26019"/>
    <cellStyle name="常规 75" xfId="26020"/>
    <cellStyle name="常规 80" xfId="26021"/>
    <cellStyle name="常规 7 26 5" xfId="26022"/>
    <cellStyle name="常规 7 31 5" xfId="26023"/>
    <cellStyle name="常规 7 27" xfId="26024"/>
    <cellStyle name="常规 7 32" xfId="26025"/>
    <cellStyle name="常规 7 27 2 2 2" xfId="26026"/>
    <cellStyle name="常规 7 32 2 2 2" xfId="26027"/>
    <cellStyle name="常规 7 27 4 2" xfId="26028"/>
    <cellStyle name="常规 7 32 4 2" xfId="26029"/>
    <cellStyle name="强调文字颜色 1 3 3 3 2 3 2" xfId="26030"/>
    <cellStyle name="常规 7 27 5" xfId="26031"/>
    <cellStyle name="常规 7 32 5" xfId="26032"/>
    <cellStyle name="强调文字颜色 1 3 3 3 2 4" xfId="26033"/>
    <cellStyle name="常规 7 28" xfId="26034"/>
    <cellStyle name="常规 7 33" xfId="26035"/>
    <cellStyle name="常规 7 28 2 2" xfId="26036"/>
    <cellStyle name="常规 7 33 2 2" xfId="26037"/>
    <cellStyle name="常规 7 28 2 2 2" xfId="26038"/>
    <cellStyle name="常规 7 33 2 2 2" xfId="26039"/>
    <cellStyle name="常规 7 28 3 2" xfId="26040"/>
    <cellStyle name="常规 7 33 3 2" xfId="26041"/>
    <cellStyle name="常规 7 28 4" xfId="26042"/>
    <cellStyle name="常规 7 33 4" xfId="26043"/>
    <cellStyle name="常规 7 28 4 2" xfId="26044"/>
    <cellStyle name="常规 7 33 4 2" xfId="26045"/>
    <cellStyle name="常规 7 28 5" xfId="26046"/>
    <cellStyle name="常规 7 33 5" xfId="26047"/>
    <cellStyle name="常规 7 29" xfId="26048"/>
    <cellStyle name="常规 7 34" xfId="26049"/>
    <cellStyle name="常规 7 29 2 2" xfId="26050"/>
    <cellStyle name="常规 7 34 2 2" xfId="26051"/>
    <cellStyle name="常规 7 29 2 2 2" xfId="26052"/>
    <cellStyle name="常规 7 34 2 2 2" xfId="26053"/>
    <cellStyle name="常规 7 29 3 2" xfId="26054"/>
    <cellStyle name="常规 7 34 3 2" xfId="26055"/>
    <cellStyle name="常规 8 2 2 2 39 2 2" xfId="26056"/>
    <cellStyle name="常规 8 2 2 2 44 2 2" xfId="26057"/>
    <cellStyle name="常规 7 29 4" xfId="26058"/>
    <cellStyle name="常规 7 34 4" xfId="26059"/>
    <cellStyle name="常规 7 29 4 2" xfId="26060"/>
    <cellStyle name="常规 7 34 4 2" xfId="26061"/>
    <cellStyle name="常规 7 29 5" xfId="26062"/>
    <cellStyle name="常规 7 34 5" xfId="26063"/>
    <cellStyle name="常规 7 3 2 2 2 2" xfId="26064"/>
    <cellStyle name="常规 7 3 2 3 2" xfId="26065"/>
    <cellStyle name="常规 7 3 2 4" xfId="26066"/>
    <cellStyle name="常规 7 3 2 4 2" xfId="26067"/>
    <cellStyle name="常规 7 3 2 5" xfId="26068"/>
    <cellStyle name="常规 7 3 2 5 2" xfId="26069"/>
    <cellStyle name="常规 7 3 2 6" xfId="26070"/>
    <cellStyle name="输出 2 2 3 2 2 2" xfId="26071"/>
    <cellStyle name="常规 7 3 3 3 2" xfId="26072"/>
    <cellStyle name="注释 3 64 2" xfId="26073"/>
    <cellStyle name="注释 3 59 2" xfId="26074"/>
    <cellStyle name="输出 2 2 3 2 3" xfId="26075"/>
    <cellStyle name="常规 7 3 3 4" xfId="26076"/>
    <cellStyle name="常规 7 3 4 3 2" xfId="26077"/>
    <cellStyle name="常规 7 3 4 4" xfId="26078"/>
    <cellStyle name="常规 7 35" xfId="26079"/>
    <cellStyle name="常规 7 40" xfId="26080"/>
    <cellStyle name="常规 7 35 2 2 2" xfId="26081"/>
    <cellStyle name="常规 7 40 2 2 2" xfId="26082"/>
    <cellStyle name="常规 7 35 3" xfId="26083"/>
    <cellStyle name="常规 7 40 3" xfId="26084"/>
    <cellStyle name="常规 7 35 4" xfId="26085"/>
    <cellStyle name="常规 7 40 4" xfId="26086"/>
    <cellStyle name="常规 7 35 5" xfId="26087"/>
    <cellStyle name="常规 7 40 5" xfId="26088"/>
    <cellStyle name="常规 7 36 2 2" xfId="26089"/>
    <cellStyle name="常规 7 41 2 2" xfId="26090"/>
    <cellStyle name="常规 7 36 2 2 2" xfId="26091"/>
    <cellStyle name="常规 7 41 2 2 2" xfId="26092"/>
    <cellStyle name="常规 7 36 3" xfId="26093"/>
    <cellStyle name="常规 7 41 3" xfId="26094"/>
    <cellStyle name="常规 7 36 3 2" xfId="26095"/>
    <cellStyle name="常规 7 41 3 2" xfId="26096"/>
    <cellStyle name="常规 7 36 4 2" xfId="26097"/>
    <cellStyle name="常规 7 41 4 2" xfId="26098"/>
    <cellStyle name="常规 7 36 5" xfId="26099"/>
    <cellStyle name="常规 7 41 5" xfId="26100"/>
    <cellStyle name="强调文字颜色 2 2 3 4 5" xfId="26101"/>
    <cellStyle name="常规 7 39 4 2" xfId="26102"/>
    <cellStyle name="常规 7 44 4 2" xfId="26103"/>
    <cellStyle name="常规 7 39 5" xfId="26104"/>
    <cellStyle name="常规 7 44 5" xfId="26105"/>
    <cellStyle name="常规 7 4 2" xfId="26106"/>
    <cellStyle name="好 3 7" xfId="26107"/>
    <cellStyle name="常规 7 4 2 4 2" xfId="26108"/>
    <cellStyle name="常规 7 4 2 5" xfId="26109"/>
    <cellStyle name="好 4 7" xfId="26110"/>
    <cellStyle name="常规 7 4 2 5 2" xfId="26111"/>
    <cellStyle name="常规 7 4 2 6" xfId="26112"/>
    <cellStyle name="常规 7 4 3" xfId="26113"/>
    <cellStyle name="常规 7 4 3 2" xfId="26114"/>
    <cellStyle name="常规 7 4 4" xfId="26115"/>
    <cellStyle name="常规 7 4 4 2" xfId="26116"/>
    <cellStyle name="常规 7 4 5" xfId="26117"/>
    <cellStyle name="常规 7 4 5 2" xfId="26118"/>
    <cellStyle name="常规 7 4 6" xfId="26119"/>
    <cellStyle name="常规 7 4 6 2" xfId="26120"/>
    <cellStyle name="常规 8 18 3 2" xfId="26121"/>
    <cellStyle name="常规 8 23 3 2" xfId="26122"/>
    <cellStyle name="常规 7 4 7" xfId="26123"/>
    <cellStyle name="常规 7 45 4" xfId="26124"/>
    <cellStyle name="常规 7 50 4" xfId="26125"/>
    <cellStyle name="常规 7 45 5" xfId="26126"/>
    <cellStyle name="常规 7 50 5" xfId="26127"/>
    <cellStyle name="常规 7 46 3 2" xfId="26128"/>
    <cellStyle name="常规 7 51 3 2" xfId="26129"/>
    <cellStyle name="常规 7 46 4" xfId="26130"/>
    <cellStyle name="常规 7 51 4" xfId="26131"/>
    <cellStyle name="常规 7 46 4 2" xfId="26132"/>
    <cellStyle name="常规 7 51 4 2" xfId="26133"/>
    <cellStyle name="常规 7 46 5" xfId="26134"/>
    <cellStyle name="常规 7 51 5" xfId="26135"/>
    <cellStyle name="常规 7 47 3" xfId="26136"/>
    <cellStyle name="常规 7 52 3" xfId="26137"/>
    <cellStyle name="常规 7 47 3 2" xfId="26138"/>
    <cellStyle name="常规 7 52 3 2" xfId="26139"/>
    <cellStyle name="常规 7 47 4 2" xfId="26140"/>
    <cellStyle name="常规 7 52 4 2" xfId="26141"/>
    <cellStyle name="常规 7 47 5" xfId="26142"/>
    <cellStyle name="常规 7 52 5" xfId="26143"/>
    <cellStyle name="链接单元格 3 2 4 2 2 2" xfId="26144"/>
    <cellStyle name="常规 7 48 3" xfId="26145"/>
    <cellStyle name="常规 7 53 3" xfId="26146"/>
    <cellStyle name="常规 7 48 3 2" xfId="26147"/>
    <cellStyle name="常规 7 53 3 2" xfId="26148"/>
    <cellStyle name="常规 7 48 4" xfId="26149"/>
    <cellStyle name="常规 7 53 4" xfId="26150"/>
    <cellStyle name="常规 7 48 4 2" xfId="26151"/>
    <cellStyle name="常规 7 53 4 2" xfId="26152"/>
    <cellStyle name="常规 7 48 5" xfId="26153"/>
    <cellStyle name="常规 7 53 5" xfId="26154"/>
    <cellStyle name="常规 7 49 2 2" xfId="26155"/>
    <cellStyle name="常规 7 54 2 2" xfId="26156"/>
    <cellStyle name="常规 7 49 2 2 2" xfId="26157"/>
    <cellStyle name="常规 7 54 2 2 2" xfId="26158"/>
    <cellStyle name="常规 7 49 2 3" xfId="26159"/>
    <cellStyle name="常规 7 54 2 3" xfId="26160"/>
    <cellStyle name="常规 7 49 2 3 2" xfId="26161"/>
    <cellStyle name="常规 7 54 2 3 2" xfId="26162"/>
    <cellStyle name="好 4 3 4 2" xfId="26163"/>
    <cellStyle name="常规 7 49 2 4" xfId="26164"/>
    <cellStyle name="常规 7 54 2 4" xfId="26165"/>
    <cellStyle name="链接单元格 3 2 4 2 3 2" xfId="26166"/>
    <cellStyle name="常规 7 49 3" xfId="26167"/>
    <cellStyle name="常规 7 54 3" xfId="26168"/>
    <cellStyle name="常规 7 49 3 2" xfId="26169"/>
    <cellStyle name="常规 7 54 3 2" xfId="26170"/>
    <cellStyle name="常规 7 49 4" xfId="26171"/>
    <cellStyle name="常规 7 54 4" xfId="26172"/>
    <cellStyle name="常规 7 49 4 2" xfId="26173"/>
    <cellStyle name="常规 7 54 4 2" xfId="26174"/>
    <cellStyle name="常规 7 5 2" xfId="26175"/>
    <cellStyle name="警告文本 3 3 3 2 4" xfId="26176"/>
    <cellStyle name="常规 7 5 2 2 2" xfId="26177"/>
    <cellStyle name="警告文本 3 2 2 5 2" xfId="26178"/>
    <cellStyle name="常规 7 5 2 3" xfId="26179"/>
    <cellStyle name="警告文本 3 2 2 5 2 2" xfId="26180"/>
    <cellStyle name="常规 7 5 2 3 2" xfId="26181"/>
    <cellStyle name="警告文本 3 2 2 5 3" xfId="26182"/>
    <cellStyle name="常规 7 5 2 4" xfId="26183"/>
    <cellStyle name="常规 7 5 3" xfId="26184"/>
    <cellStyle name="常规 7 5 3 2" xfId="26185"/>
    <cellStyle name="常规 7 5 4" xfId="26186"/>
    <cellStyle name="常规 7 5 4 2" xfId="26187"/>
    <cellStyle name="常规 7 5 5" xfId="26188"/>
    <cellStyle name="常规 7 5 5 2" xfId="26189"/>
    <cellStyle name="常规 7 5 6" xfId="26190"/>
    <cellStyle name="常规 7 5 6 2" xfId="26191"/>
    <cellStyle name="常规 8 18 4 2" xfId="26192"/>
    <cellStyle name="常规 8 23 4 2" xfId="26193"/>
    <cellStyle name="常规 7 5 7" xfId="26194"/>
    <cellStyle name="常规 7 55 2 2 2" xfId="26195"/>
    <cellStyle name="常规 7 60 2 2 2" xfId="26196"/>
    <cellStyle name="强调文字颜色 4 2 2 2 4" xfId="26197"/>
    <cellStyle name="常规 7 55 2 3" xfId="26198"/>
    <cellStyle name="常规 7 60 2 3" xfId="26199"/>
    <cellStyle name="好 4 4 4 2" xfId="26200"/>
    <cellStyle name="常规 7 55 2 4" xfId="26201"/>
    <cellStyle name="常规 7 60 2 4" xfId="26202"/>
    <cellStyle name="常规 7 55 3" xfId="26203"/>
    <cellStyle name="常规 7 60 3" xfId="26204"/>
    <cellStyle name="常规 7 55 4" xfId="26205"/>
    <cellStyle name="常规 7 60 4" xfId="26206"/>
    <cellStyle name="常规 7 56" xfId="26207"/>
    <cellStyle name="常规 7 61" xfId="26208"/>
    <cellStyle name="常规 7 57" xfId="26209"/>
    <cellStyle name="常规 7 62" xfId="26210"/>
    <cellStyle name="常规 7 57 2 2 2" xfId="26211"/>
    <cellStyle name="常规 7 62 2 2 2" xfId="26212"/>
    <cellStyle name="常规 7 57 2 3" xfId="26213"/>
    <cellStyle name="常规 7 62 2 3" xfId="26214"/>
    <cellStyle name="常规 7 57 2 3 2" xfId="26215"/>
    <cellStyle name="常规 7 62 2 3 2" xfId="26216"/>
    <cellStyle name="好 4 6 4 2" xfId="26217"/>
    <cellStyle name="常规 7 57 2 4" xfId="26218"/>
    <cellStyle name="常规 7 62 2 4" xfId="26219"/>
    <cellStyle name="常规 7 57 4 2" xfId="26220"/>
    <cellStyle name="常规 7 62 4 2" xfId="26221"/>
    <cellStyle name="输出 2 3 3 2 3 2" xfId="26222"/>
    <cellStyle name="常规 7 58" xfId="26223"/>
    <cellStyle name="常规 7 63" xfId="26224"/>
    <cellStyle name="常规 7 59 2 3" xfId="26225"/>
    <cellStyle name="常规 7 64 2 3" xfId="26226"/>
    <cellStyle name="常规 7 59 2 4" xfId="26227"/>
    <cellStyle name="常规 7 64 2 4" xfId="26228"/>
    <cellStyle name="常规 7 59 3" xfId="26229"/>
    <cellStyle name="常规 7 64 3" xfId="26230"/>
    <cellStyle name="汇总 2 7 3 2" xfId="26231"/>
    <cellStyle name="常规 7 59 3 2" xfId="26232"/>
    <cellStyle name="常规 7 64 3 2" xfId="26233"/>
    <cellStyle name="常规 7 59 4" xfId="26234"/>
    <cellStyle name="常规 7 64 4" xfId="26235"/>
    <cellStyle name="常规 7 59 4 2" xfId="26236"/>
    <cellStyle name="常规 7 64 4 2" xfId="26237"/>
    <cellStyle name="常规 7 59 5" xfId="26238"/>
    <cellStyle name="常规 7 64 5" xfId="26239"/>
    <cellStyle name="常规 7 6 2" xfId="26240"/>
    <cellStyle name="好 4 4 2" xfId="26241"/>
    <cellStyle name="常规 7 6 2 2 2" xfId="26242"/>
    <cellStyle name="好 4 5" xfId="26243"/>
    <cellStyle name="常规 7 6 2 3" xfId="26244"/>
    <cellStyle name="好 4 5 2" xfId="26245"/>
    <cellStyle name="常规 7 6 2 3 2" xfId="26246"/>
    <cellStyle name="好 4 6" xfId="26247"/>
    <cellStyle name="常规 7 6 2 4" xfId="26248"/>
    <cellStyle name="常规 7 6 3" xfId="26249"/>
    <cellStyle name="常规 7 6 3 2" xfId="26250"/>
    <cellStyle name="常规 7 6 4" xfId="26251"/>
    <cellStyle name="常规 7 6 4 2" xfId="26252"/>
    <cellStyle name="常规 7 6 5" xfId="26253"/>
    <cellStyle name="常规 7 6 5 2" xfId="26254"/>
    <cellStyle name="常规 7 6 6" xfId="26255"/>
    <cellStyle name="常规 7 6 6 2" xfId="26256"/>
    <cellStyle name="常规 7 6 7" xfId="26257"/>
    <cellStyle name="常规 7 65" xfId="26258"/>
    <cellStyle name="常规 7 70" xfId="26259"/>
    <cellStyle name="常规 7 65 3" xfId="26260"/>
    <cellStyle name="常规 7 70 3" xfId="26261"/>
    <cellStyle name="常规 7 65 4" xfId="26262"/>
    <cellStyle name="常规 7 70 4" xfId="26263"/>
    <cellStyle name="常规 7 65 5" xfId="26264"/>
    <cellStyle name="常规 7 70 5" xfId="26265"/>
    <cellStyle name="常规 7 66" xfId="26266"/>
    <cellStyle name="常规 7 71" xfId="26267"/>
    <cellStyle name="常规 7 66 3" xfId="26268"/>
    <cellStyle name="常规 7 71 3" xfId="26269"/>
    <cellStyle name="常规 7 66 4" xfId="26270"/>
    <cellStyle name="常规 7 71 4" xfId="26271"/>
    <cellStyle name="强调文字颜色 4 3 2 2 3 2 4" xfId="26272"/>
    <cellStyle name="常规 7 66 4 2" xfId="26273"/>
    <cellStyle name="常规 7 71 4 2" xfId="26274"/>
    <cellStyle name="常规 7 66 5" xfId="26275"/>
    <cellStyle name="常规 7 71 5" xfId="26276"/>
    <cellStyle name="常规 7 67 2 2" xfId="26277"/>
    <cellStyle name="常规 7 72 2 2" xfId="26278"/>
    <cellStyle name="常规 7 67 2 3" xfId="26279"/>
    <cellStyle name="常规 7 72 2 3" xfId="26280"/>
    <cellStyle name="常规 7 67 2 3 2" xfId="26281"/>
    <cellStyle name="常规 7 72 2 3 2" xfId="26282"/>
    <cellStyle name="常规 7 67 2 4" xfId="26283"/>
    <cellStyle name="常规 7 72 2 4" xfId="26284"/>
    <cellStyle name="常规 7 67 3" xfId="26285"/>
    <cellStyle name="常规 7 72 3" xfId="26286"/>
    <cellStyle name="常规 7 67 3 2" xfId="26287"/>
    <cellStyle name="常规 7 72 3 2" xfId="26288"/>
    <cellStyle name="常规 7 67 4" xfId="26289"/>
    <cellStyle name="常规 7 72 4" xfId="26290"/>
    <cellStyle name="强调文字颜色 4 3 2 2 4 2 4" xfId="26291"/>
    <cellStyle name="常规 7 67 4 2" xfId="26292"/>
    <cellStyle name="常规 7 72 4 2" xfId="26293"/>
    <cellStyle name="常规 7 67 5" xfId="26294"/>
    <cellStyle name="常规 7 72 5" xfId="26295"/>
    <cellStyle name="常规 7 68" xfId="26296"/>
    <cellStyle name="常规 7 73" xfId="26297"/>
    <cellStyle name="常规 7 68 2 2" xfId="26298"/>
    <cellStyle name="常规 7 73 2 2" xfId="26299"/>
    <cellStyle name="常规 7 68 2 2 2" xfId="26300"/>
    <cellStyle name="常规 7 73 2 2 2" xfId="26301"/>
    <cellStyle name="常规 7 68 2 3" xfId="26302"/>
    <cellStyle name="常规 7 73 2 3" xfId="26303"/>
    <cellStyle name="常规 7 68 2 3 2" xfId="26304"/>
    <cellStyle name="常规 7 73 2 3 2" xfId="26305"/>
    <cellStyle name="常规 7 68 3" xfId="26306"/>
    <cellStyle name="常规 7 73 3" xfId="26307"/>
    <cellStyle name="常规 7 68 3 2" xfId="26308"/>
    <cellStyle name="常规 7 73 3 2" xfId="26309"/>
    <cellStyle name="常规 7 68 4" xfId="26310"/>
    <cellStyle name="常规 7 73 4" xfId="26311"/>
    <cellStyle name="输出 3 2 5 2 2 2" xfId="26312"/>
    <cellStyle name="常规 7 68 4 2" xfId="26313"/>
    <cellStyle name="常规 7 73 4 2" xfId="26314"/>
    <cellStyle name="常规 7 68 5" xfId="26315"/>
    <cellStyle name="常规 7 73 5" xfId="26316"/>
    <cellStyle name="常规 7 69" xfId="26317"/>
    <cellStyle name="常规 7 74" xfId="26318"/>
    <cellStyle name="常规 7 69 2 2 2" xfId="26319"/>
    <cellStyle name="常规 7 74 2 2 2" xfId="26320"/>
    <cellStyle name="常规 7 69 3" xfId="26321"/>
    <cellStyle name="常规 7 74 3" xfId="26322"/>
    <cellStyle name="常规 7 69 4" xfId="26323"/>
    <cellStyle name="常规 7 74 4" xfId="26324"/>
    <cellStyle name="输出 3 2 5 2 3 2" xfId="26325"/>
    <cellStyle name="注释 2 2 2 2 2 3 2 2" xfId="26326"/>
    <cellStyle name="常规 7 69 5" xfId="26327"/>
    <cellStyle name="常规 7 74 5" xfId="26328"/>
    <cellStyle name="常规 7 7 2" xfId="26329"/>
    <cellStyle name="常规 7 7 2 2" xfId="26330"/>
    <cellStyle name="常规 7 7 2 2 2" xfId="26331"/>
    <cellStyle name="常规 7 7 2 3" xfId="26332"/>
    <cellStyle name="常规 7 7 2 3 2" xfId="26333"/>
    <cellStyle name="常规 7 7 2 4" xfId="26334"/>
    <cellStyle name="常规 7 7 3" xfId="26335"/>
    <cellStyle name="常规 7 7 3 2" xfId="26336"/>
    <cellStyle name="常规 7 7 4" xfId="26337"/>
    <cellStyle name="常规 7 7 4 2" xfId="26338"/>
    <cellStyle name="常规 7 7 5" xfId="26339"/>
    <cellStyle name="常规 7 75" xfId="26340"/>
    <cellStyle name="常规 7 80" xfId="26341"/>
    <cellStyle name="常规 7 75 2 2 2" xfId="26342"/>
    <cellStyle name="常规 7 76" xfId="26343"/>
    <cellStyle name="常规 7 81" xfId="26344"/>
    <cellStyle name="常规 7 76 2 2" xfId="26345"/>
    <cellStyle name="常规 7 76 3 2" xfId="26346"/>
    <cellStyle name="常规 7 76 4" xfId="26347"/>
    <cellStyle name="常规 7 77" xfId="26348"/>
    <cellStyle name="常规 7 77 2 2" xfId="26349"/>
    <cellStyle name="常规 7 78" xfId="26350"/>
    <cellStyle name="常规 7 78 2" xfId="26351"/>
    <cellStyle name="常规 7 79" xfId="26352"/>
    <cellStyle name="常规 7 79 2" xfId="26353"/>
    <cellStyle name="常规 7 8 2 3 2" xfId="26354"/>
    <cellStyle name="千位分隔 2 2 2 5" xfId="26355"/>
    <cellStyle name="常规 7 8 2 4" xfId="26356"/>
    <cellStyle name="常规 7 8 5" xfId="26357"/>
    <cellStyle name="常规 7 9 2" xfId="26358"/>
    <cellStyle name="千位分隔 2 3 2 3" xfId="26359"/>
    <cellStyle name="常规 7 9 2 2" xfId="26360"/>
    <cellStyle name="解释性文本 2 3 3 5" xfId="26361"/>
    <cellStyle name="常规 7 9 2 2 2" xfId="26362"/>
    <cellStyle name="千位分隔 2 3 2 4" xfId="26363"/>
    <cellStyle name="常规 7 9 2 3" xfId="26364"/>
    <cellStyle name="常规 7 9 2 3 2" xfId="26365"/>
    <cellStyle name="常规 7 9 2 4" xfId="26366"/>
    <cellStyle name="常规 7 9 3" xfId="26367"/>
    <cellStyle name="常规 7 9 3 2" xfId="26368"/>
    <cellStyle name="解释性文本 2 3 4 5" xfId="26369"/>
    <cellStyle name="常规 8 4 2 25 2 3 2" xfId="26370"/>
    <cellStyle name="常规 8 4 2 30 2 3 2" xfId="26371"/>
    <cellStyle name="常规 7 9 4" xfId="26372"/>
    <cellStyle name="常规 7 9 4 2" xfId="26373"/>
    <cellStyle name="常规 7 9 5" xfId="26374"/>
    <cellStyle name="常规 75 2" xfId="26375"/>
    <cellStyle name="常规 76 2" xfId="26376"/>
    <cellStyle name="常规 81 2" xfId="26377"/>
    <cellStyle name="常规 77" xfId="26378"/>
    <cellStyle name="常规 82" xfId="26379"/>
    <cellStyle name="常规 77 2" xfId="26380"/>
    <cellStyle name="常规 78" xfId="26381"/>
    <cellStyle name="常规 83" xfId="26382"/>
    <cellStyle name="常规 8" xfId="26383"/>
    <cellStyle name="常规 8 10 2" xfId="26384"/>
    <cellStyle name="常规 8 10 2 2" xfId="26385"/>
    <cellStyle name="解释性文本 2 7 2" xfId="26386"/>
    <cellStyle name="常规 8 10 2 3" xfId="26387"/>
    <cellStyle name="解释性文本 2 7 3" xfId="26388"/>
    <cellStyle name="常规 8 10 2 4" xfId="26389"/>
    <cellStyle name="常规 8 10 3" xfId="26390"/>
    <cellStyle name="常规 8 10 4" xfId="26391"/>
    <cellStyle name="常规 8 10 4 2" xfId="26392"/>
    <cellStyle name="常规 8 10 4 2 2" xfId="26393"/>
    <cellStyle name="检查单元格 3 2 6 2 2" xfId="26394"/>
    <cellStyle name="解释性文本 2 9 2" xfId="26395"/>
    <cellStyle name="常规 8 10 4 3" xfId="26396"/>
    <cellStyle name="常规 8 11" xfId="26397"/>
    <cellStyle name="计算 3 3 3 3 2" xfId="26398"/>
    <cellStyle name="强调文字颜色 1 2 2 2 4 2" xfId="26399"/>
    <cellStyle name="常规 8 12 2 3 2" xfId="26400"/>
    <cellStyle name="强调文字颜色 1 2 2 2 5" xfId="26401"/>
    <cellStyle name="常规 8 12 2 4" xfId="26402"/>
    <cellStyle name="强调文字颜色 1 2 2 4 4" xfId="26403"/>
    <cellStyle name="常规 8 12 4 3" xfId="26404"/>
    <cellStyle name="常规 8 13" xfId="26405"/>
    <cellStyle name="强调文字颜色 1 2 3 2 4 2" xfId="26406"/>
    <cellStyle name="常规 8 13 2 3 2" xfId="26407"/>
    <cellStyle name="千位分隔[0] 2 2 4 2" xfId="26408"/>
    <cellStyle name="常规 8 13 4" xfId="26409"/>
    <cellStyle name="常规 8 4 39" xfId="26410"/>
    <cellStyle name="常规 8 4 44" xfId="26411"/>
    <cellStyle name="千位分隔[0] 2 2 4 3" xfId="26412"/>
    <cellStyle name="常规 8 13 5" xfId="26413"/>
    <cellStyle name="常规 8 4 45" xfId="26414"/>
    <cellStyle name="常规 8 14" xfId="26415"/>
    <cellStyle name="常规 8 14 3" xfId="26416"/>
    <cellStyle name="千位分隔[0] 2 2 5 2" xfId="26417"/>
    <cellStyle name="常规 8 14 4" xfId="26418"/>
    <cellStyle name="常规 8 14 5" xfId="26419"/>
    <cellStyle name="常规 8 15" xfId="26420"/>
    <cellStyle name="常规 8 20" xfId="26421"/>
    <cellStyle name="常规 8 15 3" xfId="26422"/>
    <cellStyle name="常规 8 20 3" xfId="26423"/>
    <cellStyle name="常规 8 15 4" xfId="26424"/>
    <cellStyle name="常规 8 20 4" xfId="26425"/>
    <cellStyle name="常规 8 15 5" xfId="26426"/>
    <cellStyle name="常规 8 20 5" xfId="26427"/>
    <cellStyle name="常规 8 16" xfId="26428"/>
    <cellStyle name="常规 8 21" xfId="26429"/>
    <cellStyle name="常规 8 16 2" xfId="26430"/>
    <cellStyle name="常规 8 21 2" xfId="26431"/>
    <cellStyle name="常规 8 16 3" xfId="26432"/>
    <cellStyle name="常规 8 21 3" xfId="26433"/>
    <cellStyle name="常规 8 16 4" xfId="26434"/>
    <cellStyle name="常规 8 21 4" xfId="26435"/>
    <cellStyle name="常规 8 16 4 2" xfId="26436"/>
    <cellStyle name="常规 8 21 4 2" xfId="26437"/>
    <cellStyle name="常规 8 16 4 3" xfId="26438"/>
    <cellStyle name="常规 8 21 4 3" xfId="26439"/>
    <cellStyle name="常规 8 16 5" xfId="26440"/>
    <cellStyle name="常规 8 21 5" xfId="26441"/>
    <cellStyle name="常规 8 17" xfId="26442"/>
    <cellStyle name="常规 8 22" xfId="26443"/>
    <cellStyle name="常规 8 4 2 13 2 2 2" xfId="26444"/>
    <cellStyle name="输入 2 2 2 4 2" xfId="26445"/>
    <cellStyle name="常规 8 17 2" xfId="26446"/>
    <cellStyle name="常规 8 22 2" xfId="26447"/>
    <cellStyle name="输入 2 2 2 4 2 2" xfId="26448"/>
    <cellStyle name="常规 9 36" xfId="26449"/>
    <cellStyle name="常规 9 41" xfId="26450"/>
    <cellStyle name="常规 8 17 2 2 2" xfId="26451"/>
    <cellStyle name="常规 8 22 2 2 2" xfId="26452"/>
    <cellStyle name="常规 8 17 2 3" xfId="26453"/>
    <cellStyle name="常规 8 22 2 3" xfId="26454"/>
    <cellStyle name="常规 8 17 2 3 2" xfId="26455"/>
    <cellStyle name="常规 8 22 2 3 2" xfId="26456"/>
    <cellStyle name="常规 8 17 2 4" xfId="26457"/>
    <cellStyle name="常规 8 22 2 4" xfId="26458"/>
    <cellStyle name="常规 8 17 3" xfId="26459"/>
    <cellStyle name="常规 8 22 3" xfId="26460"/>
    <cellStyle name="输入 2 2 2 4 2 3" xfId="26461"/>
    <cellStyle name="常规 8 17 3 2" xfId="26462"/>
    <cellStyle name="常规 8 22 3 2" xfId="26463"/>
    <cellStyle name="输入 2 2 2 4 2 3 2" xfId="26464"/>
    <cellStyle name="常规 8 17 4" xfId="26465"/>
    <cellStyle name="常规 8 22 4" xfId="26466"/>
    <cellStyle name="输入 2 2 2 4 2 4" xfId="26467"/>
    <cellStyle name="常规 8 17 4 2" xfId="26468"/>
    <cellStyle name="常规 8 22 4 2" xfId="26469"/>
    <cellStyle name="常规 8 17 4 2 2" xfId="26470"/>
    <cellStyle name="常规 8 22 4 2 2" xfId="26471"/>
    <cellStyle name="常规 8 17 4 3" xfId="26472"/>
    <cellStyle name="常规 8 22 4 3" xfId="26473"/>
    <cellStyle name="常规 8 17 5" xfId="26474"/>
    <cellStyle name="常规 8 22 5" xfId="26475"/>
    <cellStyle name="常规 8 18" xfId="26476"/>
    <cellStyle name="常规 8 23" xfId="26477"/>
    <cellStyle name="输入 2 2 2 4 3" xfId="26478"/>
    <cellStyle name="常规 8 18 2" xfId="26479"/>
    <cellStyle name="常规 8 23 2" xfId="26480"/>
    <cellStyle name="输入 2 2 2 4 3 2" xfId="26481"/>
    <cellStyle name="常规 8 18 2 3 2" xfId="26482"/>
    <cellStyle name="常规 8 23 2 3 2" xfId="26483"/>
    <cellStyle name="常规 8 18 3" xfId="26484"/>
    <cellStyle name="常规 8 23 3" xfId="26485"/>
    <cellStyle name="常规 8 18 4" xfId="26486"/>
    <cellStyle name="常规 8 23 4" xfId="26487"/>
    <cellStyle name="常规 8 18 4 2 2" xfId="26488"/>
    <cellStyle name="常规 8 23 4 2 2" xfId="26489"/>
    <cellStyle name="常规 8 18 4 3" xfId="26490"/>
    <cellStyle name="常规 8 23 4 3" xfId="26491"/>
    <cellStyle name="常规 8 18 5" xfId="26492"/>
    <cellStyle name="常规 8 23 5" xfId="26493"/>
    <cellStyle name="常规 8 19" xfId="26494"/>
    <cellStyle name="常规 8 24" xfId="26495"/>
    <cellStyle name="输入 2 2 2 4 4" xfId="26496"/>
    <cellStyle name="常规 8 19 4" xfId="26497"/>
    <cellStyle name="常规 8 24 4" xfId="26498"/>
    <cellStyle name="常规 8 5 7" xfId="26499"/>
    <cellStyle name="常规 8 19 4 2" xfId="26500"/>
    <cellStyle name="常规 8 24 4 2" xfId="26501"/>
    <cellStyle name="常规 8 19 5" xfId="26502"/>
    <cellStyle name="常规 8 24 5" xfId="26503"/>
    <cellStyle name="常规 8 2 10" xfId="26504"/>
    <cellStyle name="常规 8 2 11" xfId="26505"/>
    <cellStyle name="常规 8 2 11 2" xfId="26506"/>
    <cellStyle name="常规 8 2 11 2 2" xfId="26507"/>
    <cellStyle name="常规 8 2 11 3" xfId="26508"/>
    <cellStyle name="常规 8 2 12" xfId="26509"/>
    <cellStyle name="常规 8 2 12 2" xfId="26510"/>
    <cellStyle name="常规 8 2 12 2 2" xfId="26511"/>
    <cellStyle name="输入 2 2 4 2 2" xfId="26512"/>
    <cellStyle name="常规 8 2 12 3" xfId="26513"/>
    <cellStyle name="常规 8 2 13" xfId="26514"/>
    <cellStyle name="常规 8 2 13 2" xfId="26515"/>
    <cellStyle name="计算 2 3 2 5" xfId="26516"/>
    <cellStyle name="常规 8 2 13 2 2" xfId="26517"/>
    <cellStyle name="输入 2 2 4 3 2" xfId="26518"/>
    <cellStyle name="常规 8 2 13 3" xfId="26519"/>
    <cellStyle name="常规 8 2 19" xfId="26520"/>
    <cellStyle name="常规 8 2 24" xfId="26521"/>
    <cellStyle name="强调文字颜色 1 2 3 3 4 2" xfId="26522"/>
    <cellStyle name="常规 8 2 19 2" xfId="26523"/>
    <cellStyle name="常规 8 2 24 2" xfId="26524"/>
    <cellStyle name="常规 8 2 19 2 2" xfId="26525"/>
    <cellStyle name="常规 8 2 24 2 2" xfId="26526"/>
    <cellStyle name="常规 8 2 2" xfId="26527"/>
    <cellStyle name="常规 8 2 2 10 2 2 2" xfId="26528"/>
    <cellStyle name="常规 8 2 2 10 2 3" xfId="26529"/>
    <cellStyle name="常规 8 2 2 10 2 4" xfId="26530"/>
    <cellStyle name="常规 8 2 2 10 4" xfId="26531"/>
    <cellStyle name="常规 8 2 2 10 5" xfId="26532"/>
    <cellStyle name="输入 2 3 7 2" xfId="26533"/>
    <cellStyle name="常规 8 2 2 11 2 2 2" xfId="26534"/>
    <cellStyle name="常规 8 2 2 11 2 3" xfId="26535"/>
    <cellStyle name="常规 8 2 2 11 2 4" xfId="26536"/>
    <cellStyle name="常规 8 2 2 11 3 2" xfId="26537"/>
    <cellStyle name="常规 8 2 2 11 4" xfId="26538"/>
    <cellStyle name="常规 8 2 2 11 5" xfId="26539"/>
    <cellStyle name="常规 8 2 2 12 2 2" xfId="26540"/>
    <cellStyle name="常规 8 2 2 12 2 2 2" xfId="26541"/>
    <cellStyle name="常规 8 2 2 12 2 3" xfId="26542"/>
    <cellStyle name="常规 8 2 2 12 3" xfId="26543"/>
    <cellStyle name="常规 8 2 2 12 3 2" xfId="26544"/>
    <cellStyle name="常规 8 2 2 12 4" xfId="26545"/>
    <cellStyle name="常规 8 2 2 12 4 2" xfId="26546"/>
    <cellStyle name="常规 8 2 2 12 4 2 2" xfId="26547"/>
    <cellStyle name="常规 8 2 2 12 5" xfId="26548"/>
    <cellStyle name="常规 8 2 2 13" xfId="26549"/>
    <cellStyle name="常规 8 2 2 13 2" xfId="26550"/>
    <cellStyle name="常规 8 2 2 13 2 3" xfId="26551"/>
    <cellStyle name="常规 8 2 2 13 2 3 2" xfId="26552"/>
    <cellStyle name="常规 8 2 2 13 3" xfId="26553"/>
    <cellStyle name="常规 8 2 2 13 4" xfId="26554"/>
    <cellStyle name="常规 8 2 2 13 4 2" xfId="26555"/>
    <cellStyle name="常规 8 2 2 13 4 2 2" xfId="26556"/>
    <cellStyle name="常规 8 2 2 13 5" xfId="26557"/>
    <cellStyle name="常规 8 2 2 14" xfId="26558"/>
    <cellStyle name="常规 8 2 2 14 2" xfId="26559"/>
    <cellStyle name="强调文字颜色 2 2 2 2 5 4" xfId="26560"/>
    <cellStyle name="常规 8 2 2 14 2 3" xfId="26561"/>
    <cellStyle name="常规 8 2 2 14 2 3 2" xfId="26562"/>
    <cellStyle name="常规 8 2 2 14 2 4" xfId="26563"/>
    <cellStyle name="常规 8 2 2 14 3" xfId="26564"/>
    <cellStyle name="常规 8 2 2 14 4" xfId="26565"/>
    <cellStyle name="常规 8 2 2 14 4 2" xfId="26566"/>
    <cellStyle name="常规 8 2 2 14 4 2 2" xfId="26567"/>
    <cellStyle name="常规 8 2 2 14 5" xfId="26568"/>
    <cellStyle name="常规 8 2 2 15" xfId="26569"/>
    <cellStyle name="常规 8 2 2 20" xfId="26570"/>
    <cellStyle name="常规 8 2 2 15 2" xfId="26571"/>
    <cellStyle name="常规 8 2 2 20 2" xfId="26572"/>
    <cellStyle name="常规 8 2 2 15 2 2" xfId="26573"/>
    <cellStyle name="常规 8 2 2 20 2 2" xfId="26574"/>
    <cellStyle name="常规 8 2 2 15 2 2 2" xfId="26575"/>
    <cellStyle name="常规 8 2 2 20 2 2 2" xfId="26576"/>
    <cellStyle name="常规 8 2 2 15 2 3" xfId="26577"/>
    <cellStyle name="常规 8 2 2 20 2 3" xfId="26578"/>
    <cellStyle name="常规 8 2 2 15 2 3 2" xfId="26579"/>
    <cellStyle name="常规 8 2 2 20 2 3 2" xfId="26580"/>
    <cellStyle name="常规 8 2 2 15 2 4" xfId="26581"/>
    <cellStyle name="常规 8 2 2 20 2 4" xfId="26582"/>
    <cellStyle name="常规 8 2 2 15 3" xfId="26583"/>
    <cellStyle name="常规 8 2 2 20 3" xfId="26584"/>
    <cellStyle name="常规 8 2 2 15 3 2" xfId="26585"/>
    <cellStyle name="常规 8 2 2 20 3 2" xfId="26586"/>
    <cellStyle name="常规 8 2 2 15 4" xfId="26587"/>
    <cellStyle name="常规 8 2 2 20 4" xfId="26588"/>
    <cellStyle name="常规 8 2 2 15 4 2" xfId="26589"/>
    <cellStyle name="常规 8 2 2 20 4 2" xfId="26590"/>
    <cellStyle name="常规 8 2 2 15 4 2 2" xfId="26591"/>
    <cellStyle name="常规 8 2 2 20 4 2 2" xfId="26592"/>
    <cellStyle name="常规 8 2 2 15 5" xfId="26593"/>
    <cellStyle name="常规 8 2 2 20 5" xfId="26594"/>
    <cellStyle name="常规 8 2 2 16" xfId="26595"/>
    <cellStyle name="常规 8 2 2 21" xfId="26596"/>
    <cellStyle name="常规 8 2 2 16 2" xfId="26597"/>
    <cellStyle name="常规 8 2 2 21 2" xfId="26598"/>
    <cellStyle name="常规 8 2 2 16 2 2" xfId="26599"/>
    <cellStyle name="常规 8 2 2 21 2 2" xfId="26600"/>
    <cellStyle name="常规 8 2 2 16 2 2 2" xfId="26601"/>
    <cellStyle name="常规 8 2 2 21 2 2 2" xfId="26602"/>
    <cellStyle name="计算 2 2 2 2 2 2" xfId="26603"/>
    <cellStyle name="常规 8 2 2 16 2 3" xfId="26604"/>
    <cellStyle name="常规 8 2 2 21 2 3" xfId="26605"/>
    <cellStyle name="计算 2 2 2 2 2 2 2" xfId="26606"/>
    <cellStyle name="常规 8 2 2 16 2 3 2" xfId="26607"/>
    <cellStyle name="常规 8 2 2 21 2 3 2" xfId="26608"/>
    <cellStyle name="计算 2 2 2 2 2 3" xfId="26609"/>
    <cellStyle name="常规 8 2 2 16 2 4" xfId="26610"/>
    <cellStyle name="常规 8 2 2 21 2 4" xfId="26611"/>
    <cellStyle name="常规 8 2 2 16 3" xfId="26612"/>
    <cellStyle name="常规 8 2 2 21 3" xfId="26613"/>
    <cellStyle name="常规 8 2 2 16 3 2" xfId="26614"/>
    <cellStyle name="常规 8 2 2 21 3 2" xfId="26615"/>
    <cellStyle name="常规 8 2 2 16 4" xfId="26616"/>
    <cellStyle name="常规 8 2 2 21 4" xfId="26617"/>
    <cellStyle name="常规 8 2 2 16 5" xfId="26618"/>
    <cellStyle name="常规 8 2 2 21 5" xfId="26619"/>
    <cellStyle name="常规 8 2 2 17" xfId="26620"/>
    <cellStyle name="常规 8 2 2 22" xfId="26621"/>
    <cellStyle name="常规 8 2 2 17 2" xfId="26622"/>
    <cellStyle name="常规 8 2 2 22 2" xfId="26623"/>
    <cellStyle name="常规 8 2 2 17 2 2" xfId="26624"/>
    <cellStyle name="常规 8 2 2 22 2 2" xfId="26625"/>
    <cellStyle name="常规 8 2 2 17 2 2 2" xfId="26626"/>
    <cellStyle name="常规 8 2 2 22 2 2 2" xfId="26627"/>
    <cellStyle name="计算 2 2 2 3 2 2" xfId="26628"/>
    <cellStyle name="常规 8 2 2 17 2 3" xfId="26629"/>
    <cellStyle name="常规 8 2 2 22 2 3" xfId="26630"/>
    <cellStyle name="计算 2 2 2 3 2 2 2" xfId="26631"/>
    <cellStyle name="常规 8 2 2 17 2 3 2" xfId="26632"/>
    <cellStyle name="常规 8 2 2 22 2 3 2" xfId="26633"/>
    <cellStyle name="常规 8 2 2 17 3" xfId="26634"/>
    <cellStyle name="常规 8 2 2 22 3" xfId="26635"/>
    <cellStyle name="常规 8 2 2 17 3 2" xfId="26636"/>
    <cellStyle name="常规 8 2 2 22 3 2" xfId="26637"/>
    <cellStyle name="常规 8 2 2 17 4" xfId="26638"/>
    <cellStyle name="常规 8 2 2 22 4" xfId="26639"/>
    <cellStyle name="常规 8 2 2 17 4 2" xfId="26640"/>
    <cellStyle name="常规 8 2 2 22 4 2" xfId="26641"/>
    <cellStyle name="常规 8 2 2 17 4 2 2" xfId="26642"/>
    <cellStyle name="常规 8 2 2 22 4 2 2" xfId="26643"/>
    <cellStyle name="常规 8 2 2 17 5" xfId="26644"/>
    <cellStyle name="常规 8 2 2 22 5" xfId="26645"/>
    <cellStyle name="常规 8 2 2 18" xfId="26646"/>
    <cellStyle name="常规 8 2 2 23" xfId="26647"/>
    <cellStyle name="常规 8 2 2 18 2" xfId="26648"/>
    <cellStyle name="常规 8 2 2 23 2" xfId="26649"/>
    <cellStyle name="常规 8 2 2 18 2 2" xfId="26650"/>
    <cellStyle name="常规 8 2 2 23 2 2" xfId="26651"/>
    <cellStyle name="常规 8 2 2 18 2 2 2" xfId="26652"/>
    <cellStyle name="常规 8 2 2 23 2 2 2" xfId="26653"/>
    <cellStyle name="好 2 2 2 4 4" xfId="26654"/>
    <cellStyle name="计算 2 2 2 4 2 2" xfId="26655"/>
    <cellStyle name="常规 8 2 2 18 2 3" xfId="26656"/>
    <cellStyle name="常规 8 2 2 23 2 3" xfId="26657"/>
    <cellStyle name="计算 2 2 2 4 2 2 2" xfId="26658"/>
    <cellStyle name="常规 8 2 2 18 2 3 2" xfId="26659"/>
    <cellStyle name="常规 8 2 2 23 2 3 2" xfId="26660"/>
    <cellStyle name="好 2 2 2 5 4" xfId="26661"/>
    <cellStyle name="计算 2 2 2 4 2 3" xfId="26662"/>
    <cellStyle name="常规 8 2 2 18 2 4" xfId="26663"/>
    <cellStyle name="常规 8 2 2 23 2 4" xfId="26664"/>
    <cellStyle name="常规 8 2 2 18 3" xfId="26665"/>
    <cellStyle name="常规 8 2 2 23 3" xfId="26666"/>
    <cellStyle name="常规 8 2 2 18 3 2" xfId="26667"/>
    <cellStyle name="常规 8 2 2 23 3 2" xfId="26668"/>
    <cellStyle name="常规 8 2 2 18 4" xfId="26669"/>
    <cellStyle name="常规 8 2 2 23 4" xfId="26670"/>
    <cellStyle name="常规 8 2 2 18 4 2" xfId="26671"/>
    <cellStyle name="常规 8 2 2 23 4 2" xfId="26672"/>
    <cellStyle name="常规 8 2 2 18 4 2 2" xfId="26673"/>
    <cellStyle name="常规 8 2 2 23 4 2 2" xfId="26674"/>
    <cellStyle name="常规 8 2 2 18 5" xfId="26675"/>
    <cellStyle name="常规 8 2 2 23 5" xfId="26676"/>
    <cellStyle name="常规 8 2 2 19" xfId="26677"/>
    <cellStyle name="常规 8 2 2 24" xfId="26678"/>
    <cellStyle name="常规 8 2 2 19 2" xfId="26679"/>
    <cellStyle name="常规 8 2 2 24 2" xfId="26680"/>
    <cellStyle name="常规 8 2 2 19 2 2" xfId="26681"/>
    <cellStyle name="常规 8 2 2 24 2 2" xfId="26682"/>
    <cellStyle name="计算 2 2 2 5 2 2" xfId="26683"/>
    <cellStyle name="常规 8 2 2 19 2 3" xfId="26684"/>
    <cellStyle name="常规 8 2 2 24 2 3" xfId="26685"/>
    <cellStyle name="常规 8 2 2 19 2 4" xfId="26686"/>
    <cellStyle name="常规 8 2 2 24 2 4" xfId="26687"/>
    <cellStyle name="常规 8 2 2 19 3" xfId="26688"/>
    <cellStyle name="常规 8 2 2 24 3" xfId="26689"/>
    <cellStyle name="常规 8 2 2 19 3 2" xfId="26690"/>
    <cellStyle name="常规 8 2 2 24 3 2" xfId="26691"/>
    <cellStyle name="常规 8 2 2 19 4 2" xfId="26692"/>
    <cellStyle name="常规 8 2 2 24 4 2" xfId="26693"/>
    <cellStyle name="常规 8 2 2 19 4 3" xfId="26694"/>
    <cellStyle name="常规 8 2 2 24 4 3" xfId="26695"/>
    <cellStyle name="常规 8 2 2 2" xfId="26696"/>
    <cellStyle name="常规 8 2 2 2 10" xfId="26697"/>
    <cellStyle name="常规 8 2 2 2 10 2" xfId="26698"/>
    <cellStyle name="常规 8 2 2 2 10 2 2" xfId="26699"/>
    <cellStyle name="常规 8 2 2 2 10 3" xfId="26700"/>
    <cellStyle name="解释性文本 2 2 2 7 2" xfId="26701"/>
    <cellStyle name="常规 8 2 2 2 11" xfId="26702"/>
    <cellStyle name="常规 8 2 2 2 11 2" xfId="26703"/>
    <cellStyle name="常规 8 2 2 2 11 2 2" xfId="26704"/>
    <cellStyle name="常规 8 2 2 2 11 3" xfId="26705"/>
    <cellStyle name="常规 8 2 2 2 12 2 2" xfId="26706"/>
    <cellStyle name="常规 8 2 2 2 12 3" xfId="26707"/>
    <cellStyle name="常规 8 2 2 2 13 2" xfId="26708"/>
    <cellStyle name="常规 8 2 2 2 13 2 2" xfId="26709"/>
    <cellStyle name="常规 8 2 2 2 13 3" xfId="26710"/>
    <cellStyle name="常规 8 2 2 2 14 2 2" xfId="26711"/>
    <cellStyle name="常规 8 2 2 2 14 3" xfId="26712"/>
    <cellStyle name="常规 8 2 2 2 15 2" xfId="26713"/>
    <cellStyle name="常规 8 2 2 2 20 2" xfId="26714"/>
    <cellStyle name="常规 8 2 2 2 15 2 2" xfId="26715"/>
    <cellStyle name="常规 8 2 2 2 20 2 2" xfId="26716"/>
    <cellStyle name="注释 2 79" xfId="26717"/>
    <cellStyle name="常规 8 2 2 2 15 3" xfId="26718"/>
    <cellStyle name="常规 8 2 2 2 20 3" xfId="26719"/>
    <cellStyle name="常规 8 2 2 2 16" xfId="26720"/>
    <cellStyle name="常规 8 2 2 2 21" xfId="26721"/>
    <cellStyle name="常规 8 2 2 2 16 2" xfId="26722"/>
    <cellStyle name="常规 8 2 2 2 21 2" xfId="26723"/>
    <cellStyle name="常规 8 2 2 2 16 2 2" xfId="26724"/>
    <cellStyle name="常规 8 2 2 2 21 2 2" xfId="26725"/>
    <cellStyle name="常规 8 2 2 2 16 3" xfId="26726"/>
    <cellStyle name="常规 8 2 2 2 21 3" xfId="26727"/>
    <cellStyle name="常规 8 2 2 2 17 2 2" xfId="26728"/>
    <cellStyle name="常规 8 2 2 2 22 2 2" xfId="26729"/>
    <cellStyle name="常规 8 2 2 2 17 3" xfId="26730"/>
    <cellStyle name="常规 8 2 2 2 22 3" xfId="26731"/>
    <cellStyle name="常规 8 2 2 2 18 2" xfId="26732"/>
    <cellStyle name="常规 8 2 2 2 23 2" xfId="26733"/>
    <cellStyle name="常规 8 2 2 2 18 2 2" xfId="26734"/>
    <cellStyle name="常规 8 2 2 2 23 2 2" xfId="26735"/>
    <cellStyle name="常规 8 2 2 2 18 3" xfId="26736"/>
    <cellStyle name="常规 8 2 2 2 23 3" xfId="26737"/>
    <cellStyle name="常规 8 2 2 2 19 2 2" xfId="26738"/>
    <cellStyle name="常规 8 2 2 2 24 2 2" xfId="26739"/>
    <cellStyle name="常规 8 2 2 2 2" xfId="26740"/>
    <cellStyle name="常规 8 2 2 2 2 2" xfId="26741"/>
    <cellStyle name="常规 8 2 2 2 2 2 2" xfId="26742"/>
    <cellStyle name="常规 8 28 2 3 2" xfId="26743"/>
    <cellStyle name="常规 8 33 2 3 2" xfId="26744"/>
    <cellStyle name="常规 8 2 2 2 25 2 2" xfId="26745"/>
    <cellStyle name="常规 8 2 2 2 30 2 2" xfId="26746"/>
    <cellStyle name="常规 8 2 2 2 26 2 2" xfId="26747"/>
    <cellStyle name="常规 8 2 2 2 31 2 2" xfId="26748"/>
    <cellStyle name="常规 8 2 2 2 27 2 2" xfId="26749"/>
    <cellStyle name="常规 8 2 2 2 32 2 2" xfId="26750"/>
    <cellStyle name="常规 8 2 2 2 27 3" xfId="26751"/>
    <cellStyle name="常规 8 2 2 2 32 3" xfId="26752"/>
    <cellStyle name="常规 8 2 2 2 28 2" xfId="26753"/>
    <cellStyle name="常规 8 2 2 2 33 2" xfId="26754"/>
    <cellStyle name="常规 8 2 2 2 28 2 2" xfId="26755"/>
    <cellStyle name="常规 8 2 2 2 33 2 2" xfId="26756"/>
    <cellStyle name="常规 8 2 2 2 28 3" xfId="26757"/>
    <cellStyle name="常规 8 2 2 2 33 3" xfId="26758"/>
    <cellStyle name="常规 8 2 2 2 29 2" xfId="26759"/>
    <cellStyle name="常规 8 2 2 2 34 2" xfId="26760"/>
    <cellStyle name="常规 8 2 2 2 29 2 2" xfId="26761"/>
    <cellStyle name="常规 8 2 2 2 34 2 2" xfId="26762"/>
    <cellStyle name="常规 8 2 2 2 29 3" xfId="26763"/>
    <cellStyle name="常规 8 2 2 2 34 3" xfId="26764"/>
    <cellStyle name="常规 8 2 2 2 3" xfId="26765"/>
    <cellStyle name="警告文本 2 6 2 2 2" xfId="26766"/>
    <cellStyle name="常规 8 2 2 2 3 2" xfId="26767"/>
    <cellStyle name="常规 8 2 2 2 3 2 2" xfId="26768"/>
    <cellStyle name="常规 8 2 2 2 35 2" xfId="26769"/>
    <cellStyle name="常规 8 2 2 2 40 2" xfId="26770"/>
    <cellStyle name="常规 8 2 2 2 35 2 2" xfId="26771"/>
    <cellStyle name="常规 8 2 2 2 40 2 2" xfId="26772"/>
    <cellStyle name="常规 8 2 2 2 36 2" xfId="26773"/>
    <cellStyle name="常规 8 2 2 2 41 2" xfId="26774"/>
    <cellStyle name="常规 8 2 2 2 36 2 2" xfId="26775"/>
    <cellStyle name="常规 8 2 2 2 41 2 2" xfId="26776"/>
    <cellStyle name="常规 8 2 2 2 37" xfId="26777"/>
    <cellStyle name="常规 8 2 2 2 42" xfId="26778"/>
    <cellStyle name="常规 8 2 2 2 37 2" xfId="26779"/>
    <cellStyle name="常规 8 2 2 2 42 2" xfId="26780"/>
    <cellStyle name="常规 8 2 2 2 37 2 2" xfId="26781"/>
    <cellStyle name="常规 8 2 2 2 42 2 2" xfId="26782"/>
    <cellStyle name="常规 8 2 2 2 37 3" xfId="26783"/>
    <cellStyle name="常规 8 2 2 2 42 3" xfId="26784"/>
    <cellStyle name="常规 8 2 2 2 38" xfId="26785"/>
    <cellStyle name="常规 8 2 2 2 43" xfId="26786"/>
    <cellStyle name="常规 8 2 2 2 38 2" xfId="26787"/>
    <cellStyle name="常规 8 2 2 2 43 2" xfId="26788"/>
    <cellStyle name="常规 8 2 2 2 38 2 2" xfId="26789"/>
    <cellStyle name="常规 8 2 2 2 43 2 2" xfId="26790"/>
    <cellStyle name="常规 8 2 2 2 38 3" xfId="26791"/>
    <cellStyle name="常规 8 2 2 2 43 3" xfId="26792"/>
    <cellStyle name="常规 8 2 2 2 39" xfId="26793"/>
    <cellStyle name="常规 8 2 2 2 44" xfId="26794"/>
    <cellStyle name="常规 8 2 2 2 39 2" xfId="26795"/>
    <cellStyle name="常规 8 2 2 2 44 2" xfId="26796"/>
    <cellStyle name="常规 8 2 2 2 39 3" xfId="26797"/>
    <cellStyle name="常规 8 2 2 2 44 3" xfId="26798"/>
    <cellStyle name="常规 8 2 2 2 45" xfId="26799"/>
    <cellStyle name="常规 8 2 2 2 45 2 2" xfId="26800"/>
    <cellStyle name="常规 8 2 2 2 45 3" xfId="26801"/>
    <cellStyle name="解释性文本 2 2 3 2 2" xfId="26802"/>
    <cellStyle name="常规 8 2 2 2 45 3 2" xfId="26803"/>
    <cellStyle name="解释性文本 2 2 3 2 2 2" xfId="26804"/>
    <cellStyle name="常规 8 2 2 2 47" xfId="26805"/>
    <cellStyle name="检查单元格 2 6 2 4" xfId="26806"/>
    <cellStyle name="常规 8 2 2 2 47 2" xfId="26807"/>
    <cellStyle name="常规 8 2 2 2 48" xfId="26808"/>
    <cellStyle name="常规 8 2 2 2 48 2" xfId="26809"/>
    <cellStyle name="常规 8 2 2 2 49" xfId="26810"/>
    <cellStyle name="常规 8 2 2 2 5 2" xfId="26811"/>
    <cellStyle name="常规 8 2 2 2 5 2 2" xfId="26812"/>
    <cellStyle name="常规 8 2 2 2 6" xfId="26813"/>
    <cellStyle name="常规 8 2 2 2 6 2" xfId="26814"/>
    <cellStyle name="常规 8 2 2 2 6 2 2" xfId="26815"/>
    <cellStyle name="常规 8 2 2 2 6 3" xfId="26816"/>
    <cellStyle name="常规 8 2 2 2 7" xfId="26817"/>
    <cellStyle name="常规 8 2 2 2 7 2" xfId="26818"/>
    <cellStyle name="常规 8 2 2 2 8" xfId="26819"/>
    <cellStyle name="常规 8 2 2 2 9" xfId="26820"/>
    <cellStyle name="计算 3 2 8 2" xfId="26821"/>
    <cellStyle name="强调文字颜色 2 3 2 2 7 2" xfId="26822"/>
    <cellStyle name="常规 8 2 2 2 9 2 2" xfId="26823"/>
    <cellStyle name="警告文本 3 3 4 4 2" xfId="26824"/>
    <cellStyle name="常规 8 2 2 25" xfId="26825"/>
    <cellStyle name="常规 8 2 2 30" xfId="26826"/>
    <cellStyle name="链接单元格 2 2 2 4" xfId="26827"/>
    <cellStyle name="常规 8 2 2 25 2" xfId="26828"/>
    <cellStyle name="常规 8 2 2 30 2" xfId="26829"/>
    <cellStyle name="链接单元格 2 2 2 4 2" xfId="26830"/>
    <cellStyle name="常规 8 2 2 25 2 2" xfId="26831"/>
    <cellStyle name="常规 8 2 2 30 2 2" xfId="26832"/>
    <cellStyle name="链接单元格 2 2 2 4 2 2" xfId="26833"/>
    <cellStyle name="常规 8 2 2 25 2 2 2" xfId="26834"/>
    <cellStyle name="常规 8 2 2 30 2 2 2" xfId="26835"/>
    <cellStyle name="链接单元格 2 2 2 4 3" xfId="26836"/>
    <cellStyle name="常规 8 2 2 25 2 3" xfId="26837"/>
    <cellStyle name="常规 8 2 2 30 2 3" xfId="26838"/>
    <cellStyle name="链接单元格 2 2 2 4 3 2" xfId="26839"/>
    <cellStyle name="常规 8 2 2 25 2 3 2" xfId="26840"/>
    <cellStyle name="常规 8 2 2 30 2 3 2" xfId="26841"/>
    <cellStyle name="链接单元格 2 2 2 4 4" xfId="26842"/>
    <cellStyle name="常规 8 2 2 25 2 4" xfId="26843"/>
    <cellStyle name="常规 8 2 2 30 2 4" xfId="26844"/>
    <cellStyle name="链接单元格 2 2 2 5" xfId="26845"/>
    <cellStyle name="常规 8 2 2 25 3" xfId="26846"/>
    <cellStyle name="常规 8 2 2 30 3" xfId="26847"/>
    <cellStyle name="链接单元格 2 2 2 5 2" xfId="26848"/>
    <cellStyle name="常规 8 2 2 25 3 2" xfId="26849"/>
    <cellStyle name="常规 8 2 2 30 3 2" xfId="26850"/>
    <cellStyle name="链接单元格 2 2 2 6" xfId="26851"/>
    <cellStyle name="常规 8 2 2 25 4" xfId="26852"/>
    <cellStyle name="常规 8 2 2 30 4" xfId="26853"/>
    <cellStyle name="链接单元格 2 2 2 6 2" xfId="26854"/>
    <cellStyle name="常规 8 2 2 25 4 2" xfId="26855"/>
    <cellStyle name="常规 8 2 2 30 4 2" xfId="26856"/>
    <cellStyle name="常规 8 2 2 25 4 2 2" xfId="26857"/>
    <cellStyle name="常规 8 2 2 30 4 2 2" xfId="26858"/>
    <cellStyle name="常规 8 2 2 25 4 3" xfId="26859"/>
    <cellStyle name="常规 8 2 2 30 4 3" xfId="26860"/>
    <cellStyle name="链接单元格 2 2 2 7" xfId="26861"/>
    <cellStyle name="常规 8 2 2 25 5" xfId="26862"/>
    <cellStyle name="常规 8 2 2 30 5" xfId="26863"/>
    <cellStyle name="常规 8 2 2 26" xfId="26864"/>
    <cellStyle name="常规 8 2 2 31" xfId="26865"/>
    <cellStyle name="链接单元格 2 2 3 4 2" xfId="26866"/>
    <cellStyle name="常规 8 2 2 26 2 2" xfId="26867"/>
    <cellStyle name="常规 8 2 2 31 2 2" xfId="26868"/>
    <cellStyle name="常规 8 2 2 26 2 2 2" xfId="26869"/>
    <cellStyle name="常规 8 2 2 31 2 2 2" xfId="26870"/>
    <cellStyle name="常规 8 2 2 26 2 3" xfId="26871"/>
    <cellStyle name="常规 8 2 2 31 2 3" xfId="26872"/>
    <cellStyle name="常规 8 2 2 26 2 3 2" xfId="26873"/>
    <cellStyle name="常规 8 2 2 31 2 3 2" xfId="26874"/>
    <cellStyle name="常规 8 2 2 26 2 4" xfId="26875"/>
    <cellStyle name="常规 8 2 2 31 2 4" xfId="26876"/>
    <cellStyle name="链接单元格 2 2 3 5" xfId="26877"/>
    <cellStyle name="常规 8 2 2 26 3" xfId="26878"/>
    <cellStyle name="常规 8 2 2 31 3" xfId="26879"/>
    <cellStyle name="常规 8 2 2 26 3 2" xfId="26880"/>
    <cellStyle name="常规 8 2 2 31 3 2" xfId="26881"/>
    <cellStyle name="常规 8 2 2 26 4" xfId="26882"/>
    <cellStyle name="常规 8 2 2 31 4" xfId="26883"/>
    <cellStyle name="常规 8 2 2 26 4 2" xfId="26884"/>
    <cellStyle name="常规 8 2 2 31 4 2" xfId="26885"/>
    <cellStyle name="常规 8 2 2 26 4 3" xfId="26886"/>
    <cellStyle name="常规 8 2 2 31 4 3" xfId="26887"/>
    <cellStyle name="常规 8 2 2 26 5" xfId="26888"/>
    <cellStyle name="常规 8 2 2 31 5" xfId="26889"/>
    <cellStyle name="输出 2 2 5 2 3 2" xfId="26890"/>
    <cellStyle name="常规 8 2 2 27" xfId="26891"/>
    <cellStyle name="常规 8 2 2 32" xfId="26892"/>
    <cellStyle name="链接单元格 2 2 4 4" xfId="26893"/>
    <cellStyle name="常规 8 2 2 27 2" xfId="26894"/>
    <cellStyle name="常规 8 2 2 32 2" xfId="26895"/>
    <cellStyle name="链接单元格 2 2 4 4 2" xfId="26896"/>
    <cellStyle name="常规 8 2 2 27 2 2" xfId="26897"/>
    <cellStyle name="常规 8 2 2 32 2 2" xfId="26898"/>
    <cellStyle name="常规 8 2 2 27 2 3" xfId="26899"/>
    <cellStyle name="常规 8 2 2 32 2 3" xfId="26900"/>
    <cellStyle name="常规 8 2 2 27 2 3 2" xfId="26901"/>
    <cellStyle name="常规 8 2 2 32 2 3 2" xfId="26902"/>
    <cellStyle name="链接单元格 2 2 4 5" xfId="26903"/>
    <cellStyle name="常规 8 2 2 27 3" xfId="26904"/>
    <cellStyle name="常规 8 2 2 32 3" xfId="26905"/>
    <cellStyle name="常规 8 2 2 27 3 2" xfId="26906"/>
    <cellStyle name="常规 8 2 2 32 3 2" xfId="26907"/>
    <cellStyle name="常规 8 2 2 27 4" xfId="26908"/>
    <cellStyle name="常规 8 2 2 32 4" xfId="26909"/>
    <cellStyle name="常规 8 2 2 27 4 2" xfId="26910"/>
    <cellStyle name="常规 8 2 2 32 4 2" xfId="26911"/>
    <cellStyle name="常规 8 2 2 27 4 3" xfId="26912"/>
    <cellStyle name="常规 8 2 2 32 4 3" xfId="26913"/>
    <cellStyle name="常规 8 2 2 27 5" xfId="26914"/>
    <cellStyle name="常规 8 2 2 32 5" xfId="26915"/>
    <cellStyle name="常规 8 2 2 28 2 2 2" xfId="26916"/>
    <cellStyle name="常规 8 2 2 33 2 2 2" xfId="26917"/>
    <cellStyle name="常规 8 2 2 28 2 3" xfId="26918"/>
    <cellStyle name="常规 8 2 2 33 2 3" xfId="26919"/>
    <cellStyle name="常规 8 2 2 28 2 3 2" xfId="26920"/>
    <cellStyle name="常规 8 2 2 33 2 3 2" xfId="26921"/>
    <cellStyle name="常规 8 2 2 28 2 4" xfId="26922"/>
    <cellStyle name="常规 8 2 2 33 2 4" xfId="26923"/>
    <cellStyle name="常规 8 2 2 28 3 2" xfId="26924"/>
    <cellStyle name="常规 8 2 2 33 3 2" xfId="26925"/>
    <cellStyle name="常规 8 2 2 28 4" xfId="26926"/>
    <cellStyle name="常规 8 2 2 33 4" xfId="26927"/>
    <cellStyle name="常规 8 2 2 28 4 2" xfId="26928"/>
    <cellStyle name="常规 8 2 2 33 4 2" xfId="26929"/>
    <cellStyle name="常规 8 2 2 28 4 2 2" xfId="26930"/>
    <cellStyle name="常规 8 2 2 33 4 2 2" xfId="26931"/>
    <cellStyle name="常规 8 4 2 9 2 2 2" xfId="26932"/>
    <cellStyle name="常规 8 2 2 28 4 3" xfId="26933"/>
    <cellStyle name="常规 8 2 2 33 4 3" xfId="26934"/>
    <cellStyle name="常规 8 2 2 28 5" xfId="26935"/>
    <cellStyle name="常规 8 2 2 33 5" xfId="26936"/>
    <cellStyle name="常规 8 2 2 29 2 2" xfId="26937"/>
    <cellStyle name="常规 8 2 2 34 2 2" xfId="26938"/>
    <cellStyle name="常规 8 2 2 29 2 2 2" xfId="26939"/>
    <cellStyle name="常规 8 2 2 34 2 2 2" xfId="26940"/>
    <cellStyle name="常规 8 2 2 29 2 3" xfId="26941"/>
    <cellStyle name="常规 8 2 2 34 2 3" xfId="26942"/>
    <cellStyle name="常规 8 2 2 29 2 3 2" xfId="26943"/>
    <cellStyle name="常规 8 2 2 34 2 3 2" xfId="26944"/>
    <cellStyle name="常规 8 2 2 29 2 4" xfId="26945"/>
    <cellStyle name="常规 8 2 2 34 2 4" xfId="26946"/>
    <cellStyle name="常规 8 2 2 29 3 2" xfId="26947"/>
    <cellStyle name="常规 8 2 2 34 3 2" xfId="26948"/>
    <cellStyle name="常规 8 2 2 29 4" xfId="26949"/>
    <cellStyle name="常规 8 2 2 34 4" xfId="26950"/>
    <cellStyle name="常规 8 2 2 29 4 2" xfId="26951"/>
    <cellStyle name="常规 8 2 2 34 4 2" xfId="26952"/>
    <cellStyle name="常规 8 2 2 29 4 2 2" xfId="26953"/>
    <cellStyle name="常规 8 2 2 34 4 2 2" xfId="26954"/>
    <cellStyle name="常规 8 2 46 3" xfId="26955"/>
    <cellStyle name="常规 8 2 51 3" xfId="26956"/>
    <cellStyle name="常规 8 2 2 29 4 3" xfId="26957"/>
    <cellStyle name="常规 8 2 2 34 4 3" xfId="26958"/>
    <cellStyle name="常规 8 2 2 29 5" xfId="26959"/>
    <cellStyle name="常规 8 2 2 34 5" xfId="26960"/>
    <cellStyle name="常规 8 2 2 3" xfId="26961"/>
    <cellStyle name="常规 8 2 2 3 2" xfId="26962"/>
    <cellStyle name="常规 8 2 2 3 2 2" xfId="26963"/>
    <cellStyle name="常规 8 2 2 3 2 2 2" xfId="26964"/>
    <cellStyle name="常规 8 2 2 3 3" xfId="26965"/>
    <cellStyle name="警告文本 2 6 2 3 2" xfId="26966"/>
    <cellStyle name="常规 8 2 2 3 3 2" xfId="26967"/>
    <cellStyle name="常规 8 2 2 3 4" xfId="26968"/>
    <cellStyle name="常规 8 2 2 3 4 2" xfId="26969"/>
    <cellStyle name="常规 8 2 2 3 4 2 2" xfId="26970"/>
    <cellStyle name="常规 8 2 2 3 5" xfId="26971"/>
    <cellStyle name="常规 8 2 2 3 5 2" xfId="26972"/>
    <cellStyle name="常规 8 2 2 3 6" xfId="26973"/>
    <cellStyle name="常规 8 2 2 3 6 2" xfId="26974"/>
    <cellStyle name="常规 8 2 2 3 7" xfId="26975"/>
    <cellStyle name="常规 8 2 2 35" xfId="26976"/>
    <cellStyle name="常规 8 2 2 40" xfId="26977"/>
    <cellStyle name="常规 8 2 2 35 2 2" xfId="26978"/>
    <cellStyle name="常规 8 2 2 40 2 2" xfId="26979"/>
    <cellStyle name="常规 8 2 2 35 2 2 2" xfId="26980"/>
    <cellStyle name="常规 8 2 2 40 2 2 2" xfId="26981"/>
    <cellStyle name="常规 8 2 2 35 3" xfId="26982"/>
    <cellStyle name="常规 8 2 2 40 3" xfId="26983"/>
    <cellStyle name="常规 8 2 2 35 3 2" xfId="26984"/>
    <cellStyle name="常规 8 2 2 40 3 2" xfId="26985"/>
    <cellStyle name="常规 8 2 2 35 4" xfId="26986"/>
    <cellStyle name="常规 8 2 2 40 4" xfId="26987"/>
    <cellStyle name="常规 8 2 2 35 4 2" xfId="26988"/>
    <cellStyle name="常规 8 2 2 40 4 2" xfId="26989"/>
    <cellStyle name="常规 8 2 2 36" xfId="26990"/>
    <cellStyle name="常规 8 2 2 41" xfId="26991"/>
    <cellStyle name="常规 8 2 2 36 2" xfId="26992"/>
    <cellStyle name="常规 8 2 2 41 2" xfId="26993"/>
    <cellStyle name="常规 8 2 2 36 2 2" xfId="26994"/>
    <cellStyle name="常规 8 2 2 41 2 2" xfId="26995"/>
    <cellStyle name="常规 8 2 2 36 2 2 2" xfId="26996"/>
    <cellStyle name="常规 8 2 2 41 2 2 2" xfId="26997"/>
    <cellStyle name="常规 8 2 2 36 3" xfId="26998"/>
    <cellStyle name="常规 8 2 2 41 3" xfId="26999"/>
    <cellStyle name="常规 8 2 2 36 3 2" xfId="27000"/>
    <cellStyle name="常规 8 2 2 41 3 2" xfId="27001"/>
    <cellStyle name="常规 8 2 2 36 4" xfId="27002"/>
    <cellStyle name="常规 8 2 2 41 4" xfId="27003"/>
    <cellStyle name="常规 8 2 2 36 4 2" xfId="27004"/>
    <cellStyle name="常规 8 2 2 41 4 2" xfId="27005"/>
    <cellStyle name="常规 8 2 2 36 4 2 2" xfId="27006"/>
    <cellStyle name="常规 8 2 2 41 4 2 2" xfId="27007"/>
    <cellStyle name="常规 8 2 2 36 4 3" xfId="27008"/>
    <cellStyle name="常规 8 2 2 41 4 3" xfId="27009"/>
    <cellStyle name="常规 8 2 2 36 5" xfId="27010"/>
    <cellStyle name="常规 8 2 2 41 5" xfId="27011"/>
    <cellStyle name="常规 8 2 2 39 2 2" xfId="27012"/>
    <cellStyle name="常规 8 2 2 44 2 2" xfId="27013"/>
    <cellStyle name="常规 8 2 2 39 2 2 2" xfId="27014"/>
    <cellStyle name="常规 8 2 2 44 2 2 2" xfId="27015"/>
    <cellStyle name="常规 8 2 2 39 3" xfId="27016"/>
    <cellStyle name="常规 8 2 2 44 3" xfId="27017"/>
    <cellStyle name="常规 8 2 2 39 3 2" xfId="27018"/>
    <cellStyle name="常规 8 2 2 44 3 2" xfId="27019"/>
    <cellStyle name="常规 8 2 2 39 4 2" xfId="27020"/>
    <cellStyle name="常规 8 2 2 44 4 2" xfId="27021"/>
    <cellStyle name="常规 8 2 2 39 4 2 2" xfId="27022"/>
    <cellStyle name="常规 8 2 2 44 4 2 2" xfId="27023"/>
    <cellStyle name="常规 8 2 2 39 4 3" xfId="27024"/>
    <cellStyle name="常规 8 2 2 44 4 3" xfId="27025"/>
    <cellStyle name="常规 8 2 2 39 5" xfId="27026"/>
    <cellStyle name="常规 8 2 2 44 5" xfId="27027"/>
    <cellStyle name="常规 8 2 2 4" xfId="27028"/>
    <cellStyle name="常规 8 2 2 4 2" xfId="27029"/>
    <cellStyle name="常规 8 2 2 4 2 2" xfId="27030"/>
    <cellStyle name="常规 8 2 2 4 2 3" xfId="27031"/>
    <cellStyle name="输入 3 6 2 4" xfId="27032"/>
    <cellStyle name="常规 8 2 2 4 2 3 2" xfId="27033"/>
    <cellStyle name="常规 8 2 2 4 3" xfId="27034"/>
    <cellStyle name="常规 8 2 2 4 3 2" xfId="27035"/>
    <cellStyle name="注释 2 39 2 2" xfId="27036"/>
    <cellStyle name="注释 2 44 2 2" xfId="27037"/>
    <cellStyle name="常规 8 2 2 4 4" xfId="27038"/>
    <cellStyle name="注释 2 39 2 2 2" xfId="27039"/>
    <cellStyle name="注释 2 44 2 2 2" xfId="27040"/>
    <cellStyle name="常规 8 2 2 4 4 2" xfId="27041"/>
    <cellStyle name="常规 8 2 2 4 4 3" xfId="27042"/>
    <cellStyle name="注释 2 39 2 3" xfId="27043"/>
    <cellStyle name="注释 2 44 2 3" xfId="27044"/>
    <cellStyle name="常规 8 2 2 4 5" xfId="27045"/>
    <cellStyle name="注释 2 39 2 4" xfId="27046"/>
    <cellStyle name="注释 2 44 2 4" xfId="27047"/>
    <cellStyle name="常规 8 2 2 4 6" xfId="27048"/>
    <cellStyle name="常规 8 2 2 4 6 2" xfId="27049"/>
    <cellStyle name="常规 8 2 2 4 7" xfId="27050"/>
    <cellStyle name="常规 8 2 2 5" xfId="27051"/>
    <cellStyle name="注释 2 7 2 3 2" xfId="27052"/>
    <cellStyle name="常规 8 2 2 5 2 3" xfId="27053"/>
    <cellStyle name="常规 8 2 2 5 2 3 2" xfId="27054"/>
    <cellStyle name="常规 8 2 2 5 3 2" xfId="27055"/>
    <cellStyle name="注释 2 39 3 2" xfId="27056"/>
    <cellStyle name="注释 2 44 3 2" xfId="27057"/>
    <cellStyle name="常规 8 2 2 5 4" xfId="27058"/>
    <cellStyle name="常规 8 2 2 5 4 2" xfId="27059"/>
    <cellStyle name="常规 8 2 2 5 4 2 2" xfId="27060"/>
    <cellStyle name="常规 8 2 2 5 4 3" xfId="27061"/>
    <cellStyle name="注释 3 70 2 2 2" xfId="27062"/>
    <cellStyle name="注释 3 65 2 2 2" xfId="27063"/>
    <cellStyle name="常规 8 2 2 5 5" xfId="27064"/>
    <cellStyle name="常规 8 2 2 6" xfId="27065"/>
    <cellStyle name="常规 8 2 2 6 2" xfId="27066"/>
    <cellStyle name="常规 8 2 2 6 2 2" xfId="27067"/>
    <cellStyle name="常规 8 2 2 6 2 2 2" xfId="27068"/>
    <cellStyle name="常规 8 2 2 6 2 3" xfId="27069"/>
    <cellStyle name="常规 8 2 2 6 2 3 2" xfId="27070"/>
    <cellStyle name="常规 8 2 2 6 2 4" xfId="27071"/>
    <cellStyle name="常规 8 2 2 6 3" xfId="27072"/>
    <cellStyle name="常规 8 2 2 6 3 2" xfId="27073"/>
    <cellStyle name="注释 2 39 4 2" xfId="27074"/>
    <cellStyle name="注释 2 44 4 2" xfId="27075"/>
    <cellStyle name="常规 8 2 2 6 4" xfId="27076"/>
    <cellStyle name="常规 8 2 2 6 4 2" xfId="27077"/>
    <cellStyle name="常规 8 2 2 6 4 2 2" xfId="27078"/>
    <cellStyle name="常规 8 2 2 6 4 3" xfId="27079"/>
    <cellStyle name="注释 3 70 2 3 2" xfId="27080"/>
    <cellStyle name="注释 3 65 2 3 2" xfId="27081"/>
    <cellStyle name="常规 8 2 2 6 5" xfId="27082"/>
    <cellStyle name="常规 8 2 2 7 2 2 2" xfId="27083"/>
    <cellStyle name="常规 8 2 2 7 2 3" xfId="27084"/>
    <cellStyle name="常规 8 2 2 7 2 4" xfId="27085"/>
    <cellStyle name="常规 8 2 2 7 3 2" xfId="27086"/>
    <cellStyle name="常规 8 2 2 7 4" xfId="27087"/>
    <cellStyle name="常规 8 2 2 7 4 2" xfId="27088"/>
    <cellStyle name="常规 8 2 2 7 4 2 2" xfId="27089"/>
    <cellStyle name="常规 8 2 2 7 4 3" xfId="27090"/>
    <cellStyle name="常规 8 2 2 7 5" xfId="27091"/>
    <cellStyle name="常规 8 2 2 8 2 2" xfId="27092"/>
    <cellStyle name="计算 3 2 2 3 4 2" xfId="27093"/>
    <cellStyle name="常规 8 2 2 8 2 2 2" xfId="27094"/>
    <cellStyle name="常规 8 2 2 8 2 3" xfId="27095"/>
    <cellStyle name="常规 8 2 2 8 2 4" xfId="27096"/>
    <cellStyle name="常规 8 2 2 8 3" xfId="27097"/>
    <cellStyle name="计算 3 2 2 3 5" xfId="27098"/>
    <cellStyle name="常规 8 2 2 8 3 2" xfId="27099"/>
    <cellStyle name="常规 8 2 2 8 4 2" xfId="27100"/>
    <cellStyle name="常规 8 2 2 8 4 2 2" xfId="27101"/>
    <cellStyle name="常规 8 2 2 8 4 3" xfId="27102"/>
    <cellStyle name="检查单元格 2 2 4 2 2 2" xfId="27103"/>
    <cellStyle name="常规 8 2 2 8 5" xfId="27104"/>
    <cellStyle name="常规 8 2 2 9 2 2" xfId="27105"/>
    <cellStyle name="计算 3 2 2 4 4 2" xfId="27106"/>
    <cellStyle name="常规 8 2 2 9 2 2 2" xfId="27107"/>
    <cellStyle name="常规 8 2 2 9 2 3" xfId="27108"/>
    <cellStyle name="常规 8 2 2 9 2 4" xfId="27109"/>
    <cellStyle name="常规 8 2 2 9 3" xfId="27110"/>
    <cellStyle name="计算 3 2 2 4 5" xfId="27111"/>
    <cellStyle name="常规 8 2 2 9 3 2" xfId="27112"/>
    <cellStyle name="常规 8 2 2 9 4" xfId="27113"/>
    <cellStyle name="常规 8 2 2 9 4 2" xfId="27114"/>
    <cellStyle name="常规 8 2 2 9 4 2 2" xfId="27115"/>
    <cellStyle name="强调文字颜色 2 2 2 2 4 2 3 2" xfId="27116"/>
    <cellStyle name="常规 8 2 2 9 4 3" xfId="27117"/>
    <cellStyle name="常规 8 2 2 9 5" xfId="27118"/>
    <cellStyle name="常规 8 2 25" xfId="27119"/>
    <cellStyle name="常规 8 2 30" xfId="27120"/>
    <cellStyle name="常规 8 2 25 2" xfId="27121"/>
    <cellStyle name="常规 8 2 30 2" xfId="27122"/>
    <cellStyle name="常规 8 2 25 2 2" xfId="27123"/>
    <cellStyle name="常规 8 2 30 2 2" xfId="27124"/>
    <cellStyle name="常规 8 2 26" xfId="27125"/>
    <cellStyle name="常规 8 2 31" xfId="27126"/>
    <cellStyle name="常规 8 2 26 2" xfId="27127"/>
    <cellStyle name="常规 8 2 31 2" xfId="27128"/>
    <cellStyle name="常规 8 2 26 2 2" xfId="27129"/>
    <cellStyle name="常规 8 2 31 2 2" xfId="27130"/>
    <cellStyle name="常规 8 2 26 3" xfId="27131"/>
    <cellStyle name="常规 8 2 31 3" xfId="27132"/>
    <cellStyle name="常规 8 2 28 2 2" xfId="27133"/>
    <cellStyle name="常规 8 2 33 2 2" xfId="27134"/>
    <cellStyle name="常规 8 2 28 3" xfId="27135"/>
    <cellStyle name="常规 8 2 33 3" xfId="27136"/>
    <cellStyle name="常规 8 2 29 2" xfId="27137"/>
    <cellStyle name="常规 8 2 34 2" xfId="27138"/>
    <cellStyle name="常规 8 2 29 2 2" xfId="27139"/>
    <cellStyle name="常规 8 2 34 2 2" xfId="27140"/>
    <cellStyle name="常规 8 2 29 3" xfId="27141"/>
    <cellStyle name="常规 8 2 34 3" xfId="27142"/>
    <cellStyle name="常规 8 2 3" xfId="27143"/>
    <cellStyle name="常规 8 2 3 2" xfId="27144"/>
    <cellStyle name="常规 8 2 3 2 2" xfId="27145"/>
    <cellStyle name="常规 8 2 3 2 2 2" xfId="27146"/>
    <cellStyle name="常规 8 2 3 2 3" xfId="27147"/>
    <cellStyle name="常规 8 2 3 2 3 2" xfId="27148"/>
    <cellStyle name="输出 2 3 2 2 2" xfId="27149"/>
    <cellStyle name="常规 8 2 3 3" xfId="27150"/>
    <cellStyle name="输出 2 3 2 2 2 2" xfId="27151"/>
    <cellStyle name="常规 8 2 3 3 2" xfId="27152"/>
    <cellStyle name="输出 2 3 2 2 3" xfId="27153"/>
    <cellStyle name="常规 8 2 3 4" xfId="27154"/>
    <cellStyle name="输出 2 3 2 2 3 2" xfId="27155"/>
    <cellStyle name="常规 8 2 3 4 2" xfId="27156"/>
    <cellStyle name="输出 2 3 2 2 4" xfId="27157"/>
    <cellStyle name="常规 8 2 3 5" xfId="27158"/>
    <cellStyle name="常规 8 2 35" xfId="27159"/>
    <cellStyle name="常规 8 2 40" xfId="27160"/>
    <cellStyle name="常规 8 2 35 2" xfId="27161"/>
    <cellStyle name="常规 8 2 40 2" xfId="27162"/>
    <cellStyle name="常规 8 2 35 2 2" xfId="27163"/>
    <cellStyle name="常规 8 2 40 2 2" xfId="27164"/>
    <cellStyle name="常规 8 2 35 3" xfId="27165"/>
    <cellStyle name="常规 8 2 40 3" xfId="27166"/>
    <cellStyle name="常规 8 2 36" xfId="27167"/>
    <cellStyle name="常规 8 2 41" xfId="27168"/>
    <cellStyle name="常规 8 2 36 2" xfId="27169"/>
    <cellStyle name="常规 8 2 41 2" xfId="27170"/>
    <cellStyle name="常规 8 2 36 2 2" xfId="27171"/>
    <cellStyle name="常规 8 2 41 2 2" xfId="27172"/>
    <cellStyle name="常规 8 2 36 3" xfId="27173"/>
    <cellStyle name="常规 8 2 41 3" xfId="27174"/>
    <cellStyle name="常规 8 2 37 2 2" xfId="27175"/>
    <cellStyle name="常规 8 2 42 2 2" xfId="27176"/>
    <cellStyle name="常规 8 2 37 3" xfId="27177"/>
    <cellStyle name="常规 8 2 42 3" xfId="27178"/>
    <cellStyle name="常规 8 2 38 2" xfId="27179"/>
    <cellStyle name="常规 8 2 43 2" xfId="27180"/>
    <cellStyle name="常规 8 2 38 2 2" xfId="27181"/>
    <cellStyle name="常规 8 2 43 2 2" xfId="27182"/>
    <cellStyle name="常规 8 2 38 3" xfId="27183"/>
    <cellStyle name="常规 8 2 43 3" xfId="27184"/>
    <cellStyle name="常规 8 2 39" xfId="27185"/>
    <cellStyle name="常规 8 2 44" xfId="27186"/>
    <cellStyle name="常规 8 2 39 2" xfId="27187"/>
    <cellStyle name="常规 8 2 44 2" xfId="27188"/>
    <cellStyle name="常规 8 2 39 2 2" xfId="27189"/>
    <cellStyle name="常规 8 2 44 2 2" xfId="27190"/>
    <cellStyle name="常规 8 2 39 3" xfId="27191"/>
    <cellStyle name="常规 8 2 44 3" xfId="27192"/>
    <cellStyle name="常规 8 2 4" xfId="27193"/>
    <cellStyle name="常规 8 2 4 2" xfId="27194"/>
    <cellStyle name="常规 8 2 4 2 2" xfId="27195"/>
    <cellStyle name="常规 8 2 4 3 2" xfId="27196"/>
    <cellStyle name="常规 8 2 4 4" xfId="27197"/>
    <cellStyle name="常规 8 2 4 4 2" xfId="27198"/>
    <cellStyle name="常规 8 2 4 5" xfId="27199"/>
    <cellStyle name="常规 8 2 45" xfId="27200"/>
    <cellStyle name="常规 8 2 50" xfId="27201"/>
    <cellStyle name="常规 8 2 45 2" xfId="27202"/>
    <cellStyle name="常规 8 2 50 2" xfId="27203"/>
    <cellStyle name="常规 8 2 45 2 2" xfId="27204"/>
    <cellStyle name="常规 8 2 50 2 2" xfId="27205"/>
    <cellStyle name="常规 8 2 45 3" xfId="27206"/>
    <cellStyle name="常规 8 2 50 3" xfId="27207"/>
    <cellStyle name="常规 8 2 46" xfId="27208"/>
    <cellStyle name="常规 8 2 51" xfId="27209"/>
    <cellStyle name="常规 8 2 46 2" xfId="27210"/>
    <cellStyle name="常规 8 2 51 2" xfId="27211"/>
    <cellStyle name="常规 8 2 46 2 2" xfId="27212"/>
    <cellStyle name="常规 8 2 51 2 2" xfId="27213"/>
    <cellStyle name="常规 8 2 47" xfId="27214"/>
    <cellStyle name="常规 8 2 52" xfId="27215"/>
    <cellStyle name="常规 8 2 47 2 2" xfId="27216"/>
    <cellStyle name="常规 8 2 52 2 2" xfId="27217"/>
    <cellStyle name="常规 8 2 47 3" xfId="27218"/>
    <cellStyle name="常规 8 2 52 3" xfId="27219"/>
    <cellStyle name="常规 8 2 48 2 2" xfId="27220"/>
    <cellStyle name="常规 8 2 53 2 2" xfId="27221"/>
    <cellStyle name="常规 8 2 48 3" xfId="27222"/>
    <cellStyle name="常规 8 2 53 3" xfId="27223"/>
    <cellStyle name="输出 2 2 2 6" xfId="27224"/>
    <cellStyle name="常规 8 2 49 2" xfId="27225"/>
    <cellStyle name="常规 8 2 54 2" xfId="27226"/>
    <cellStyle name="输出 2 2 2 7" xfId="27227"/>
    <cellStyle name="常规 8 2 49 3" xfId="27228"/>
    <cellStyle name="常规 8 2 54 3" xfId="27229"/>
    <cellStyle name="常规 8 2 5" xfId="27230"/>
    <cellStyle name="常规 8 2 5 2" xfId="27231"/>
    <cellStyle name="常规 8 2 5 2 2" xfId="27232"/>
    <cellStyle name="常规 8 2 5 3 2" xfId="27233"/>
    <cellStyle name="常规 8 2 5 4" xfId="27234"/>
    <cellStyle name="常规 8 2 5 4 2" xfId="27235"/>
    <cellStyle name="常规 8 2 5 5" xfId="27236"/>
    <cellStyle name="常规 8 2 55" xfId="27237"/>
    <cellStyle name="常规 8 2 60" xfId="27238"/>
    <cellStyle name="常规 8 2 55 2" xfId="27239"/>
    <cellStyle name="常规 8 2 60 2" xfId="27240"/>
    <cellStyle name="常规 8 2 55 2 2" xfId="27241"/>
    <cellStyle name="常规 8 2 60 2 2" xfId="27242"/>
    <cellStyle name="常规 8 2 55 3" xfId="27243"/>
    <cellStyle name="常规 8 2 60 3" xfId="27244"/>
    <cellStyle name="常规 8 2 56 2" xfId="27245"/>
    <cellStyle name="常规 8 2 61 2" xfId="27246"/>
    <cellStyle name="常规 8 2 56 2 2" xfId="27247"/>
    <cellStyle name="常规 8 2 56 3" xfId="27248"/>
    <cellStyle name="常规 8 2 57" xfId="27249"/>
    <cellStyle name="常规 8 2 62" xfId="27250"/>
    <cellStyle name="常规 8 2 57 2" xfId="27251"/>
    <cellStyle name="常规 8 2 62 2" xfId="27252"/>
    <cellStyle name="常规 8 2 57 2 2" xfId="27253"/>
    <cellStyle name="输入 2 2 5 2 2" xfId="27254"/>
    <cellStyle name="常规 8 2 57 3" xfId="27255"/>
    <cellStyle name="常规 8 2 58" xfId="27256"/>
    <cellStyle name="常规 8 2 63" xfId="27257"/>
    <cellStyle name="常规 8 2 58 2" xfId="27258"/>
    <cellStyle name="常规 8 2 58 2 2" xfId="27259"/>
    <cellStyle name="输入 2 2 5 3 2" xfId="27260"/>
    <cellStyle name="常规 8 2 58 3" xfId="27261"/>
    <cellStyle name="常规 8 2 59 2 2" xfId="27262"/>
    <cellStyle name="常规 8 2 59 3 2" xfId="27263"/>
    <cellStyle name="常规 8 2 59 4" xfId="27264"/>
    <cellStyle name="常规 8 2 6" xfId="27265"/>
    <cellStyle name="常规 8 2 6 2" xfId="27266"/>
    <cellStyle name="常规 8 2 6 2 2" xfId="27267"/>
    <cellStyle name="常规 8 2 6 3" xfId="27268"/>
    <cellStyle name="常规 8 2 7 2 2" xfId="27269"/>
    <cellStyle name="常规 8 2 7 3" xfId="27270"/>
    <cellStyle name="常规 8 2 8 2" xfId="27271"/>
    <cellStyle name="常规 8 2 8 3" xfId="27272"/>
    <cellStyle name="常规 8 2 9" xfId="27273"/>
    <cellStyle name="常规 8 2 9 2" xfId="27274"/>
    <cellStyle name="常规 8 2 9 3" xfId="27275"/>
    <cellStyle name="常规 8 25" xfId="27276"/>
    <cellStyle name="常规 8 30" xfId="27277"/>
    <cellStyle name="输入 2 2 2 4 5" xfId="27278"/>
    <cellStyle name="常规 8 25 3 2" xfId="27279"/>
    <cellStyle name="常规 8 30 3 2" xfId="27280"/>
    <cellStyle name="常规 8 25 4" xfId="27281"/>
    <cellStyle name="常规 8 30 4" xfId="27282"/>
    <cellStyle name="常规 8 25 4 2" xfId="27283"/>
    <cellStyle name="常规 8 30 4 2" xfId="27284"/>
    <cellStyle name="常规 8 25 4 2 2" xfId="27285"/>
    <cellStyle name="常规 8 30 4 2 2" xfId="27286"/>
    <cellStyle name="常规 8 25 5" xfId="27287"/>
    <cellStyle name="常规 8 30 5" xfId="27288"/>
    <cellStyle name="常规 8 26" xfId="27289"/>
    <cellStyle name="常规 8 31" xfId="27290"/>
    <cellStyle name="常规 8 26 3 2" xfId="27291"/>
    <cellStyle name="常规 8 31 3 2" xfId="27292"/>
    <cellStyle name="常规 8 26 4" xfId="27293"/>
    <cellStyle name="常规 8 31 4" xfId="27294"/>
    <cellStyle name="常规 8 26 4 2" xfId="27295"/>
    <cellStyle name="常规 8 31 4 2" xfId="27296"/>
    <cellStyle name="常规 8 26 4 2 2" xfId="27297"/>
    <cellStyle name="常规 8 31 4 2 2" xfId="27298"/>
    <cellStyle name="汇总 2 2 2 4 4" xfId="27299"/>
    <cellStyle name="常规 8 26 5" xfId="27300"/>
    <cellStyle name="常规 8 31 5" xfId="27301"/>
    <cellStyle name="常规 8 27" xfId="27302"/>
    <cellStyle name="常规 8 32" xfId="27303"/>
    <cellStyle name="常规 8 27 2 3 2" xfId="27304"/>
    <cellStyle name="常规 8 32 2 3 2" xfId="27305"/>
    <cellStyle name="常规 8 27 3 2" xfId="27306"/>
    <cellStyle name="常规 8 32 3 2" xfId="27307"/>
    <cellStyle name="常规 8 27 4" xfId="27308"/>
    <cellStyle name="常规 8 32 4" xfId="27309"/>
    <cellStyle name="常规 8 27 4 2" xfId="27310"/>
    <cellStyle name="常规 8 32 4 2" xfId="27311"/>
    <cellStyle name="常规 8 27 4 2 2" xfId="27312"/>
    <cellStyle name="常规 8 32 4 2 2" xfId="27313"/>
    <cellStyle name="常规 8 27 5" xfId="27314"/>
    <cellStyle name="常规 8 32 5" xfId="27315"/>
    <cellStyle name="常规 8 28" xfId="27316"/>
    <cellStyle name="常规 8 33" xfId="27317"/>
    <cellStyle name="常规 8 28 3 2" xfId="27318"/>
    <cellStyle name="常规 8 33 3 2" xfId="27319"/>
    <cellStyle name="常规 8 28 4" xfId="27320"/>
    <cellStyle name="常规 8 33 4" xfId="27321"/>
    <cellStyle name="常规 8 28 4 2" xfId="27322"/>
    <cellStyle name="常规 8 33 4 2" xfId="27323"/>
    <cellStyle name="常规 8 28 4 2 2" xfId="27324"/>
    <cellStyle name="常规 8 33 4 2 2" xfId="27325"/>
    <cellStyle name="常规 8 28 5" xfId="27326"/>
    <cellStyle name="常规 8 33 5" xfId="27327"/>
    <cellStyle name="常规 8 29" xfId="27328"/>
    <cellStyle name="常规 8 34" xfId="27329"/>
    <cellStyle name="常规 8 29 2 3 2" xfId="27330"/>
    <cellStyle name="常规 8 34 2 3 2" xfId="27331"/>
    <cellStyle name="常规 8 29 3 2" xfId="27332"/>
    <cellStyle name="常规 8 34 3 2" xfId="27333"/>
    <cellStyle name="常规 8 29 4" xfId="27334"/>
    <cellStyle name="常规 8 34 4" xfId="27335"/>
    <cellStyle name="常规 8 29 4 2" xfId="27336"/>
    <cellStyle name="常规 8 34 4 2" xfId="27337"/>
    <cellStyle name="常规 8 29 4 2 2" xfId="27338"/>
    <cellStyle name="常规 8 34 4 2 2" xfId="27339"/>
    <cellStyle name="常规 8 29 4 3" xfId="27340"/>
    <cellStyle name="常规 8 34 4 3" xfId="27341"/>
    <cellStyle name="常规 8 3 2" xfId="27342"/>
    <cellStyle name="常规 8 3 2 2" xfId="27343"/>
    <cellStyle name="计算 3 4" xfId="27344"/>
    <cellStyle name="常规 8 3 2 2 2" xfId="27345"/>
    <cellStyle name="计算 3 4 2" xfId="27346"/>
    <cellStyle name="输出 3 2 6 3" xfId="27347"/>
    <cellStyle name="常规 8 3 2 2 2 2" xfId="27348"/>
    <cellStyle name="计算 3 4 2 2" xfId="27349"/>
    <cellStyle name="常规 8 3 2 2 3" xfId="27350"/>
    <cellStyle name="计算 3 4 3" xfId="27351"/>
    <cellStyle name="常规 8 3 2 3" xfId="27352"/>
    <cellStyle name="计算 3 5" xfId="27353"/>
    <cellStyle name="常规 8 3 2 4" xfId="27354"/>
    <cellStyle name="计算 3 6" xfId="27355"/>
    <cellStyle name="常规 8 3 2 4 2" xfId="27356"/>
    <cellStyle name="计算 3 6 2" xfId="27357"/>
    <cellStyle name="警告文本 3 2 2 2 4 2" xfId="27358"/>
    <cellStyle name="常规 8 3 2 5" xfId="27359"/>
    <cellStyle name="计算 3 7" xfId="27360"/>
    <cellStyle name="常规 8 3 3" xfId="27361"/>
    <cellStyle name="常规 8 3 3 2" xfId="27362"/>
    <cellStyle name="常规 8 3 3 2 2" xfId="27363"/>
    <cellStyle name="输出 2 3 3 2 2" xfId="27364"/>
    <cellStyle name="常规 8 3 3 3" xfId="27365"/>
    <cellStyle name="常规 8 35 2 3 2" xfId="27366"/>
    <cellStyle name="常规 8 40 2 3 2" xfId="27367"/>
    <cellStyle name="常规 8 35 2 4" xfId="27368"/>
    <cellStyle name="常规 8 40 2 4" xfId="27369"/>
    <cellStyle name="常规 8 35 3 2" xfId="27370"/>
    <cellStyle name="常规 8 40 3 2" xfId="27371"/>
    <cellStyle name="常规 8 35 4" xfId="27372"/>
    <cellStyle name="常规 8 40 4" xfId="27373"/>
    <cellStyle name="常规 8 35 4 2" xfId="27374"/>
    <cellStyle name="常规 8 40 4 2" xfId="27375"/>
    <cellStyle name="常规 8 35 4 2 2" xfId="27376"/>
    <cellStyle name="常规 8 40 4 2 2" xfId="27377"/>
    <cellStyle name="常规 8 35 4 3" xfId="27378"/>
    <cellStyle name="常规 8 40 4 3" xfId="27379"/>
    <cellStyle name="常规 8 36 2 3 2" xfId="27380"/>
    <cellStyle name="常规 8 41 2 3 2" xfId="27381"/>
    <cellStyle name="常规 8 36 2 4" xfId="27382"/>
    <cellStyle name="常规 8 41 2 4" xfId="27383"/>
    <cellStyle name="常规 8 36 3 2" xfId="27384"/>
    <cellStyle name="常规 8 41 3 2" xfId="27385"/>
    <cellStyle name="常规 8 36 4 2" xfId="27386"/>
    <cellStyle name="常规 8 41 4 2" xfId="27387"/>
    <cellStyle name="常规 8 36 4 3" xfId="27388"/>
    <cellStyle name="常规 8 41 4 3" xfId="27389"/>
    <cellStyle name="常规 8 36 5" xfId="27390"/>
    <cellStyle name="常规 8 41 5" xfId="27391"/>
    <cellStyle name="注释 3 13" xfId="27392"/>
    <cellStyle name="常规 8 37 2 3 2" xfId="27393"/>
    <cellStyle name="常规 8 42 2 3 2" xfId="27394"/>
    <cellStyle name="常规 8 37 2 4" xfId="27395"/>
    <cellStyle name="常规 8 42 2 4" xfId="27396"/>
    <cellStyle name="常规 8 37 4 2 2" xfId="27397"/>
    <cellStyle name="常规 8 42 4 2 2" xfId="27398"/>
    <cellStyle name="常规 8 37 4 3" xfId="27399"/>
    <cellStyle name="常规 8 42 4 3" xfId="27400"/>
    <cellStyle name="常规 8 38 2 3 2" xfId="27401"/>
    <cellStyle name="常规 8 43 2 3 2" xfId="27402"/>
    <cellStyle name="常规 8 38 2 4" xfId="27403"/>
    <cellStyle name="常规 8 43 2 4" xfId="27404"/>
    <cellStyle name="常规 8 38 3 2" xfId="27405"/>
    <cellStyle name="常规 8 43 3 2" xfId="27406"/>
    <cellStyle name="常规 8 38 4" xfId="27407"/>
    <cellStyle name="常规 8 43 4" xfId="27408"/>
    <cellStyle name="常规 8 38 4 2 2" xfId="27409"/>
    <cellStyle name="常规 8 43 4 2 2" xfId="27410"/>
    <cellStyle name="常规 8 39 2 3 2" xfId="27411"/>
    <cellStyle name="常规 8 44 2 3 2" xfId="27412"/>
    <cellStyle name="常规 8 39 2 4" xfId="27413"/>
    <cellStyle name="常规 8 44 2 4" xfId="27414"/>
    <cellStyle name="常规 8 39 3 2" xfId="27415"/>
    <cellStyle name="常规 8 44 3 2" xfId="27416"/>
    <cellStyle name="常规 8 39 4" xfId="27417"/>
    <cellStyle name="常规 8 44 4" xfId="27418"/>
    <cellStyle name="常规 8 39 4 2" xfId="27419"/>
    <cellStyle name="常规 8 44 4 2" xfId="27420"/>
    <cellStyle name="常规 8 39 4 2 2" xfId="27421"/>
    <cellStyle name="常规 8 44 4 2 2" xfId="27422"/>
    <cellStyle name="常规 8 39 4 3" xfId="27423"/>
    <cellStyle name="常规 8 44 4 3" xfId="27424"/>
    <cellStyle name="常规 8 39 5" xfId="27425"/>
    <cellStyle name="常规 8 44 5" xfId="27426"/>
    <cellStyle name="常规 8 4 10 2" xfId="27427"/>
    <cellStyle name="常规 8 4 10 2 2" xfId="27428"/>
    <cellStyle name="常规 8 4 10 3" xfId="27429"/>
    <cellStyle name="常规 8 4 11" xfId="27430"/>
    <cellStyle name="常规 8 4 11 2" xfId="27431"/>
    <cellStyle name="常规 8 4 11 2 2" xfId="27432"/>
    <cellStyle name="常规 8 4 11 3" xfId="27433"/>
    <cellStyle name="适中 2 3 2 2 3" xfId="27434"/>
    <cellStyle name="常规 8 4 13 3" xfId="27435"/>
    <cellStyle name="适中 2 3 2 3 2" xfId="27436"/>
    <cellStyle name="常规 8 4 14 2" xfId="27437"/>
    <cellStyle name="常规 8 4 14 2 2" xfId="27438"/>
    <cellStyle name="常规 8 4 14 3" xfId="27439"/>
    <cellStyle name="适中 2 3 2 4" xfId="27440"/>
    <cellStyle name="常规 8 4 15" xfId="27441"/>
    <cellStyle name="常规 8 4 20" xfId="27442"/>
    <cellStyle name="适中 2 3 2 4 2" xfId="27443"/>
    <cellStyle name="常规 8 4 15 2" xfId="27444"/>
    <cellStyle name="常规 8 4 20 2" xfId="27445"/>
    <cellStyle name="常规 8 4 15 2 2" xfId="27446"/>
    <cellStyle name="常规 8 4 20 2 2" xfId="27447"/>
    <cellStyle name="常规 8 4 15 3" xfId="27448"/>
    <cellStyle name="常规 8 4 20 3" xfId="27449"/>
    <cellStyle name="适中 2 3 2 5" xfId="27450"/>
    <cellStyle name="常规 8 4 16" xfId="27451"/>
    <cellStyle name="常规 8 4 21" xfId="27452"/>
    <cellStyle name="常规 8 4 16 2" xfId="27453"/>
    <cellStyle name="常规 8 4 21 2" xfId="27454"/>
    <cellStyle name="常规 8 4 16 2 2" xfId="27455"/>
    <cellStyle name="常规 8 4 21 2 2" xfId="27456"/>
    <cellStyle name="常规 8 4 16 3" xfId="27457"/>
    <cellStyle name="常规 8 4 21 3" xfId="27458"/>
    <cellStyle name="常规 8 4 17 2" xfId="27459"/>
    <cellStyle name="常规 8 4 22 2" xfId="27460"/>
    <cellStyle name="常规 8 4 17 2 2" xfId="27461"/>
    <cellStyle name="常规 8 4 22 2 2" xfId="27462"/>
    <cellStyle name="强调文字颜色 6 2 3 3 2 2" xfId="27463"/>
    <cellStyle name="常规 8 4 17 3" xfId="27464"/>
    <cellStyle name="常规 8 4 22 3" xfId="27465"/>
    <cellStyle name="常规 8 4 18" xfId="27466"/>
    <cellStyle name="常规 8 4 23" xfId="27467"/>
    <cellStyle name="常规 8 4 18 2" xfId="27468"/>
    <cellStyle name="常规 8 4 23 2" xfId="27469"/>
    <cellStyle name="常规 8 4 18 2 2" xfId="27470"/>
    <cellStyle name="常规 8 4 23 2 2" xfId="27471"/>
    <cellStyle name="强调文字颜色 6 2 3 3 3 2" xfId="27472"/>
    <cellStyle name="常规 8 4 18 3" xfId="27473"/>
    <cellStyle name="常规 8 4 23 3" xfId="27474"/>
    <cellStyle name="常规 8 4 19" xfId="27475"/>
    <cellStyle name="常规 8 4 24" xfId="27476"/>
    <cellStyle name="常规 8 4 2" xfId="27477"/>
    <cellStyle name="常规 8 4 2 10" xfId="27478"/>
    <cellStyle name="常规 8 4 2 10 2" xfId="27479"/>
    <cellStyle name="常规 8 4 2 10 2 2" xfId="27480"/>
    <cellStyle name="好 3 3 3 5" xfId="27481"/>
    <cellStyle name="常规 8 4 2 10 2 2 2" xfId="27482"/>
    <cellStyle name="常规 8 4 2 10 2 3" xfId="27483"/>
    <cellStyle name="警告文本 3 2 5 2 3" xfId="27484"/>
    <cellStyle name="常规 8 4 2 10 2 3 2" xfId="27485"/>
    <cellStyle name="常规 8 4 2 10 2 4" xfId="27486"/>
    <cellStyle name="常规 8 4 2 10 3" xfId="27487"/>
    <cellStyle name="常规 8 4 2 10 3 2" xfId="27488"/>
    <cellStyle name="好 3 3 4 5" xfId="27489"/>
    <cellStyle name="常规 8 4 2 10 4" xfId="27490"/>
    <cellStyle name="常规 8 4 2 10 4 2" xfId="27491"/>
    <cellStyle name="常规 8 4 2 10 4 2 2" xfId="27492"/>
    <cellStyle name="常规 8 4 2 10 4 3" xfId="27493"/>
    <cellStyle name="常规 8 4 2 10 5" xfId="27494"/>
    <cellStyle name="常规 8 4 2 11" xfId="27495"/>
    <cellStyle name="常规 8 4 2 11 2" xfId="27496"/>
    <cellStyle name="常规 8 4 2 11 2 2" xfId="27497"/>
    <cellStyle name="常规 8 4 2 11 2 2 2" xfId="27498"/>
    <cellStyle name="常规 8 4 2 11 2 3" xfId="27499"/>
    <cellStyle name="常规 8 4 2 11 2 3 2" xfId="27500"/>
    <cellStyle name="常规 8 4 2 11 2 4" xfId="27501"/>
    <cellStyle name="常规 8 4 2 11 4 2" xfId="27502"/>
    <cellStyle name="输出 2 5" xfId="27503"/>
    <cellStyle name="常规 8 4 2 11 4 2 2" xfId="27504"/>
    <cellStyle name="常规 8 4 2 11 4 3" xfId="27505"/>
    <cellStyle name="常规 8 4 2 11 5" xfId="27506"/>
    <cellStyle name="常规 8 4 2 12" xfId="27507"/>
    <cellStyle name="常规 8 4 2 12 2" xfId="27508"/>
    <cellStyle name="常规 8 4 2 12 2 3" xfId="27509"/>
    <cellStyle name="解释性文本 3 3 2 2 2" xfId="27510"/>
    <cellStyle name="常规 8 4 2 12 2 4" xfId="27511"/>
    <cellStyle name="常规 8 4 2 12 4 2" xfId="27512"/>
    <cellStyle name="常规 8 4 2 12 4 2 2" xfId="27513"/>
    <cellStyle name="常规 8 4 2 12 4 3" xfId="27514"/>
    <cellStyle name="常规 8 4 2 12 5" xfId="27515"/>
    <cellStyle name="常规 8 4 2 13" xfId="27516"/>
    <cellStyle name="常规 8 4 2 13 2" xfId="27517"/>
    <cellStyle name="常规 8 4 2 13 2 2" xfId="27518"/>
    <cellStyle name="输入 2 2 2 4" xfId="27519"/>
    <cellStyle name="常规 8 4 2 13 2 3" xfId="27520"/>
    <cellStyle name="输入 2 2 2 5" xfId="27521"/>
    <cellStyle name="常规 8 4 2 13 2 3 2" xfId="27522"/>
    <cellStyle name="输入 2 2 2 5 2" xfId="27523"/>
    <cellStyle name="常规 8 4 2 13 2 4" xfId="27524"/>
    <cellStyle name="强调文字颜色 4 2 3 2" xfId="27525"/>
    <cellStyle name="输入 2 2 2 6" xfId="27526"/>
    <cellStyle name="解释性文本 3 3 3 2 2" xfId="27527"/>
    <cellStyle name="汇总 3 2 4 5" xfId="27528"/>
    <cellStyle name="常规 8 4 2 16 2 3 2" xfId="27529"/>
    <cellStyle name="常规 8 4 2 21 2 3 2" xfId="27530"/>
    <cellStyle name="常规 8 4 2 16 2 4" xfId="27531"/>
    <cellStyle name="常规 8 4 2 21 2 4" xfId="27532"/>
    <cellStyle name="常规 8 4 2 16 4 3" xfId="27533"/>
    <cellStyle name="常规 8 4 2 21 4 3" xfId="27534"/>
    <cellStyle name="常规 8 4 2 17 2 3 2" xfId="27535"/>
    <cellStyle name="常规 8 4 2 22 2 3 2" xfId="27536"/>
    <cellStyle name="常规 8 4 2 17 2 4" xfId="27537"/>
    <cellStyle name="常规 8 4 2 22 2 4" xfId="27538"/>
    <cellStyle name="好 3 2 2 2 4 2" xfId="27539"/>
    <cellStyle name="常规 8 4 2 17 4 2" xfId="27540"/>
    <cellStyle name="常规 8 4 2 22 4 2" xfId="27541"/>
    <cellStyle name="常规 8 4 2 17 4 2 2" xfId="27542"/>
    <cellStyle name="常规 8 4 2 22 4 2 2" xfId="27543"/>
    <cellStyle name="常规 8 4 2 17 4 3" xfId="27544"/>
    <cellStyle name="常规 8 4 2 22 4 3" xfId="27545"/>
    <cellStyle name="常规 8 4 2 17 5" xfId="27546"/>
    <cellStyle name="常规 8 4 2 22 5" xfId="27547"/>
    <cellStyle name="注释 2 67 5" xfId="27548"/>
    <cellStyle name="注释 2 72 5" xfId="27549"/>
    <cellStyle name="常规 8 4 2 18 2 3 2" xfId="27550"/>
    <cellStyle name="常规 8 4 2 23 2 3 2" xfId="27551"/>
    <cellStyle name="常规 8 4 2 18 2 4" xfId="27552"/>
    <cellStyle name="常规 8 4 2 23 2 4" xfId="27553"/>
    <cellStyle name="好 3 2 2 3 4 2" xfId="27554"/>
    <cellStyle name="常规 8 4 2 18 4 2" xfId="27555"/>
    <cellStyle name="常规 8 4 2 23 4 2" xfId="27556"/>
    <cellStyle name="常规 8 4 2 18 4 2 2" xfId="27557"/>
    <cellStyle name="常规 8 4 2 23 4 2 2" xfId="27558"/>
    <cellStyle name="常规 8 4 2 18 4 3" xfId="27559"/>
    <cellStyle name="常规 8 4 2 23 4 3" xfId="27560"/>
    <cellStyle name="常规 8 4 2 19 2 3" xfId="27561"/>
    <cellStyle name="常规 8 4 2 24 2 3" xfId="27562"/>
    <cellStyle name="常规 8 4 2 19 2 3 2" xfId="27563"/>
    <cellStyle name="常规 8 4 2 24 2 3 2" xfId="27564"/>
    <cellStyle name="常规 8 4 2 19 3 2" xfId="27565"/>
    <cellStyle name="常规 8 4 2 24 3 2" xfId="27566"/>
    <cellStyle name="常规 8 4 2 19 4" xfId="27567"/>
    <cellStyle name="常规 8 4 2 24 4" xfId="27568"/>
    <cellStyle name="常规 8 4 2 19 4 2" xfId="27569"/>
    <cellStyle name="常规 8 4 2 24 4 2" xfId="27570"/>
    <cellStyle name="常规 8 4 2 19 4 2 2" xfId="27571"/>
    <cellStyle name="常规 8 4 2 24 4 2 2" xfId="27572"/>
    <cellStyle name="常规 8 4 2 19 4 3" xfId="27573"/>
    <cellStyle name="常规 8 4 2 24 4 3" xfId="27574"/>
    <cellStyle name="常规 8 4 2 2" xfId="27575"/>
    <cellStyle name="常规 8 4 2 2 2" xfId="27576"/>
    <cellStyle name="常规 8 4 2 2 2 2" xfId="27577"/>
    <cellStyle name="常规 8 4 2 2 2 2 2" xfId="27578"/>
    <cellStyle name="常规 8 4 2 2 2 3" xfId="27579"/>
    <cellStyle name="常规 8 4 2 2 2 3 2" xfId="27580"/>
    <cellStyle name="常规 8 4 2 2 2 4" xfId="27581"/>
    <cellStyle name="常规 8 4 2 2 3" xfId="27582"/>
    <cellStyle name="常规 8 4 2 2 3 2" xfId="27583"/>
    <cellStyle name="常规 8 4 2 2 4 2" xfId="27584"/>
    <cellStyle name="常规 8 4 2 2 4 2 2" xfId="27585"/>
    <cellStyle name="常规 8 4 2 2 4 3" xfId="27586"/>
    <cellStyle name="常规 8 4 2 25 2 2" xfId="27587"/>
    <cellStyle name="常规 8 4 2 30 2 2" xfId="27588"/>
    <cellStyle name="常规 8 4 2 25 2 3" xfId="27589"/>
    <cellStyle name="常规 8 4 2 30 2 3" xfId="27590"/>
    <cellStyle name="常规 8 4 2 25 3" xfId="27591"/>
    <cellStyle name="常规 8 4 2 30 3" xfId="27592"/>
    <cellStyle name="常规 8 4 2 25 4" xfId="27593"/>
    <cellStyle name="常规 8 4 2 30 4" xfId="27594"/>
    <cellStyle name="常规 8 4 2 25 4 2" xfId="27595"/>
    <cellStyle name="常规 8 4 2 30 4 2" xfId="27596"/>
    <cellStyle name="常规 8 4 2 25 4 2 2" xfId="27597"/>
    <cellStyle name="常规 8 4 2 30 4 2 2" xfId="27598"/>
    <cellStyle name="常规 8 4 2 25 4 3" xfId="27599"/>
    <cellStyle name="常规 8 4 2 30 4 3" xfId="27600"/>
    <cellStyle name="强调文字颜色 5 3 2 2 3 2" xfId="27601"/>
    <cellStyle name="常规 8 4 2 25 5" xfId="27602"/>
    <cellStyle name="常规 8 4 2 30 5" xfId="27603"/>
    <cellStyle name="强调文字颜色 3 3 7 2 2" xfId="27604"/>
    <cellStyle name="常规 8 4 2 26 2" xfId="27605"/>
    <cellStyle name="常规 8 4 2 31 2" xfId="27606"/>
    <cellStyle name="常规 8 4 2 26 3" xfId="27607"/>
    <cellStyle name="常规 8 4 2 31 3" xfId="27608"/>
    <cellStyle name="常规 8 4 2 26 4" xfId="27609"/>
    <cellStyle name="常规 8 4 2 31 4" xfId="27610"/>
    <cellStyle name="常规 8 4 2 26 5" xfId="27611"/>
    <cellStyle name="常规 8 4 2 31 5" xfId="27612"/>
    <cellStyle name="强调文字颜色 3 3 7 3 2" xfId="27613"/>
    <cellStyle name="注释 2 56 2 2" xfId="27614"/>
    <cellStyle name="注释 2 61 2 2" xfId="27615"/>
    <cellStyle name="强调文字颜色 5 3 2 2 4 2" xfId="27616"/>
    <cellStyle name="常规 8 4 2 27 2 3" xfId="27617"/>
    <cellStyle name="常规 8 4 2 32 2 3" xfId="27618"/>
    <cellStyle name="常规 8 4 2 27 4 2" xfId="27619"/>
    <cellStyle name="常规 8 4 2 32 4 2" xfId="27620"/>
    <cellStyle name="常规 8 4 2 27 4 3" xfId="27621"/>
    <cellStyle name="常规 8 4 2 32 4 3" xfId="27622"/>
    <cellStyle name="常规 8 4 2 27 5" xfId="27623"/>
    <cellStyle name="常规 8 4 2 32 5" xfId="27624"/>
    <cellStyle name="注释 2 56 3 2" xfId="27625"/>
    <cellStyle name="注释 2 61 3 2" xfId="27626"/>
    <cellStyle name="强调文字颜色 5 3 2 2 5 2" xfId="27627"/>
    <cellStyle name="常规 8 4 2 28 2 2" xfId="27628"/>
    <cellStyle name="常规 8 4 2 33 2 2" xfId="27629"/>
    <cellStyle name="常规 8 4 2 28 2 2 2" xfId="27630"/>
    <cellStyle name="常规 8 4 2 33 2 2 2" xfId="27631"/>
    <cellStyle name="常规 8 4 2 28 2 3" xfId="27632"/>
    <cellStyle name="常规 8 4 2 33 2 3" xfId="27633"/>
    <cellStyle name="常规 8 4 2 28 2 3 2" xfId="27634"/>
    <cellStyle name="常规 8 4 2 33 2 3 2" xfId="27635"/>
    <cellStyle name="常规 8 4 2 28 3" xfId="27636"/>
    <cellStyle name="常规 8 4 2 33 3" xfId="27637"/>
    <cellStyle name="常规 8 4 2 28 3 2" xfId="27638"/>
    <cellStyle name="常规 8 4 2 33 3 2" xfId="27639"/>
    <cellStyle name="常规 8 4 2 28 4" xfId="27640"/>
    <cellStyle name="常规 8 4 2 33 4" xfId="27641"/>
    <cellStyle name="常规 8 4 2 28 4 2" xfId="27642"/>
    <cellStyle name="常规 8 4 2 33 4 2" xfId="27643"/>
    <cellStyle name="常规 8 4 2 28 5" xfId="27644"/>
    <cellStyle name="常规 8 4 2 33 5" xfId="27645"/>
    <cellStyle name="注释 2 56 4 2" xfId="27646"/>
    <cellStyle name="注释 2 61 4 2" xfId="27647"/>
    <cellStyle name="强调文字颜色 5 3 2 2 6 2" xfId="27648"/>
    <cellStyle name="常规 8 4 2 29 2 2 2" xfId="27649"/>
    <cellStyle name="常规 8 4 2 34 2 2 2" xfId="27650"/>
    <cellStyle name="常规 8 4 2 29 2 3" xfId="27651"/>
    <cellStyle name="常规 8 4 2 34 2 3" xfId="27652"/>
    <cellStyle name="常规 8 4 2 29 2 3 2" xfId="27653"/>
    <cellStyle name="常规 8 4 2 34 2 3 2" xfId="27654"/>
    <cellStyle name="常规 8 4 2 29 3 2" xfId="27655"/>
    <cellStyle name="常规 8 4 2 34 3 2" xfId="27656"/>
    <cellStyle name="常规 8 4 2 29 4" xfId="27657"/>
    <cellStyle name="常规 8 4 2 34 4" xfId="27658"/>
    <cellStyle name="常规 8 4 2 29 4 2" xfId="27659"/>
    <cellStyle name="常规 8 4 2 34 4 2" xfId="27660"/>
    <cellStyle name="常规 8 4 2 29 4 3" xfId="27661"/>
    <cellStyle name="常规 8 4 2 34 4 3" xfId="27662"/>
    <cellStyle name="强调文字颜色 5 3 2 2 7 2" xfId="27663"/>
    <cellStyle name="常规 8 4 2 29 5" xfId="27664"/>
    <cellStyle name="常规 8 4 2 34 5" xfId="27665"/>
    <cellStyle name="常规 8 4 2 3" xfId="27666"/>
    <cellStyle name="常规 8 4 2 3 2" xfId="27667"/>
    <cellStyle name="常规 8 4 2 3 2 2" xfId="27668"/>
    <cellStyle name="常规 8 4 2 3 2 2 2" xfId="27669"/>
    <cellStyle name="常规 8 4 2 3 2 3" xfId="27670"/>
    <cellStyle name="常规 8 4 2 3 2 3 2" xfId="27671"/>
    <cellStyle name="常规 8 4 2 3 2 4" xfId="27672"/>
    <cellStyle name="常规 8 4 2 3 3" xfId="27673"/>
    <cellStyle name="常规 8 4 2 3 3 2" xfId="27674"/>
    <cellStyle name="常规 8 4 2 3 4" xfId="27675"/>
    <cellStyle name="常规 8 4 2 3 4 2" xfId="27676"/>
    <cellStyle name="常规 8 4 2 3 4 3" xfId="27677"/>
    <cellStyle name="强调文字颜色 6 3 3 2 2 3 2" xfId="27678"/>
    <cellStyle name="常规 8 4 2 3 5" xfId="27679"/>
    <cellStyle name="常规 8 4 2 35 2" xfId="27680"/>
    <cellStyle name="常规 8 4 2 40 2" xfId="27681"/>
    <cellStyle name="常规 8 4 2 35 2 2" xfId="27682"/>
    <cellStyle name="常规 8 4 2 40 2 2" xfId="27683"/>
    <cellStyle name="常规 8 4 2 35 2 2 2" xfId="27684"/>
    <cellStyle name="常规 8 4 2 40 2 2 2" xfId="27685"/>
    <cellStyle name="常规 8 4 2 35 2 3" xfId="27686"/>
    <cellStyle name="常规 8 4 2 40 2 3" xfId="27687"/>
    <cellStyle name="强调文字颜色 3 2 2 5 2" xfId="27688"/>
    <cellStyle name="常规 8 4 2 35 2 3 2" xfId="27689"/>
    <cellStyle name="常规 8 4 2 40 2 3 2" xfId="27690"/>
    <cellStyle name="强调文字颜色 3 2 2 5 2 2" xfId="27691"/>
    <cellStyle name="常规 8 4 2 35 2 4" xfId="27692"/>
    <cellStyle name="常规 8 4 2 40 2 4" xfId="27693"/>
    <cellStyle name="强调文字颜色 3 2 2 5 3" xfId="27694"/>
    <cellStyle name="常规 8 4 2 35 3" xfId="27695"/>
    <cellStyle name="常规 8 4 2 40 3" xfId="27696"/>
    <cellStyle name="常规 8 4 2 35 3 2" xfId="27697"/>
    <cellStyle name="常规 8 4 2 40 3 2" xfId="27698"/>
    <cellStyle name="常规 8 4 2 35 4" xfId="27699"/>
    <cellStyle name="常规 8 4 2 40 4" xfId="27700"/>
    <cellStyle name="常规 8 4 2 35 4 2" xfId="27701"/>
    <cellStyle name="常规 8 4 2 40 4 2" xfId="27702"/>
    <cellStyle name="常规 8 4 2 35 4 2 2" xfId="27703"/>
    <cellStyle name="常规 8 4 2 40 4 2 2" xfId="27704"/>
    <cellStyle name="常规 8 4 2 35 4 3" xfId="27705"/>
    <cellStyle name="常规 8 4 2 40 4 3" xfId="27706"/>
    <cellStyle name="强调文字颜色 3 2 2 7 2" xfId="27707"/>
    <cellStyle name="常规 8 4 2 35 5" xfId="27708"/>
    <cellStyle name="常规 8 4 2 40 5" xfId="27709"/>
    <cellStyle name="强调文字颜色 1 2 2 3 2" xfId="27710"/>
    <cellStyle name="常规 8 4 2 36" xfId="27711"/>
    <cellStyle name="常规 8 4 2 41" xfId="27712"/>
    <cellStyle name="强调文字颜色 1 2 2 3 2 2" xfId="27713"/>
    <cellStyle name="常规 8 4 2 36 2" xfId="27714"/>
    <cellStyle name="常规 8 4 2 41 2" xfId="27715"/>
    <cellStyle name="强调文字颜色 1 2 2 3 2 2 2" xfId="27716"/>
    <cellStyle name="常规 8 4 2 36 2 2" xfId="27717"/>
    <cellStyle name="常规 8 4 2 41 2 2" xfId="27718"/>
    <cellStyle name="常规 8 4 2 36 2 2 2" xfId="27719"/>
    <cellStyle name="常规 8 4 2 41 2 2 2" xfId="27720"/>
    <cellStyle name="常规 8 4 2 36 2 3" xfId="27721"/>
    <cellStyle name="常规 8 4 2 41 2 3" xfId="27722"/>
    <cellStyle name="强调文字颜色 3 2 3 5 2" xfId="27723"/>
    <cellStyle name="常规 8 4 2 36 2 3 2" xfId="27724"/>
    <cellStyle name="常规 8 4 2 41 2 3 2" xfId="27725"/>
    <cellStyle name="强调文字颜色 3 2 3 5 2 2" xfId="27726"/>
    <cellStyle name="常规 8 4 2 36 2 4" xfId="27727"/>
    <cellStyle name="常规 8 4 2 41 2 4" xfId="27728"/>
    <cellStyle name="强调文字颜色 3 2 3 5 3" xfId="27729"/>
    <cellStyle name="强调文字颜色 1 2 2 3 2 3" xfId="27730"/>
    <cellStyle name="常规 8 4 2 36 3" xfId="27731"/>
    <cellStyle name="常规 8 4 2 41 3" xfId="27732"/>
    <cellStyle name="强调文字颜色 1 2 2 3 2 3 2" xfId="27733"/>
    <cellStyle name="常规 8 4 2 36 3 2" xfId="27734"/>
    <cellStyle name="常规 8 4 2 41 3 2" xfId="27735"/>
    <cellStyle name="常规 8 4 2 36 4" xfId="27736"/>
    <cellStyle name="常规 8 4 2 41 4" xfId="27737"/>
    <cellStyle name="输出 2" xfId="27738"/>
    <cellStyle name="强调文字颜色 1 2 2 3 2 4" xfId="27739"/>
    <cellStyle name="常规 8 4 2 36 4 2" xfId="27740"/>
    <cellStyle name="常规 8 4 2 41 4 2" xfId="27741"/>
    <cellStyle name="输出 2 2" xfId="27742"/>
    <cellStyle name="常规 8 4 2 36 4 2 2" xfId="27743"/>
    <cellStyle name="常规 8 4 2 41 4 2 2" xfId="27744"/>
    <cellStyle name="输出 2 2 2" xfId="27745"/>
    <cellStyle name="强调文字颜色 3 2 3 7 2" xfId="27746"/>
    <cellStyle name="常规 8 4 2 36 4 3" xfId="27747"/>
    <cellStyle name="常规 8 4 2 41 4 3" xfId="27748"/>
    <cellStyle name="输出 2 3" xfId="27749"/>
    <cellStyle name="常规 8 4 2 36 5" xfId="27750"/>
    <cellStyle name="常规 8 4 2 41 5" xfId="27751"/>
    <cellStyle name="输出 3" xfId="27752"/>
    <cellStyle name="常规 8 4 2 37 2 2" xfId="27753"/>
    <cellStyle name="常规 8 4 2 42 2 2" xfId="27754"/>
    <cellStyle name="常规 8 4 2 37 2 2 2" xfId="27755"/>
    <cellStyle name="常规 8 4 2 42 2 2 2" xfId="27756"/>
    <cellStyle name="常规 8 4 2 37 2 3" xfId="27757"/>
    <cellStyle name="常规 8 4 2 42 2 3" xfId="27758"/>
    <cellStyle name="常规 8 4 2 37 2 3 2" xfId="27759"/>
    <cellStyle name="常规 8 4 2 42 2 3 2" xfId="27760"/>
    <cellStyle name="常规 8 4 2 37 2 4" xfId="27761"/>
    <cellStyle name="常规 8 4 2 42 2 4" xfId="27762"/>
    <cellStyle name="适中 3 5 2 2" xfId="27763"/>
    <cellStyle name="常规 8 4 2 37 3" xfId="27764"/>
    <cellStyle name="常规 8 4 2 42 3" xfId="27765"/>
    <cellStyle name="适中 3 5 2 2 2" xfId="27766"/>
    <cellStyle name="常规 8 4 2 37 3 2" xfId="27767"/>
    <cellStyle name="常规 8 4 2 42 3 2" xfId="27768"/>
    <cellStyle name="适中 3 5 2 3" xfId="27769"/>
    <cellStyle name="常规 8 4 2 37 4" xfId="27770"/>
    <cellStyle name="常规 8 4 2 42 4" xfId="27771"/>
    <cellStyle name="适中 3 5 2 3 2" xfId="27772"/>
    <cellStyle name="常规 8 4 2 37 4 2" xfId="27773"/>
    <cellStyle name="常规 8 4 2 42 4 2" xfId="27774"/>
    <cellStyle name="常规 8 4 2 37 4 2 2" xfId="27775"/>
    <cellStyle name="常规 8 4 2 42 4 2 2" xfId="27776"/>
    <cellStyle name="汇总 2 3 5" xfId="27777"/>
    <cellStyle name="常规 8 4 2 37 4 3" xfId="27778"/>
    <cellStyle name="常规 8 4 2 42 4 3" xfId="27779"/>
    <cellStyle name="适中 3 5 2 4" xfId="27780"/>
    <cellStyle name="常规 8 4 2 37 5" xfId="27781"/>
    <cellStyle name="常规 8 4 2 42 5" xfId="27782"/>
    <cellStyle name="强调文字颜色 1 2 2 3 4 2" xfId="27783"/>
    <cellStyle name="常规 8 4 2 38 2" xfId="27784"/>
    <cellStyle name="常规 8 4 2 43 2" xfId="27785"/>
    <cellStyle name="适中 3 5 3 2" xfId="27786"/>
    <cellStyle name="常规 8 4 2 38 3" xfId="27787"/>
    <cellStyle name="常规 8 4 2 43 3" xfId="27788"/>
    <cellStyle name="常规 8 4 2 38 3 2" xfId="27789"/>
    <cellStyle name="常规 8 4 2 43 3 2" xfId="27790"/>
    <cellStyle name="常规 8 4 2 38 4" xfId="27791"/>
    <cellStyle name="常规 8 4 2 43 4" xfId="27792"/>
    <cellStyle name="常规 8 4 2 38 4 2" xfId="27793"/>
    <cellStyle name="常规 8 4 2 43 4 2" xfId="27794"/>
    <cellStyle name="常规 8 4 2 38 4 2 2" xfId="27795"/>
    <cellStyle name="常规 8 4 2 43 4 2 2" xfId="27796"/>
    <cellStyle name="常规 8 4 2 38 4 3" xfId="27797"/>
    <cellStyle name="常规 8 4 2 43 4 3" xfId="27798"/>
    <cellStyle name="常规 8 4 2 38 5" xfId="27799"/>
    <cellStyle name="常规 8 4 2 43 5" xfId="27800"/>
    <cellStyle name="强调文字颜色 1 2 2 3 5" xfId="27801"/>
    <cellStyle name="常规 8 4 2 39" xfId="27802"/>
    <cellStyle name="常规 8 4 2 44" xfId="27803"/>
    <cellStyle name="常规 8 4 2 39 2" xfId="27804"/>
    <cellStyle name="常规 8 4 2 44 2" xfId="27805"/>
    <cellStyle name="常规 8 4 2 39 2 2 2" xfId="27806"/>
    <cellStyle name="常规 8 4 2 44 2 2 2" xfId="27807"/>
    <cellStyle name="常规 8 4 2 39 2 3" xfId="27808"/>
    <cellStyle name="常规 8 4 2 44 2 3" xfId="27809"/>
    <cellStyle name="注释 2 10 4 2" xfId="27810"/>
    <cellStyle name="常规 8 4 2 39 2 3 2" xfId="27811"/>
    <cellStyle name="常规 8 4 2 44 2 3 2" xfId="27812"/>
    <cellStyle name="常规 8 4 2 39 2 4" xfId="27813"/>
    <cellStyle name="常规 8 4 2 44 2 4" xfId="27814"/>
    <cellStyle name="适中 3 5 4 2" xfId="27815"/>
    <cellStyle name="常规 8 4 2 39 3" xfId="27816"/>
    <cellStyle name="常规 8 4 2 44 3" xfId="27817"/>
    <cellStyle name="常规 8 4 2 39 4" xfId="27818"/>
    <cellStyle name="常规 8 4 2 44 4" xfId="27819"/>
    <cellStyle name="常规 8 4 2 39 4 2" xfId="27820"/>
    <cellStyle name="常规 8 4 2 44 4 2" xfId="27821"/>
    <cellStyle name="常规 8 4 2 39 4 2 2" xfId="27822"/>
    <cellStyle name="常规 8 4 2 44 4 2 2" xfId="27823"/>
    <cellStyle name="常规 8 4 2 39 4 3" xfId="27824"/>
    <cellStyle name="常规 8 4 2 44 4 3" xfId="27825"/>
    <cellStyle name="常规 8 4 2 39 5" xfId="27826"/>
    <cellStyle name="常规 8 4 2 44 5" xfId="27827"/>
    <cellStyle name="输出 3 2 2 3 2 2" xfId="27828"/>
    <cellStyle name="常规 8 4 2 4" xfId="27829"/>
    <cellStyle name="常规 8 4 2 4 2" xfId="27830"/>
    <cellStyle name="常规 8 4 2 4 3" xfId="27831"/>
    <cellStyle name="常规 8 4 2 4 4" xfId="27832"/>
    <cellStyle name="注释 3 51 3" xfId="27833"/>
    <cellStyle name="注释 3 46 3" xfId="27834"/>
    <cellStyle name="常规 8 4 2 4 4 2 2" xfId="27835"/>
    <cellStyle name="常规 8 4 2 4 4 3" xfId="27836"/>
    <cellStyle name="常规 8 4 2 4 5" xfId="27837"/>
    <cellStyle name="常规 8 4 2 45" xfId="27838"/>
    <cellStyle name="常规 8 4 2 45 2" xfId="27839"/>
    <cellStyle name="注释 3 4 3" xfId="27840"/>
    <cellStyle name="常规 9 14 2" xfId="27841"/>
    <cellStyle name="常规 8 4 2 46" xfId="27842"/>
    <cellStyle name="注释 3 4 3 2" xfId="27843"/>
    <cellStyle name="常规 9 14 2 2" xfId="27844"/>
    <cellStyle name="常规 8 4 2 46 2" xfId="27845"/>
    <cellStyle name="常规 8 4 2 47 2" xfId="27846"/>
    <cellStyle name="警告文本 3 2 2 3 4 2" xfId="27847"/>
    <cellStyle name="常规 8 4 2 5" xfId="27848"/>
    <cellStyle name="常规 8 4 2 5 2" xfId="27849"/>
    <cellStyle name="常规 8 4 2 5 3" xfId="27850"/>
    <cellStyle name="常规 8 4 2 5 4" xfId="27851"/>
    <cellStyle name="常规 8 4 2 5 4 2 2" xfId="27852"/>
    <cellStyle name="常规 8 4 2 5 4 3" xfId="27853"/>
    <cellStyle name="注释 3 72 2 2 2" xfId="27854"/>
    <cellStyle name="注释 3 67 2 2 2" xfId="27855"/>
    <cellStyle name="常规 8 4 2 5 5" xfId="27856"/>
    <cellStyle name="常规 8 4 2 6" xfId="27857"/>
    <cellStyle name="常规 8 4 2 6 2" xfId="27858"/>
    <cellStyle name="常规 8 4 2 6 2 3 2" xfId="27859"/>
    <cellStyle name="常规 8 4 2 6 2 4" xfId="27860"/>
    <cellStyle name="常规 8 4 2 6 3" xfId="27861"/>
    <cellStyle name="常规 8 4 2 6 3 2" xfId="27862"/>
    <cellStyle name="常规 8 4 2 6 4" xfId="27863"/>
    <cellStyle name="常规 8 4 2 6 4 2" xfId="27864"/>
    <cellStyle name="常规 8 4 2 6 4 2 2" xfId="27865"/>
    <cellStyle name="常规 8 4 2 6 4 3" xfId="27866"/>
    <cellStyle name="常规 8 4 2 7" xfId="27867"/>
    <cellStyle name="常规 8 4 2 7 2" xfId="27868"/>
    <cellStyle name="常规 8 4 2 7 2 2" xfId="27869"/>
    <cellStyle name="常规 8 4 2 7 2 2 2" xfId="27870"/>
    <cellStyle name="常规 8 4 2 7 2 3" xfId="27871"/>
    <cellStyle name="常规 8 4 2 7 2 3 2" xfId="27872"/>
    <cellStyle name="常规 8 4 2 7 2 4" xfId="27873"/>
    <cellStyle name="常规 8 4 2 7 3 2" xfId="27874"/>
    <cellStyle name="常规 8 4 2 7 4" xfId="27875"/>
    <cellStyle name="常规 8 4 2 7 4 2" xfId="27876"/>
    <cellStyle name="常规 8 4 2 7 4 2 2" xfId="27877"/>
    <cellStyle name="常规 8 4 2 7 4 3" xfId="27878"/>
    <cellStyle name="常规 8 4 2 8 2" xfId="27879"/>
    <cellStyle name="常规 8 4 2 8 2 2" xfId="27880"/>
    <cellStyle name="常规 8 4 2 8 2 2 2" xfId="27881"/>
    <cellStyle name="常规 8 4 2 8 2 3" xfId="27882"/>
    <cellStyle name="注释 2 2 5 2 4" xfId="27883"/>
    <cellStyle name="常规 8 4 2 8 2 3 2" xfId="27884"/>
    <cellStyle name="常规 8 4 2 8 2 4" xfId="27885"/>
    <cellStyle name="常规 8 4 2 8 3" xfId="27886"/>
    <cellStyle name="常规 8 4 2 8 3 2" xfId="27887"/>
    <cellStyle name="常规 8 4 2 8 4 2" xfId="27888"/>
    <cellStyle name="常规 8 4 2 8 4 2 2" xfId="27889"/>
    <cellStyle name="常规 8 4 2 8 4 3" xfId="27890"/>
    <cellStyle name="常规 8 4 2 8 5" xfId="27891"/>
    <cellStyle name="常规 8 4 2 9 2" xfId="27892"/>
    <cellStyle name="常规 8 4 2 9 2 2" xfId="27893"/>
    <cellStyle name="常规 8 4 2 9 2 3" xfId="27894"/>
    <cellStyle name="常规 8 4 2 9 2 4" xfId="27895"/>
    <cellStyle name="常规 8 4 2 9 3" xfId="27896"/>
    <cellStyle name="常规 8 4 2 9 3 2" xfId="27897"/>
    <cellStyle name="常规 9 2 4 2 2" xfId="27898"/>
    <cellStyle name="检查单元格 2 7 3 2" xfId="27899"/>
    <cellStyle name="常规 8 4 2 9 4" xfId="27900"/>
    <cellStyle name="常规 8 4 2 9 5" xfId="27901"/>
    <cellStyle name="常规 8 4 25" xfId="27902"/>
    <cellStyle name="常规 8 4 30" xfId="27903"/>
    <cellStyle name="常规 8 4 25 2 2" xfId="27904"/>
    <cellStyle name="常规 8 4 30 2 2" xfId="27905"/>
    <cellStyle name="常规 8 4 25 3" xfId="27906"/>
    <cellStyle name="常规 8 4 30 3" xfId="27907"/>
    <cellStyle name="常规 8 4 26 2 2" xfId="27908"/>
    <cellStyle name="常规 8 4 31 2 2" xfId="27909"/>
    <cellStyle name="常规 8 4 26 3" xfId="27910"/>
    <cellStyle name="常规 8 4 31 3" xfId="27911"/>
    <cellStyle name="常规 8 4 27 2" xfId="27912"/>
    <cellStyle name="常规 8 4 32 2" xfId="27913"/>
    <cellStyle name="常规 8 4 27 2 2" xfId="27914"/>
    <cellStyle name="常规 8 4 32 2 2" xfId="27915"/>
    <cellStyle name="常规 8 4 28" xfId="27916"/>
    <cellStyle name="常规 8 4 33" xfId="27917"/>
    <cellStyle name="常规 8 4 28 2" xfId="27918"/>
    <cellStyle name="常规 8 4 33 2" xfId="27919"/>
    <cellStyle name="常规 8 4 28 2 2" xfId="27920"/>
    <cellStyle name="常规 8 4 33 2 2" xfId="27921"/>
    <cellStyle name="常规 8 4 28 3" xfId="27922"/>
    <cellStyle name="常规 8 4 33 3" xfId="27923"/>
    <cellStyle name="注释 2 77 2 3 2" xfId="27924"/>
    <cellStyle name="常规 8 4 29" xfId="27925"/>
    <cellStyle name="常规 8 4 34" xfId="27926"/>
    <cellStyle name="常规 8 4 29 2" xfId="27927"/>
    <cellStyle name="常规 8 4 34 2" xfId="27928"/>
    <cellStyle name="常规 8 4 29 2 2" xfId="27929"/>
    <cellStyle name="常规 8 4 34 2 2" xfId="27930"/>
    <cellStyle name="常规 8 4 29 3" xfId="27931"/>
    <cellStyle name="常规 8 4 34 3" xfId="27932"/>
    <cellStyle name="常规 8 4 3" xfId="27933"/>
    <cellStyle name="常规 8 4 3 2" xfId="27934"/>
    <cellStyle name="常规 8 4 3 2 2" xfId="27935"/>
    <cellStyle name="常规 8 4 35" xfId="27936"/>
    <cellStyle name="常规 8 4 40" xfId="27937"/>
    <cellStyle name="输出 2 2 9" xfId="27938"/>
    <cellStyle name="常规 8 4 35 2" xfId="27939"/>
    <cellStyle name="常规 8 4 40 2" xfId="27940"/>
    <cellStyle name="常规 8 4 35 2 2" xfId="27941"/>
    <cellStyle name="常规 8 4 40 2 2" xfId="27942"/>
    <cellStyle name="常规 8 4 35 3" xfId="27943"/>
    <cellStyle name="常规 8 4 40 3" xfId="27944"/>
    <cellStyle name="强调文字颜色 1 2 3 5 3 2" xfId="27945"/>
    <cellStyle name="常规 8 4 45 2 2" xfId="27946"/>
    <cellStyle name="常规 8 4 45 3 2" xfId="27947"/>
    <cellStyle name="常规 8 4 45 4" xfId="27948"/>
    <cellStyle name="常规 8 45 4 2 2" xfId="27949"/>
    <cellStyle name="常规 8 50 4 2 2" xfId="27950"/>
    <cellStyle name="常规 8 4 46" xfId="27951"/>
    <cellStyle name="常规 8 4 46 2 2" xfId="27952"/>
    <cellStyle name="常规 8 4 46 3" xfId="27953"/>
    <cellStyle name="常规 8 4 47" xfId="27954"/>
    <cellStyle name="常规 8 4 47 2" xfId="27955"/>
    <cellStyle name="输入 2 7" xfId="27956"/>
    <cellStyle name="常规 8 4 48" xfId="27957"/>
    <cellStyle name="常规 8 4 48 2" xfId="27958"/>
    <cellStyle name="输入 3 7" xfId="27959"/>
    <cellStyle name="常规 8 4 5 2 2" xfId="27960"/>
    <cellStyle name="常规 8 4 7 2" xfId="27961"/>
    <cellStyle name="常规 8 4 7 2 2" xfId="27962"/>
    <cellStyle name="强调文字颜色 3 3 2 2 2 4" xfId="27963"/>
    <cellStyle name="常规 8 4 9 2 2" xfId="27964"/>
    <cellStyle name="常规 8 4 9 3" xfId="27965"/>
    <cellStyle name="常规 8 45 2 3 2" xfId="27966"/>
    <cellStyle name="常规 8 50 2 3 2" xfId="27967"/>
    <cellStyle name="常规 8 45 2 4" xfId="27968"/>
    <cellStyle name="常规 8 50 2 4" xfId="27969"/>
    <cellStyle name="常规 8 45 3 2" xfId="27970"/>
    <cellStyle name="常规 8 50 3 2" xfId="27971"/>
    <cellStyle name="常规 8 45 4" xfId="27972"/>
    <cellStyle name="常规 8 50 4" xfId="27973"/>
    <cellStyle name="常规 8 45 4 2" xfId="27974"/>
    <cellStyle name="常规 8 50 4 2" xfId="27975"/>
    <cellStyle name="常规 8 45 4 3" xfId="27976"/>
    <cellStyle name="常规 8 50 4 3" xfId="27977"/>
    <cellStyle name="常规 8 45 5" xfId="27978"/>
    <cellStyle name="常规 8 50 5" xfId="27979"/>
    <cellStyle name="常规 8 46 2 3 2" xfId="27980"/>
    <cellStyle name="常规 8 51 2 3 2" xfId="27981"/>
    <cellStyle name="强调文字颜色 2 2 2 4 2 4" xfId="27982"/>
    <cellStyle name="常规 8 46 2 4" xfId="27983"/>
    <cellStyle name="常规 8 51 2 4" xfId="27984"/>
    <cellStyle name="常规 8 46 3 2" xfId="27985"/>
    <cellStyle name="常规 8 51 3 2" xfId="27986"/>
    <cellStyle name="常规 8 46 4" xfId="27987"/>
    <cellStyle name="常规 8 51 4" xfId="27988"/>
    <cellStyle name="常规 8 46 4 2" xfId="27989"/>
    <cellStyle name="常规 8 51 4 2" xfId="27990"/>
    <cellStyle name="常规 8 46 4 2 2" xfId="27991"/>
    <cellStyle name="常规 8 51 4 2 2" xfId="27992"/>
    <cellStyle name="检查单元格 3 3 2 2 2" xfId="27993"/>
    <cellStyle name="常规 8 46 4 3" xfId="27994"/>
    <cellStyle name="常规 8 51 4 3" xfId="27995"/>
    <cellStyle name="常规 8 46 5" xfId="27996"/>
    <cellStyle name="常规 8 51 5" xfId="27997"/>
    <cellStyle name="强调文字颜色 2 2 3 3 2 2" xfId="27998"/>
    <cellStyle name="常规 8 47 2 3 2" xfId="27999"/>
    <cellStyle name="常规 8 52 2 3 2" xfId="28000"/>
    <cellStyle name="强调文字颜色 2 2 3 4 2 4" xfId="28001"/>
    <cellStyle name="常规 8 47 2 4" xfId="28002"/>
    <cellStyle name="常规 8 52 2 4" xfId="28003"/>
    <cellStyle name="常规 8 47 3 2" xfId="28004"/>
    <cellStyle name="常规 8 52 3 2" xfId="28005"/>
    <cellStyle name="常规 8 47 4" xfId="28006"/>
    <cellStyle name="常规 8 52 4" xfId="28007"/>
    <cellStyle name="常规 8 47 4 2" xfId="28008"/>
    <cellStyle name="常规 8 52 4 2" xfId="28009"/>
    <cellStyle name="常规 8 47 4 2 2" xfId="28010"/>
    <cellStyle name="常规 8 52 4 2 2" xfId="28011"/>
    <cellStyle name="检查单元格 3 3 3 2 2" xfId="28012"/>
    <cellStyle name="常规 8 47 4 3" xfId="28013"/>
    <cellStyle name="常规 8 52 4 3" xfId="28014"/>
    <cellStyle name="常规 8 47 5" xfId="28015"/>
    <cellStyle name="常规 8 52 5" xfId="28016"/>
    <cellStyle name="强调文字颜色 2 2 3 3 3 2" xfId="28017"/>
    <cellStyle name="常规 8 48 2 3 2" xfId="28018"/>
    <cellStyle name="常规 8 53 2 3 2" xfId="28019"/>
    <cellStyle name="常规 8 48 2 4" xfId="28020"/>
    <cellStyle name="常规 8 53 2 4" xfId="28021"/>
    <cellStyle name="常规 8 48 3 2" xfId="28022"/>
    <cellStyle name="常规 8 53 3 2" xfId="28023"/>
    <cellStyle name="常规 8 48 4" xfId="28024"/>
    <cellStyle name="常规 8 53 4" xfId="28025"/>
    <cellStyle name="常规 8 48 4 2" xfId="28026"/>
    <cellStyle name="常规 8 53 4 2" xfId="28027"/>
    <cellStyle name="常规 8 48 4 2 2" xfId="28028"/>
    <cellStyle name="常规 8 53 4 2 2" xfId="28029"/>
    <cellStyle name="检查单元格 3 3 4 2 2" xfId="28030"/>
    <cellStyle name="常规 8 48 4 3" xfId="28031"/>
    <cellStyle name="常规 8 53 4 3" xfId="28032"/>
    <cellStyle name="常规 8 48 5" xfId="28033"/>
    <cellStyle name="常规 8 53 5" xfId="28034"/>
    <cellStyle name="强调文字颜色 2 2 3 3 4 2" xfId="28035"/>
    <cellStyle name="常规 8 49 2 3 2" xfId="28036"/>
    <cellStyle name="常规 8 54 2 3 2" xfId="28037"/>
    <cellStyle name="常规 8 49 2 4" xfId="28038"/>
    <cellStyle name="常规 8 54 2 4" xfId="28039"/>
    <cellStyle name="常规 8 49 3 2" xfId="28040"/>
    <cellStyle name="常规 8 54 3 2" xfId="28041"/>
    <cellStyle name="常规 8 49 4" xfId="28042"/>
    <cellStyle name="常规 8 54 4" xfId="28043"/>
    <cellStyle name="常规 8 49 4 2" xfId="28044"/>
    <cellStyle name="常规 8 54 4 2" xfId="28045"/>
    <cellStyle name="常规 8 49 4 2 2" xfId="28046"/>
    <cellStyle name="常规 8 54 4 2 2" xfId="28047"/>
    <cellStyle name="注释 2 3 6 4" xfId="28048"/>
    <cellStyle name="检查单元格 3 3 5 2 2" xfId="28049"/>
    <cellStyle name="常规 8 49 4 3" xfId="28050"/>
    <cellStyle name="常规 8 54 4 3" xfId="28051"/>
    <cellStyle name="常规 8 49 5" xfId="28052"/>
    <cellStyle name="常规 8 54 5" xfId="28053"/>
    <cellStyle name="常规 8 5 2" xfId="28054"/>
    <cellStyle name="常规 8 5 2 3 2" xfId="28055"/>
    <cellStyle name="常规 8 5 3" xfId="28056"/>
    <cellStyle name="常规 8 55 2 3 2" xfId="28057"/>
    <cellStyle name="常规 8 55 2 4" xfId="28058"/>
    <cellStyle name="常规 8 55 3 2" xfId="28059"/>
    <cellStyle name="常规 8 55 4" xfId="28060"/>
    <cellStyle name="常规 8 55 4 2" xfId="28061"/>
    <cellStyle name="常规 8 55 4 2 2" xfId="28062"/>
    <cellStyle name="常规 8 55 4 3" xfId="28063"/>
    <cellStyle name="常规 8 55 5" xfId="28064"/>
    <cellStyle name="常规 8 56 2 3 2" xfId="28065"/>
    <cellStyle name="常规 8 56 2 4" xfId="28066"/>
    <cellStyle name="常规 8 56 3 2" xfId="28067"/>
    <cellStyle name="千位分隔[0] 2 3 2 2" xfId="28068"/>
    <cellStyle name="常规 8 56 4" xfId="28069"/>
    <cellStyle name="千位分隔[0] 2 3 2 2 2" xfId="28070"/>
    <cellStyle name="常规 8 56 4 2" xfId="28071"/>
    <cellStyle name="常规 8 56 4 2 2" xfId="28072"/>
    <cellStyle name="常规 8 56 4 3" xfId="28073"/>
    <cellStyle name="千位分隔[0] 2 3 2 3" xfId="28074"/>
    <cellStyle name="常规 8 56 5" xfId="28075"/>
    <cellStyle name="常规 8 57" xfId="28076"/>
    <cellStyle name="常规 8 62" xfId="28077"/>
    <cellStyle name="千位分隔[0] 2 3 3 2" xfId="28078"/>
    <cellStyle name="常规 8 57 4" xfId="28079"/>
    <cellStyle name="强调文字颜色 1 3 2 4 3 2" xfId="28080"/>
    <cellStyle name="常规 8 57 4 2 2" xfId="28081"/>
    <cellStyle name="强调文字颜色 1 3 2 4 4" xfId="28082"/>
    <cellStyle name="常规 8 57 4 3" xfId="28083"/>
    <cellStyle name="常规 8 57 5" xfId="28084"/>
    <cellStyle name="常规 8 58" xfId="28085"/>
    <cellStyle name="常规 8 63" xfId="28086"/>
    <cellStyle name="常规 8 58 4" xfId="28087"/>
    <cellStyle name="强调文字颜色 1 3 3 4 3 2" xfId="28088"/>
    <cellStyle name="常规 8 58 4 2 2" xfId="28089"/>
    <cellStyle name="强调文字颜色 1 3 3 4 4" xfId="28090"/>
    <cellStyle name="常规 8 58 4 3" xfId="28091"/>
    <cellStyle name="常规 8 58 5" xfId="28092"/>
    <cellStyle name="常规 8 59" xfId="28093"/>
    <cellStyle name="常规 8 64" xfId="28094"/>
    <cellStyle name="常规 8 59 4" xfId="28095"/>
    <cellStyle name="常规 8 59 4 2 2" xfId="28096"/>
    <cellStyle name="常规 8 59 4 3" xfId="28097"/>
    <cellStyle name="常规 8 59 5" xfId="28098"/>
    <cellStyle name="强调文字颜色 1 2 6" xfId="28099"/>
    <cellStyle name="常规 8 6 2 2" xfId="28100"/>
    <cellStyle name="强调文字颜色 1 2 6 2" xfId="28101"/>
    <cellStyle name="常规 8 6 2 2 2" xfId="28102"/>
    <cellStyle name="强调文字颜色 1 2 7" xfId="28103"/>
    <cellStyle name="常规 8 6 2 3" xfId="28104"/>
    <cellStyle name="强调文字颜色 1 2 7 2" xfId="28105"/>
    <cellStyle name="常规 8 6 2 3 2" xfId="28106"/>
    <cellStyle name="强调文字颜色 1 2 8" xfId="28107"/>
    <cellStyle name="常规 8 6 2 4" xfId="28108"/>
    <cellStyle name="强调文字颜色 1 3 6" xfId="28109"/>
    <cellStyle name="常规 8 6 3 2" xfId="28110"/>
    <cellStyle name="常规 8 6 6 2" xfId="28111"/>
    <cellStyle name="常规 8 6 7" xfId="28112"/>
    <cellStyle name="常规 8 7 2" xfId="28113"/>
    <cellStyle name="强调文字颜色 2 2 8" xfId="28114"/>
    <cellStyle name="常规 8 7 2 4" xfId="28115"/>
    <cellStyle name="常规 8 7 3" xfId="28116"/>
    <cellStyle name="强调文字颜色 2 3 6" xfId="28117"/>
    <cellStyle name="常规 8 7 3 2" xfId="28118"/>
    <cellStyle name="常规 8 8 2" xfId="28119"/>
    <cellStyle name="千位分隔 3 2 2 3" xfId="28120"/>
    <cellStyle name="强调文字颜色 3 2 6" xfId="28121"/>
    <cellStyle name="常规 8 8 2 2" xfId="28122"/>
    <cellStyle name="解释性文本 3 2 3 5" xfId="28123"/>
    <cellStyle name="千位分隔 3 2 2 3 2" xfId="28124"/>
    <cellStyle name="强调文字颜色 3 2 6 2" xfId="28125"/>
    <cellStyle name="常规 8 8 2 2 2" xfId="28126"/>
    <cellStyle name="千位分隔 3 2 2 4" xfId="28127"/>
    <cellStyle name="强调文字颜色 3 2 7" xfId="28128"/>
    <cellStyle name="常规 8 8 2 3" xfId="28129"/>
    <cellStyle name="链接单元格 3 3 2 4" xfId="28130"/>
    <cellStyle name="强调文字颜色 3 2 7 2" xfId="28131"/>
    <cellStyle name="常规 8 8 2 3 2" xfId="28132"/>
    <cellStyle name="强调文字颜色 3 2 8" xfId="28133"/>
    <cellStyle name="常规 8 8 2 4" xfId="28134"/>
    <cellStyle name="常规 8 8 3" xfId="28135"/>
    <cellStyle name="千位分隔 3 2 3 3" xfId="28136"/>
    <cellStyle name="强调文字颜色 3 3 6" xfId="28137"/>
    <cellStyle name="常规 8 8 3 2" xfId="28138"/>
    <cellStyle name="解释性文本 3 2 4 5" xfId="28139"/>
    <cellStyle name="常规 8 9 2" xfId="28140"/>
    <cellStyle name="千位分隔 3 3 2 3" xfId="28141"/>
    <cellStyle name="强调文字颜色 4 2 6" xfId="28142"/>
    <cellStyle name="常规 8 9 2 2" xfId="28143"/>
    <cellStyle name="解释性文本 3 3 3 5" xfId="28144"/>
    <cellStyle name="千位分隔 10" xfId="28145"/>
    <cellStyle name="强调文字颜色 4 2 6 2" xfId="28146"/>
    <cellStyle name="常规 8 9 2 2 2" xfId="28147"/>
    <cellStyle name="常规 8 9 3" xfId="28148"/>
    <cellStyle name="强调文字颜色 4 3 6" xfId="28149"/>
    <cellStyle name="常规 8 9 3 2" xfId="28150"/>
    <cellStyle name="解释性文本 3 3 4 5" xfId="28151"/>
    <cellStyle name="常规 81 2 2" xfId="28152"/>
    <cellStyle name="常规 81 3" xfId="28153"/>
    <cellStyle name="常规 81 4" xfId="28154"/>
    <cellStyle name="输入 2 3 2 2 2 2" xfId="28155"/>
    <cellStyle name="常规 84 2" xfId="28156"/>
    <cellStyle name="常规 85" xfId="28157"/>
    <cellStyle name="常规 90" xfId="28158"/>
    <cellStyle name="常规 85 2" xfId="28159"/>
    <cellStyle name="常规 85 2 2" xfId="28160"/>
    <cellStyle name="强调文字颜色 4 3 2 2 5" xfId="28161"/>
    <cellStyle name="常规 86" xfId="28162"/>
    <cellStyle name="常规 91" xfId="28163"/>
    <cellStyle name="常规 87" xfId="28164"/>
    <cellStyle name="常规 92" xfId="28165"/>
    <cellStyle name="常规 87 2" xfId="28166"/>
    <cellStyle name="常规 87 3" xfId="28167"/>
    <cellStyle name="常规 88" xfId="28168"/>
    <cellStyle name="常规 93" xfId="28169"/>
    <cellStyle name="常规 89" xfId="28170"/>
    <cellStyle name="常规 94" xfId="28171"/>
    <cellStyle name="常规 9" xfId="28172"/>
    <cellStyle name="常规 9 10" xfId="28173"/>
    <cellStyle name="常规 9 10 2" xfId="28174"/>
    <cellStyle name="常规 9 10 2 2" xfId="28175"/>
    <cellStyle name="常规 9 10 3" xfId="28176"/>
    <cellStyle name="常规 9 11 2" xfId="28177"/>
    <cellStyle name="常规 9 11 2 2" xfId="28178"/>
    <cellStyle name="常规 9 11 3" xfId="28179"/>
    <cellStyle name="常规 9 12 2 2" xfId="28180"/>
    <cellStyle name="注释 3 2 3 2" xfId="28181"/>
    <cellStyle name="常规 9 12 3" xfId="28182"/>
    <cellStyle name="注释 3 2 4" xfId="28183"/>
    <cellStyle name="注释 3 3 3" xfId="28184"/>
    <cellStyle name="常规 9 13 2" xfId="28185"/>
    <cellStyle name="强调文字颜色 1 2 2 2 7" xfId="28186"/>
    <cellStyle name="注释 3 3 3 2" xfId="28187"/>
    <cellStyle name="常规 9 13 2 2" xfId="28188"/>
    <cellStyle name="强调文字颜色 1 2 2 2 7 2" xfId="28189"/>
    <cellStyle name="注释 3 3 4" xfId="28190"/>
    <cellStyle name="常规 9 13 3" xfId="28191"/>
    <cellStyle name="强调文字颜色 1 2 2 2 8" xfId="28192"/>
    <cellStyle name="常规 9 14" xfId="28193"/>
    <cellStyle name="注释 3 5 3" xfId="28194"/>
    <cellStyle name="常规 9 15 2" xfId="28195"/>
    <cellStyle name="常规 9 20 2" xfId="28196"/>
    <cellStyle name="注释 3 5 3 2" xfId="28197"/>
    <cellStyle name="常规 9 15 2 2" xfId="28198"/>
    <cellStyle name="常规 9 20 2 2" xfId="28199"/>
    <cellStyle name="强调文字颜色 1 2 3 3 2 2 2" xfId="28200"/>
    <cellStyle name="常规 9 16" xfId="28201"/>
    <cellStyle name="常规 9 21" xfId="28202"/>
    <cellStyle name="注释 3 6 3" xfId="28203"/>
    <cellStyle name="常规 9 16 2" xfId="28204"/>
    <cellStyle name="常规 9 21 2" xfId="28205"/>
    <cellStyle name="注释 3 6 3 2" xfId="28206"/>
    <cellStyle name="常规 9 16 2 2" xfId="28207"/>
    <cellStyle name="常规 9 21 2 2" xfId="28208"/>
    <cellStyle name="注释 3 6 4" xfId="28209"/>
    <cellStyle name="常规 9 16 3" xfId="28210"/>
    <cellStyle name="常规 9 21 3" xfId="28211"/>
    <cellStyle name="注释 3 7 3" xfId="28212"/>
    <cellStyle name="常规 9 17 2" xfId="28213"/>
    <cellStyle name="常规 9 22 2" xfId="28214"/>
    <cellStyle name="强调文字颜色 4 2 3 5 2 2" xfId="28215"/>
    <cellStyle name="注释 3 7 3 2" xfId="28216"/>
    <cellStyle name="常规 9 17 2 2" xfId="28217"/>
    <cellStyle name="常规 9 22 2 2" xfId="28218"/>
    <cellStyle name="注释 3 7 4" xfId="28219"/>
    <cellStyle name="常规 9 17 3" xfId="28220"/>
    <cellStyle name="常规 9 22 3" xfId="28221"/>
    <cellStyle name="常规 9 18" xfId="28222"/>
    <cellStyle name="常规 9 23" xfId="28223"/>
    <cellStyle name="强调文字颜色 4 2 3 5 3" xfId="28224"/>
    <cellStyle name="注释 3 8 3" xfId="28225"/>
    <cellStyle name="常规 9 18 2" xfId="28226"/>
    <cellStyle name="常规 9 23 2" xfId="28227"/>
    <cellStyle name="强调文字颜色 4 2 3 5 3 2" xfId="28228"/>
    <cellStyle name="注释 3 8 3 2" xfId="28229"/>
    <cellStyle name="常规 9 18 2 2" xfId="28230"/>
    <cellStyle name="常规 9 23 2 2" xfId="28231"/>
    <cellStyle name="注释 3 8 4" xfId="28232"/>
    <cellStyle name="常规 9 18 3" xfId="28233"/>
    <cellStyle name="常规 9 23 3" xfId="28234"/>
    <cellStyle name="常规 9 2" xfId="28235"/>
    <cellStyle name="常规 9 2 2" xfId="28236"/>
    <cellStyle name="常规 9 2 2 2" xfId="28237"/>
    <cellStyle name="检查单元格 2 5 3" xfId="28238"/>
    <cellStyle name="常规 9 2 2 2 2" xfId="28239"/>
    <cellStyle name="检查单元格 2 5 3 2" xfId="28240"/>
    <cellStyle name="常规 9 2 2 2 2 2" xfId="28241"/>
    <cellStyle name="常规 9 2 2 2 2 2 2" xfId="28242"/>
    <cellStyle name="常规 9 2 2 2 2 3" xfId="28243"/>
    <cellStyle name="常规 9 2 2 2 3 2" xfId="28244"/>
    <cellStyle name="常规 9 2 2 2 4" xfId="28245"/>
    <cellStyle name="常规 9 2 2 3" xfId="28246"/>
    <cellStyle name="检查单元格 2 5 4" xfId="28247"/>
    <cellStyle name="常规 9 2 2 3 2" xfId="28248"/>
    <cellStyle name="检查单元格 2 5 4 2" xfId="28249"/>
    <cellStyle name="常规 9 2 2 3 3" xfId="28250"/>
    <cellStyle name="警告文本 3 6 2 3 2" xfId="28251"/>
    <cellStyle name="常规 9 2 2 4" xfId="28252"/>
    <cellStyle name="检查单元格 2 5 5" xfId="28253"/>
    <cellStyle name="常规 9 2 2 4 2" xfId="28254"/>
    <cellStyle name="常规 9 2 2 4 3" xfId="28255"/>
    <cellStyle name="常规 9 2 2 5" xfId="28256"/>
    <cellStyle name="常规 9 2 2 5 2" xfId="28257"/>
    <cellStyle name="常规 9 2 2 6" xfId="28258"/>
    <cellStyle name="常规 9 2 2 6 2" xfId="28259"/>
    <cellStyle name="常规 9 2 3" xfId="28260"/>
    <cellStyle name="常规 9 2 3 2" xfId="28261"/>
    <cellStyle name="检查单元格 2 6 3" xfId="28262"/>
    <cellStyle name="常规 9 2 3 2 2" xfId="28263"/>
    <cellStyle name="检查单元格 2 6 3 2" xfId="28264"/>
    <cellStyle name="常规 9 2 3 2 2 2" xfId="28265"/>
    <cellStyle name="常规 9 2 3 2 3" xfId="28266"/>
    <cellStyle name="输出 2 4 2 2 2" xfId="28267"/>
    <cellStyle name="常规 9 2 3 3" xfId="28268"/>
    <cellStyle name="检查单元格 2 6 4" xfId="28269"/>
    <cellStyle name="常规 9 2 3 3 2" xfId="28270"/>
    <cellStyle name="检查单元格 2 6 4 2" xfId="28271"/>
    <cellStyle name="常规 9 2 3 4" xfId="28272"/>
    <cellStyle name="检查单元格 2 6 5" xfId="28273"/>
    <cellStyle name="常规 9 2 4" xfId="28274"/>
    <cellStyle name="常规 9 2 5" xfId="28275"/>
    <cellStyle name="常规 9 2 5 2" xfId="28276"/>
    <cellStyle name="常规 9 2 5 2 2" xfId="28277"/>
    <cellStyle name="常规 9 2 6 2" xfId="28278"/>
    <cellStyle name="常规 9 29" xfId="28279"/>
    <cellStyle name="常规 9 34" xfId="28280"/>
    <cellStyle name="常规 9 3 2 2" xfId="28281"/>
    <cellStyle name="检查单元格 3 5 3" xfId="28282"/>
    <cellStyle name="常规 9 3 2 2 2" xfId="28283"/>
    <cellStyle name="检查单元格 3 5 3 2" xfId="28284"/>
    <cellStyle name="常规 9 3 2 2 2 2" xfId="28285"/>
    <cellStyle name="常规 9 3 2 2 3" xfId="28286"/>
    <cellStyle name="常规 9 3 2 3" xfId="28287"/>
    <cellStyle name="检查单元格 3 5 4" xfId="28288"/>
    <cellStyle name="常规 9 3 2 3 2" xfId="28289"/>
    <cellStyle name="检查单元格 3 5 4 2" xfId="28290"/>
    <cellStyle name="常规 9 3 2 4" xfId="28291"/>
    <cellStyle name="检查单元格 3 5 5" xfId="28292"/>
    <cellStyle name="常规 9 3 2 4 2" xfId="28293"/>
    <cellStyle name="常规 9 3 2 5" xfId="28294"/>
    <cellStyle name="常规 9 3 3" xfId="28295"/>
    <cellStyle name="常规 9 3 3 2" xfId="28296"/>
    <cellStyle name="检查单元格 3 6 3" xfId="28297"/>
    <cellStyle name="常规 9 3 3 2 2" xfId="28298"/>
    <cellStyle name="检查单元格 3 6 3 2" xfId="28299"/>
    <cellStyle name="常规 9 3 3 3" xfId="28300"/>
    <cellStyle name="检查单元格 3 6 4" xfId="28301"/>
    <cellStyle name="常规 9 3 4 2 2" xfId="28302"/>
    <cellStyle name="检查单元格 3 7 3 2" xfId="28303"/>
    <cellStyle name="常规 9 3 4 3" xfId="28304"/>
    <cellStyle name="检查单元格 3 7 4" xfId="28305"/>
    <cellStyle name="常规 9 3 6 2" xfId="28306"/>
    <cellStyle name="常规 9 35" xfId="28307"/>
    <cellStyle name="常规 9 40" xfId="28308"/>
    <cellStyle name="常规 9 4" xfId="28309"/>
    <cellStyle name="常规 9 4 2" xfId="28310"/>
    <cellStyle name="常规 9 4 3" xfId="28311"/>
    <cellStyle name="常规 9 45" xfId="28312"/>
    <cellStyle name="常规 9 50" xfId="28313"/>
    <cellStyle name="常规 9 46" xfId="28314"/>
    <cellStyle name="常规 9 51" xfId="28315"/>
    <cellStyle name="常规 9 48" xfId="28316"/>
    <cellStyle name="常规 9 53" xfId="28317"/>
    <cellStyle name="常规 9 49" xfId="28318"/>
    <cellStyle name="常规 9 54" xfId="28319"/>
    <cellStyle name="常规 9 5" xfId="28320"/>
    <cellStyle name="常规 9 5 2" xfId="28321"/>
    <cellStyle name="常规 9 5 2 2" xfId="28322"/>
    <cellStyle name="常规 9 5 3" xfId="28323"/>
    <cellStyle name="常规 9 5 3 2" xfId="28324"/>
    <cellStyle name="常规 9 55" xfId="28325"/>
    <cellStyle name="常规 9 60" xfId="28326"/>
    <cellStyle name="常规 9 56" xfId="28327"/>
    <cellStyle name="常规 9 61" xfId="28328"/>
    <cellStyle name="常规 9 59" xfId="28329"/>
    <cellStyle name="常规 9 59 2" xfId="28330"/>
    <cellStyle name="常规 9 6 2" xfId="28331"/>
    <cellStyle name="常规 9 6 2 2" xfId="28332"/>
    <cellStyle name="常规 9 6 3" xfId="28333"/>
    <cellStyle name="常规 9 6 3 2" xfId="28334"/>
    <cellStyle name="常规 9 6 5" xfId="28335"/>
    <cellStyle name="常规 9 7" xfId="28336"/>
    <cellStyle name="常规 9 7 2" xfId="28337"/>
    <cellStyle name="常规 9 7 2 2" xfId="28338"/>
    <cellStyle name="常规 9 7 3" xfId="28339"/>
    <cellStyle name="常规 9 8 2" xfId="28340"/>
    <cellStyle name="常规 9 8 3" xfId="28341"/>
    <cellStyle name="常规 9 9" xfId="28342"/>
    <cellStyle name="常规 9 9 2" xfId="28343"/>
    <cellStyle name="常规 9 9 2 2" xfId="28344"/>
    <cellStyle name="常规 9 9 3" xfId="28345"/>
    <cellStyle name="常规 95" xfId="28346"/>
    <cellStyle name="常规 96" xfId="28347"/>
    <cellStyle name="常规 97" xfId="28348"/>
    <cellStyle name="常规 98" xfId="28349"/>
    <cellStyle name="常规 99" xfId="28350"/>
    <cellStyle name="常规_2007.12（送人大）" xfId="28351"/>
    <cellStyle name="强调文字颜色 4 3 3 4 3 2" xfId="28352"/>
    <cellStyle name="常规_2007.12（送人大） 2 3" xfId="28353"/>
    <cellStyle name="常规_表格(附件一)修改（正式）元月13日s" xfId="28354"/>
    <cellStyle name="超链接 2" xfId="28355"/>
    <cellStyle name="好 2" xfId="28356"/>
    <cellStyle name="好 2 2" xfId="28357"/>
    <cellStyle name="好 2 2 2" xfId="28358"/>
    <cellStyle name="好 2 2 2 2 5" xfId="28359"/>
    <cellStyle name="好 2 2 2 3 2 2 2" xfId="28360"/>
    <cellStyle name="好 2 2 2 3 2 3 2" xfId="28361"/>
    <cellStyle name="好 2 2 2 3 4" xfId="28362"/>
    <cellStyle name="好 2 2 2 3 5" xfId="28363"/>
    <cellStyle name="好 2 2 2 4 2" xfId="28364"/>
    <cellStyle name="好 2 2 2 4 2 2" xfId="28365"/>
    <cellStyle name="好 2 2 2 4 2 2 2" xfId="28366"/>
    <cellStyle name="好 2 2 2 4 2 3 2" xfId="28367"/>
    <cellStyle name="好 2 2 2 4 3" xfId="28368"/>
    <cellStyle name="好 2 2 2 4 5" xfId="28369"/>
    <cellStyle name="好 2 2 2 5" xfId="28370"/>
    <cellStyle name="好 2 2 2 5 2" xfId="28371"/>
    <cellStyle name="好 2 2 2 5 2 2" xfId="28372"/>
    <cellStyle name="好 2 2 2 5 3" xfId="28373"/>
    <cellStyle name="好 2 2 2 7 2" xfId="28374"/>
    <cellStyle name="好 2 2 2 8" xfId="28375"/>
    <cellStyle name="好 2 2 3" xfId="28376"/>
    <cellStyle name="好 2 2 3 2" xfId="28377"/>
    <cellStyle name="好 2 2 3 2 2" xfId="28378"/>
    <cellStyle name="好 2 2 3 2 2 2" xfId="28379"/>
    <cellStyle name="好 2 2 3 3" xfId="28380"/>
    <cellStyle name="好 2 2 3 3 2" xfId="28381"/>
    <cellStyle name="好 2 2 3 4" xfId="28382"/>
    <cellStyle name="好 2 2 3 4 2" xfId="28383"/>
    <cellStyle name="好 2 2 3 5" xfId="28384"/>
    <cellStyle name="好 2 2 4 2 2 2" xfId="28385"/>
    <cellStyle name="好 2 2 4 3" xfId="28386"/>
    <cellStyle name="好 2 2 4 3 2" xfId="28387"/>
    <cellStyle name="好 2 2 4 4" xfId="28388"/>
    <cellStyle name="好 2 2 4 4 2" xfId="28389"/>
    <cellStyle name="好 2 2 4 5" xfId="28390"/>
    <cellStyle name="好 2 2 5" xfId="28391"/>
    <cellStyle name="好 2 2 5 2 2 2" xfId="28392"/>
    <cellStyle name="好 2 2 5 2 3 2" xfId="28393"/>
    <cellStyle name="好 2 2 5 2 4" xfId="28394"/>
    <cellStyle name="好 2 2 5 3" xfId="28395"/>
    <cellStyle name="好 2 2 5 3 2" xfId="28396"/>
    <cellStyle name="好 2 2 5 4" xfId="28397"/>
    <cellStyle name="好 2 2 5 4 2" xfId="28398"/>
    <cellStyle name="好 2 2 5 5" xfId="28399"/>
    <cellStyle name="好 2 2 6" xfId="28400"/>
    <cellStyle name="好 2 2 7" xfId="28401"/>
    <cellStyle name="好 2 2 7 2" xfId="28402"/>
    <cellStyle name="好 2 2 8" xfId="28403"/>
    <cellStyle name="好 2 2 8 2" xfId="28404"/>
    <cellStyle name="好 2 2 9" xfId="28405"/>
    <cellStyle name="好 2 3" xfId="28406"/>
    <cellStyle name="好 2 3 2" xfId="28407"/>
    <cellStyle name="好 2 3 3" xfId="28408"/>
    <cellStyle name="好 2 3 3 2" xfId="28409"/>
    <cellStyle name="好 2 3 3 3" xfId="28410"/>
    <cellStyle name="好 2 3 3 3 2" xfId="28411"/>
    <cellStyle name="好 2 3 3 4" xfId="28412"/>
    <cellStyle name="好 2 3 3 4 2" xfId="28413"/>
    <cellStyle name="好 2 3 3 5" xfId="28414"/>
    <cellStyle name="好 2 3 4" xfId="28415"/>
    <cellStyle name="好 2 3 4 2" xfId="28416"/>
    <cellStyle name="好 2 3 4 3" xfId="28417"/>
    <cellStyle name="好 2 3 4 3 2" xfId="28418"/>
    <cellStyle name="好 2 3 4 4" xfId="28419"/>
    <cellStyle name="好 2 3 4 4 2" xfId="28420"/>
    <cellStyle name="好 2 3 4 5" xfId="28421"/>
    <cellStyle name="好 2 3 5" xfId="28422"/>
    <cellStyle name="好 2 3 5 2" xfId="28423"/>
    <cellStyle name="好 2 3 5 3" xfId="28424"/>
    <cellStyle name="好 2 3 5 3 2" xfId="28425"/>
    <cellStyle name="好 2 3 5 4" xfId="28426"/>
    <cellStyle name="好 2 3 6" xfId="28427"/>
    <cellStyle name="好 2 3 7" xfId="28428"/>
    <cellStyle name="好 2 3 7 2" xfId="28429"/>
    <cellStyle name="好 2 3 8" xfId="28430"/>
    <cellStyle name="好 2 4" xfId="28431"/>
    <cellStyle name="好 2 4 2" xfId="28432"/>
    <cellStyle name="好 2 4 2 2" xfId="28433"/>
    <cellStyle name="好 2 4 2 2 2" xfId="28434"/>
    <cellStyle name="好 2 4 2 3" xfId="28435"/>
    <cellStyle name="好 2 4 2 3 2" xfId="28436"/>
    <cellStyle name="好 2 4 2 4" xfId="28437"/>
    <cellStyle name="好 2 4 3" xfId="28438"/>
    <cellStyle name="好 2 4 3 2" xfId="28439"/>
    <cellStyle name="好 2 4 4" xfId="28440"/>
    <cellStyle name="好 2 4 4 2" xfId="28441"/>
    <cellStyle name="好 2 4 5" xfId="28442"/>
    <cellStyle name="好 2 5" xfId="28443"/>
    <cellStyle name="警告文本 3 2 3 3 2" xfId="28444"/>
    <cellStyle name="好 2 5 2" xfId="28445"/>
    <cellStyle name="好 2 5 2 2" xfId="28446"/>
    <cellStyle name="警告文本 2 2 5" xfId="28447"/>
    <cellStyle name="好 2 5 2 3" xfId="28448"/>
    <cellStyle name="警告文本 2 2 6" xfId="28449"/>
    <cellStyle name="好 2 5 2 3 2" xfId="28450"/>
    <cellStyle name="警告文本 2 2 6 2" xfId="28451"/>
    <cellStyle name="好 2 5 2 4" xfId="28452"/>
    <cellStyle name="警告文本 2 2 7" xfId="28453"/>
    <cellStyle name="好 2 5 3" xfId="28454"/>
    <cellStyle name="好 2 5 3 2" xfId="28455"/>
    <cellStyle name="警告文本 2 3 5" xfId="28456"/>
    <cellStyle name="好 2 6" xfId="28457"/>
    <cellStyle name="好 2 6 2" xfId="28458"/>
    <cellStyle name="好 2 6 2 2" xfId="28459"/>
    <cellStyle name="警告文本 3 2 5" xfId="28460"/>
    <cellStyle name="好 2 6 2 2 2" xfId="28461"/>
    <cellStyle name="警告文本 3 2 5 2" xfId="28462"/>
    <cellStyle name="好 2 6 2 3" xfId="28463"/>
    <cellStyle name="警告文本 3 2 6" xfId="28464"/>
    <cellStyle name="好 2 6 2 3 2" xfId="28465"/>
    <cellStyle name="警告文本 3 2 6 2" xfId="28466"/>
    <cellStyle name="好 2 6 2 4" xfId="28467"/>
    <cellStyle name="警告文本 3 2 7" xfId="28468"/>
    <cellStyle name="好 2 6 3" xfId="28469"/>
    <cellStyle name="好 2 6 3 2" xfId="28470"/>
    <cellStyle name="警告文本 3 3 5" xfId="28471"/>
    <cellStyle name="好 2 6 4 2" xfId="28472"/>
    <cellStyle name="警告文本 3 4 5" xfId="28473"/>
    <cellStyle name="好 2 6 5" xfId="28474"/>
    <cellStyle name="好 2 7 2" xfId="28475"/>
    <cellStyle name="好 2 7 2 2" xfId="28476"/>
    <cellStyle name="好 2 7 3" xfId="28477"/>
    <cellStyle name="好 2 7 3 2" xfId="28478"/>
    <cellStyle name="好 3 10" xfId="28479"/>
    <cellStyle name="好 3 11" xfId="28480"/>
    <cellStyle name="好 3 2 2" xfId="28481"/>
    <cellStyle name="好 3 2 2 2" xfId="28482"/>
    <cellStyle name="好 3 2 2 2 2" xfId="28483"/>
    <cellStyle name="好 3 2 2 2 2 2" xfId="28484"/>
    <cellStyle name="好 3 2 2 2 3" xfId="28485"/>
    <cellStyle name="好 3 2 2 2 3 2" xfId="28486"/>
    <cellStyle name="解释性文本 3 3 7 2" xfId="28487"/>
    <cellStyle name="好 3 2 2 2 4" xfId="28488"/>
    <cellStyle name="好 3 2 2 2 5" xfId="28489"/>
    <cellStyle name="好 3 2 2 3" xfId="28490"/>
    <cellStyle name="好 3 2 2 3 2" xfId="28491"/>
    <cellStyle name="好 3 2 2 3 2 2" xfId="28492"/>
    <cellStyle name="好 3 2 2 3 2 2 2" xfId="28493"/>
    <cellStyle name="好 3 2 2 3 2 3 2" xfId="28494"/>
    <cellStyle name="好 3 2 2 3 3" xfId="28495"/>
    <cellStyle name="好 3 2 2 3 3 2" xfId="28496"/>
    <cellStyle name="好 3 2 2 3 5" xfId="28497"/>
    <cellStyle name="好 3 2 2 4" xfId="28498"/>
    <cellStyle name="好 3 2 2 4 2" xfId="28499"/>
    <cellStyle name="好 3 2 2 4 2 2" xfId="28500"/>
    <cellStyle name="好 3 2 2 4 3" xfId="28501"/>
    <cellStyle name="好 3 2 2 4 3 2" xfId="28502"/>
    <cellStyle name="好 3 2 2 5" xfId="28503"/>
    <cellStyle name="好 3 2 2 5 2" xfId="28504"/>
    <cellStyle name="好 3 2 2 5 2 2" xfId="28505"/>
    <cellStyle name="好 3 2 2 5 3" xfId="28506"/>
    <cellStyle name="好 3 2 2 5 3 2" xfId="28507"/>
    <cellStyle name="好 3 2 2 6" xfId="28508"/>
    <cellStyle name="好 3 2 2 6 2" xfId="28509"/>
    <cellStyle name="好 3 2 2 7" xfId="28510"/>
    <cellStyle name="好 3 2 2 7 2" xfId="28511"/>
    <cellStyle name="好 3 2 2 8" xfId="28512"/>
    <cellStyle name="好 3 2 3" xfId="28513"/>
    <cellStyle name="链接单元格 2 3 3 2 2 2" xfId="28514"/>
    <cellStyle name="好 3 2 3 2" xfId="28515"/>
    <cellStyle name="好 3 2 3 2 2" xfId="28516"/>
    <cellStyle name="好 3 2 3 2 2 2" xfId="28517"/>
    <cellStyle name="注释 2 28 2 3" xfId="28518"/>
    <cellStyle name="注释 2 33 2 3" xfId="28519"/>
    <cellStyle name="好 3 2 3 2 3" xfId="28520"/>
    <cellStyle name="好 3 2 3 2 3 2" xfId="28521"/>
    <cellStyle name="好 3 2 3 2 4" xfId="28522"/>
    <cellStyle name="好 3 2 3 3" xfId="28523"/>
    <cellStyle name="好 3 2 3 3 2" xfId="28524"/>
    <cellStyle name="好 3 2 3 4" xfId="28525"/>
    <cellStyle name="好 3 2 3 4 2" xfId="28526"/>
    <cellStyle name="好 3 2 3 5" xfId="28527"/>
    <cellStyle name="好 3 2 4" xfId="28528"/>
    <cellStyle name="好 3 2 4 2" xfId="28529"/>
    <cellStyle name="好 3 2 4 2 2" xfId="28530"/>
    <cellStyle name="好 3 2 4 2 2 2" xfId="28531"/>
    <cellStyle name="好 3 2 4 2 3" xfId="28532"/>
    <cellStyle name="好 3 2 4 2 3 2" xfId="28533"/>
    <cellStyle name="好 3 2 4 2 4" xfId="28534"/>
    <cellStyle name="好 3 2 4 3" xfId="28535"/>
    <cellStyle name="好 3 2 4 3 2" xfId="28536"/>
    <cellStyle name="好 3 2 4 4" xfId="28537"/>
    <cellStyle name="好 3 2 4 4 2" xfId="28538"/>
    <cellStyle name="好 3 2 4 5" xfId="28539"/>
    <cellStyle name="好 3 2 5" xfId="28540"/>
    <cellStyle name="好 3 2 5 2" xfId="28541"/>
    <cellStyle name="好 3 2 5 2 2" xfId="28542"/>
    <cellStyle name="好 3 2 5 2 2 2" xfId="28543"/>
    <cellStyle name="好 3 2 5 2 3" xfId="28544"/>
    <cellStyle name="好 3 2 5 2 3 2" xfId="28545"/>
    <cellStyle name="好 3 2 5 3" xfId="28546"/>
    <cellStyle name="好 3 2 5 3 2" xfId="28547"/>
    <cellStyle name="好 3 2 5 4" xfId="28548"/>
    <cellStyle name="好 3 2 5 4 2" xfId="28549"/>
    <cellStyle name="好 3 2 5 5" xfId="28550"/>
    <cellStyle name="好 3 2 6" xfId="28551"/>
    <cellStyle name="好 3 2 6 2" xfId="28552"/>
    <cellStyle name="好 3 2 6 2 2" xfId="28553"/>
    <cellStyle name="好 3 2 6 3" xfId="28554"/>
    <cellStyle name="好 3 2 6 3 2" xfId="28555"/>
    <cellStyle name="好 3 2 6 4" xfId="28556"/>
    <cellStyle name="好 3 2 7" xfId="28557"/>
    <cellStyle name="好 3 2 7 2" xfId="28558"/>
    <cellStyle name="好 3 2 8" xfId="28559"/>
    <cellStyle name="好 3 2 8 2" xfId="28560"/>
    <cellStyle name="好 3 2 9" xfId="28561"/>
    <cellStyle name="好 3 3" xfId="28562"/>
    <cellStyle name="好 3 3 2" xfId="28563"/>
    <cellStyle name="好 3 3 2 2" xfId="28564"/>
    <cellStyle name="好 3 3 2 2 2 2" xfId="28565"/>
    <cellStyle name="好 3 3 2 2 3" xfId="28566"/>
    <cellStyle name="好 3 3 2 3" xfId="28567"/>
    <cellStyle name="好 3 3 2 3 2" xfId="28568"/>
    <cellStyle name="好 3 3 2 4" xfId="28569"/>
    <cellStyle name="好 3 3 2 4 2" xfId="28570"/>
    <cellStyle name="好 3 3 2 5" xfId="28571"/>
    <cellStyle name="好 3 3 3" xfId="28572"/>
    <cellStyle name="链接单元格 2 3 3 2 3 2" xfId="28573"/>
    <cellStyle name="好 3 3 3 2" xfId="28574"/>
    <cellStyle name="好 3 3 3 2 2" xfId="28575"/>
    <cellStyle name="好 3 3 3 2 3" xfId="28576"/>
    <cellStyle name="好 3 3 3 2 3 2" xfId="28577"/>
    <cellStyle name="好 3 3 3 2 4" xfId="28578"/>
    <cellStyle name="好 3 3 3 3" xfId="28579"/>
    <cellStyle name="好 3 3 3 3 2" xfId="28580"/>
    <cellStyle name="好 3 3 3 4" xfId="28581"/>
    <cellStyle name="好 3 3 3 4 2" xfId="28582"/>
    <cellStyle name="好 3 3 4" xfId="28583"/>
    <cellStyle name="好 3 3 4 2" xfId="28584"/>
    <cellStyle name="好 3 3 4 2 2" xfId="28585"/>
    <cellStyle name="好 3 3 4 2 2 2" xfId="28586"/>
    <cellStyle name="好 3 3 4 2 3" xfId="28587"/>
    <cellStyle name="好 3 3 4 2 3 2" xfId="28588"/>
    <cellStyle name="好 3 3 4 2 4" xfId="28589"/>
    <cellStyle name="好 3 3 4 3" xfId="28590"/>
    <cellStyle name="好 3 3 4 3 2" xfId="28591"/>
    <cellStyle name="好 3 3 4 4" xfId="28592"/>
    <cellStyle name="好 3 3 4 4 2" xfId="28593"/>
    <cellStyle name="好 3 3 5" xfId="28594"/>
    <cellStyle name="好 3 3 5 2" xfId="28595"/>
    <cellStyle name="好 3 3 5 2 2" xfId="28596"/>
    <cellStyle name="好 3 3 5 3" xfId="28597"/>
    <cellStyle name="好 3 3 5 3 2" xfId="28598"/>
    <cellStyle name="好 3 3 5 4" xfId="28599"/>
    <cellStyle name="好 3 3 6" xfId="28600"/>
    <cellStyle name="好 3 3 6 2" xfId="28601"/>
    <cellStyle name="好 3 3 7" xfId="28602"/>
    <cellStyle name="好 3 3 7 2" xfId="28603"/>
    <cellStyle name="好 3 3 8" xfId="28604"/>
    <cellStyle name="好 3 4" xfId="28605"/>
    <cellStyle name="好 3 4 2" xfId="28606"/>
    <cellStyle name="好 3 4 2 2" xfId="28607"/>
    <cellStyle name="好 3 4 2 2 2" xfId="28608"/>
    <cellStyle name="好 3 4 2 3 2" xfId="28609"/>
    <cellStyle name="好 3 4 2 4" xfId="28610"/>
    <cellStyle name="好 3 4 3" xfId="28611"/>
    <cellStyle name="好 3 4 3 2" xfId="28612"/>
    <cellStyle name="好 3 4 4" xfId="28613"/>
    <cellStyle name="好 3 4 4 2" xfId="28614"/>
    <cellStyle name="好 3 4 5" xfId="28615"/>
    <cellStyle name="好 3 5" xfId="28616"/>
    <cellStyle name="警告文本 3 2 3 4 2" xfId="28617"/>
    <cellStyle name="好 3 5 2" xfId="28618"/>
    <cellStyle name="好 3 5 2 2" xfId="28619"/>
    <cellStyle name="好 3 5 2 2 2" xfId="28620"/>
    <cellStyle name="好 3 5 2 3" xfId="28621"/>
    <cellStyle name="好 3 5 2 3 2" xfId="28622"/>
    <cellStyle name="好 3 5 2 4" xfId="28623"/>
    <cellStyle name="好 3 5 3" xfId="28624"/>
    <cellStyle name="好 3 6" xfId="28625"/>
    <cellStyle name="好 3 6 2" xfId="28626"/>
    <cellStyle name="好 3 6 2 2" xfId="28627"/>
    <cellStyle name="好 3 6 2 2 2" xfId="28628"/>
    <cellStyle name="好 3 6 2 3" xfId="28629"/>
    <cellStyle name="好 3 6 2 3 2" xfId="28630"/>
    <cellStyle name="好 3 6 2 4" xfId="28631"/>
    <cellStyle name="好 3 6 3" xfId="28632"/>
    <cellStyle name="好 3 6 5" xfId="28633"/>
    <cellStyle name="好 3 7 2" xfId="28634"/>
    <cellStyle name="好 3 7 2 2" xfId="28635"/>
    <cellStyle name="好 3 7 3" xfId="28636"/>
    <cellStyle name="好 4 3 2 2 2" xfId="28637"/>
    <cellStyle name="好 4 2 2 2" xfId="28638"/>
    <cellStyle name="好 4 2 2 2 2" xfId="28639"/>
    <cellStyle name="好 4 2 2 2 2 2 2" xfId="28640"/>
    <cellStyle name="好 4 2 2 2 2 3" xfId="28641"/>
    <cellStyle name="好 4 2 2 2 2 3 2" xfId="28642"/>
    <cellStyle name="好 4 2 2 2 2 4" xfId="28643"/>
    <cellStyle name="好 4 2 2 2 3" xfId="28644"/>
    <cellStyle name="好 4 2 2 2 3 2" xfId="28645"/>
    <cellStyle name="好 4 2 2 2 4" xfId="28646"/>
    <cellStyle name="好 4 2 2 2 4 2" xfId="28647"/>
    <cellStyle name="好 4 2 2 2 5" xfId="28648"/>
    <cellStyle name="好 4 2 2 3" xfId="28649"/>
    <cellStyle name="好 4 2 2 3 2" xfId="28650"/>
    <cellStyle name="好 4 2 2 3 2 3 2" xfId="28651"/>
    <cellStyle name="好 4 2 2 3 3" xfId="28652"/>
    <cellStyle name="好 4 2 2 3 5" xfId="28653"/>
    <cellStyle name="好 4 2 2 4" xfId="28654"/>
    <cellStyle name="好 4 2 2 4 2" xfId="28655"/>
    <cellStyle name="好 4 2 2 4 2 2" xfId="28656"/>
    <cellStyle name="好 4 2 2 4 2 2 2" xfId="28657"/>
    <cellStyle name="好 4 2 2 4 2 3" xfId="28658"/>
    <cellStyle name="好 4 2 2 4 2 3 2" xfId="28659"/>
    <cellStyle name="好 4 2 2 4 2 4" xfId="28660"/>
    <cellStyle name="好 4 2 2 4 3" xfId="28661"/>
    <cellStyle name="好 4 2 2 4 3 2" xfId="28662"/>
    <cellStyle name="强调文字颜色 2 3 5 2 2 2" xfId="28663"/>
    <cellStyle name="好 4 2 2 4 4" xfId="28664"/>
    <cellStyle name="好 4 2 2 4 4 2" xfId="28665"/>
    <cellStyle name="好 4 2 2 4 5" xfId="28666"/>
    <cellStyle name="好 4 2 2 5" xfId="28667"/>
    <cellStyle name="好 4 2 2 5 2" xfId="28668"/>
    <cellStyle name="好 4 2 2 5 2 2" xfId="28669"/>
    <cellStyle name="好 4 2 2 5 3" xfId="28670"/>
    <cellStyle name="好 4 2 2 5 3 2" xfId="28671"/>
    <cellStyle name="强调文字颜色 2 3 5 2 3 2" xfId="28672"/>
    <cellStyle name="好 4 2 2 5 4" xfId="28673"/>
    <cellStyle name="好 4 2 2 6" xfId="28674"/>
    <cellStyle name="注释 2 15 3 2" xfId="28675"/>
    <cellStyle name="注释 2 20 3 2" xfId="28676"/>
    <cellStyle name="好 4 2 2 6 2" xfId="28677"/>
    <cellStyle name="好 4 2 2 7" xfId="28678"/>
    <cellStyle name="好 4 2 2 8" xfId="28679"/>
    <cellStyle name="好 4 2 3" xfId="28680"/>
    <cellStyle name="好 4 2 3 2 3" xfId="28681"/>
    <cellStyle name="好 4 2 3 2 3 2" xfId="28682"/>
    <cellStyle name="好 4 2 3 4 2" xfId="28683"/>
    <cellStyle name="好 4 2 3 5" xfId="28684"/>
    <cellStyle name="好 4 2 4" xfId="28685"/>
    <cellStyle name="好 4 2 4 2 3" xfId="28686"/>
    <cellStyle name="好 4 2 4 2 3 2" xfId="28687"/>
    <cellStyle name="好 4 2 4 2 4" xfId="28688"/>
    <cellStyle name="好 4 2 4 4" xfId="28689"/>
    <cellStyle name="好 4 2 4 4 2" xfId="28690"/>
    <cellStyle name="好 4 2 4 5" xfId="28691"/>
    <cellStyle name="好 4 2 5" xfId="28692"/>
    <cellStyle name="好 4 2 5 2" xfId="28693"/>
    <cellStyle name="好 4 2 5 2 2" xfId="28694"/>
    <cellStyle name="好 4 2 5 2 2 2" xfId="28695"/>
    <cellStyle name="链接单元格 3 3 5 4" xfId="28696"/>
    <cellStyle name="好 4 2 5 2 3" xfId="28697"/>
    <cellStyle name="好 4 2 5 2 3 2" xfId="28698"/>
    <cellStyle name="好 4 2 5 2 4" xfId="28699"/>
    <cellStyle name="好 4 2 5 3" xfId="28700"/>
    <cellStyle name="好 4 2 5 3 2" xfId="28701"/>
    <cellStyle name="好 4 2 5 4" xfId="28702"/>
    <cellStyle name="好 4 2 5 4 2" xfId="28703"/>
    <cellStyle name="好 4 2 5 5" xfId="28704"/>
    <cellStyle name="好 4 2 6" xfId="28705"/>
    <cellStyle name="好 4 2 6 2" xfId="28706"/>
    <cellStyle name="好 4 2 6 2 2" xfId="28707"/>
    <cellStyle name="好 4 2 6 3" xfId="28708"/>
    <cellStyle name="好 4 2 6 3 2" xfId="28709"/>
    <cellStyle name="好 4 2 6 4" xfId="28710"/>
    <cellStyle name="好 4 2 7" xfId="28711"/>
    <cellStyle name="好 4 2 7 2" xfId="28712"/>
    <cellStyle name="好 4 2 8" xfId="28713"/>
    <cellStyle name="好 4 2 8 2" xfId="28714"/>
    <cellStyle name="好 4 2 9" xfId="28715"/>
    <cellStyle name="好 4 3 2 2" xfId="28716"/>
    <cellStyle name="好 4 3 2 3" xfId="28717"/>
    <cellStyle name="好 4 3 2 3 2" xfId="28718"/>
    <cellStyle name="好 4 3 2 4" xfId="28719"/>
    <cellStyle name="好 4 3 2 4 2" xfId="28720"/>
    <cellStyle name="好 4 3 3" xfId="28721"/>
    <cellStyle name="好 4 3 3 2" xfId="28722"/>
    <cellStyle name="好 4 3 3 2 2" xfId="28723"/>
    <cellStyle name="好 4 7 3" xfId="28724"/>
    <cellStyle name="好 4 3 3 2 2 2" xfId="28725"/>
    <cellStyle name="好 4 7 3 2" xfId="28726"/>
    <cellStyle name="好 4 3 3 3" xfId="28727"/>
    <cellStyle name="好 4 3 3 3 2" xfId="28728"/>
    <cellStyle name="好 4 3 3 4" xfId="28729"/>
    <cellStyle name="好 4 3 3 4 2" xfId="28730"/>
    <cellStyle name="好 4 3 4" xfId="28731"/>
    <cellStyle name="好 4 3 4 2 2" xfId="28732"/>
    <cellStyle name="好 4 3 4 2 2 2" xfId="28733"/>
    <cellStyle name="好 4 3 4 2 3" xfId="28734"/>
    <cellStyle name="好 4 3 4 2 3 2" xfId="28735"/>
    <cellStyle name="好 4 3 4 2 4" xfId="28736"/>
    <cellStyle name="好 4 3 4 3" xfId="28737"/>
    <cellStyle name="好 4 3 4 4" xfId="28738"/>
    <cellStyle name="好 4 3 4 4 2" xfId="28739"/>
    <cellStyle name="好 4 3 5" xfId="28740"/>
    <cellStyle name="好 4 3 5 2" xfId="28741"/>
    <cellStyle name="好 4 3 5 4" xfId="28742"/>
    <cellStyle name="好 4 3 6 2" xfId="28743"/>
    <cellStyle name="好 4 3 7" xfId="28744"/>
    <cellStyle name="好 4 3 7 2" xfId="28745"/>
    <cellStyle name="好 4 3 8" xfId="28746"/>
    <cellStyle name="好 4 4 3" xfId="28747"/>
    <cellStyle name="好 4 4 3 2" xfId="28748"/>
    <cellStyle name="好 4 4 4" xfId="28749"/>
    <cellStyle name="好 4 4 5" xfId="28750"/>
    <cellStyle name="强调文字颜色 6 3 2 4 2 2 2" xfId="28751"/>
    <cellStyle name="好 4 5 3" xfId="28752"/>
    <cellStyle name="好 4 6 2" xfId="28753"/>
    <cellStyle name="好 4 6 3" xfId="28754"/>
    <cellStyle name="好 4 6 3 2" xfId="28755"/>
    <cellStyle name="好 4 6 5" xfId="28756"/>
    <cellStyle name="好 4 7 2" xfId="28757"/>
    <cellStyle name="好 4 9" xfId="28758"/>
    <cellStyle name="好 4 9 2" xfId="28759"/>
    <cellStyle name="好 5 3" xfId="28760"/>
    <cellStyle name="好_公共预算支出执行情况" xfId="28761"/>
    <cellStyle name="计算 3 2 9" xfId="28762"/>
    <cellStyle name="汇总 2 10" xfId="28763"/>
    <cellStyle name="汇总 2 2 2 2" xfId="28764"/>
    <cellStyle name="汇总 2 2 2 2 2" xfId="28765"/>
    <cellStyle name="汇总 2 2 2 2 2 3 2" xfId="28766"/>
    <cellStyle name="汇总 2 2 2 2 2 4" xfId="28767"/>
    <cellStyle name="输入 3 6 2 3 2" xfId="28768"/>
    <cellStyle name="汇总 2 2 2 2 4" xfId="28769"/>
    <cellStyle name="汇总 2 2 2 2 5" xfId="28770"/>
    <cellStyle name="汇总 2 2 2 3" xfId="28771"/>
    <cellStyle name="汇总 2 2 2 3 2" xfId="28772"/>
    <cellStyle name="汇总 2 2 2 3 2 2" xfId="28773"/>
    <cellStyle name="汇总 2 2 2 3 2 2 2" xfId="28774"/>
    <cellStyle name="汇总 2 2 2 3 2 3" xfId="28775"/>
    <cellStyle name="汇总 2 2 2 3 2 3 2" xfId="28776"/>
    <cellStyle name="汇总 2 2 2 3 2 4" xfId="28777"/>
    <cellStyle name="汇总 2 2 2 3 3" xfId="28778"/>
    <cellStyle name="汇总 2 2 2 3 3 2" xfId="28779"/>
    <cellStyle name="汇总 2 2 2 3 4" xfId="28780"/>
    <cellStyle name="汇总 2 2 2 3 4 2" xfId="28781"/>
    <cellStyle name="汇总 2 2 2 3 5" xfId="28782"/>
    <cellStyle name="汇总 2 2 2 4" xfId="28783"/>
    <cellStyle name="汇总 2 2 2 4 2 2 2" xfId="28784"/>
    <cellStyle name="汇总 2 2 2 4 2 3" xfId="28785"/>
    <cellStyle name="汇总 2 2 2 4 2 3 2" xfId="28786"/>
    <cellStyle name="汇总 2 2 2 4 2 4" xfId="28787"/>
    <cellStyle name="汇总 2 2 2 4 3" xfId="28788"/>
    <cellStyle name="汇总 2 2 2 4 3 2" xfId="28789"/>
    <cellStyle name="汇总 2 2 2 4 4 2" xfId="28790"/>
    <cellStyle name="汇总 2 2 2 4 5" xfId="28791"/>
    <cellStyle name="输入 2 4 2 3 2" xfId="28792"/>
    <cellStyle name="汇总 2 2 2 5" xfId="28793"/>
    <cellStyle name="汇总 2 2 2 5 2" xfId="28794"/>
    <cellStyle name="汇总 2 2 2 5 2 2" xfId="28795"/>
    <cellStyle name="汇总 2 2 2 5 3" xfId="28796"/>
    <cellStyle name="汇总 2 2 2 5 3 2" xfId="28797"/>
    <cellStyle name="汇总 2 2 2 5 4" xfId="28798"/>
    <cellStyle name="解释性文本 2 3 5 3 2" xfId="28799"/>
    <cellStyle name="汇总 2 2 2 6" xfId="28800"/>
    <cellStyle name="汇总 2 2 2 6 2" xfId="28801"/>
    <cellStyle name="汇总 2 2 2 7" xfId="28802"/>
    <cellStyle name="汇总 2 2 2 7 2" xfId="28803"/>
    <cellStyle name="汇总 2 2 2 8" xfId="28804"/>
    <cellStyle name="汇总 2 2 3" xfId="28805"/>
    <cellStyle name="汇总 2 2 3 2" xfId="28806"/>
    <cellStyle name="汇总 2 2 3 2 2" xfId="28807"/>
    <cellStyle name="汇总 2 2 3 2 2 2" xfId="28808"/>
    <cellStyle name="汇总 2 2 3 2 3 2" xfId="28809"/>
    <cellStyle name="汇总 2 2 3 3" xfId="28810"/>
    <cellStyle name="汇总 2 2 3 3 2" xfId="28811"/>
    <cellStyle name="汇总 2 2 3 4" xfId="28812"/>
    <cellStyle name="汇总 2 2 3 4 2" xfId="28813"/>
    <cellStyle name="汇总 2 2 4" xfId="28814"/>
    <cellStyle name="汇总 2 2 4 2" xfId="28815"/>
    <cellStyle name="汇总 2 2 4 2 2" xfId="28816"/>
    <cellStyle name="汇总 2 2 4 2 2 2" xfId="28817"/>
    <cellStyle name="汇总 2 2 4 2 3" xfId="28818"/>
    <cellStyle name="汇总 2 2 4 2 4" xfId="28819"/>
    <cellStyle name="汇总 2 2 4 3" xfId="28820"/>
    <cellStyle name="汇总 2 2 4 3 2" xfId="28821"/>
    <cellStyle name="汇总 2 2 4 4" xfId="28822"/>
    <cellStyle name="汇总 2 2 4 4 2" xfId="28823"/>
    <cellStyle name="汇总 2 2 5" xfId="28824"/>
    <cellStyle name="汇总 2 2 5 2" xfId="28825"/>
    <cellStyle name="汇总 2 2 5 2 2" xfId="28826"/>
    <cellStyle name="汇总 2 2 5 2 2 2" xfId="28827"/>
    <cellStyle name="汇总 2 2 5 2 3" xfId="28828"/>
    <cellStyle name="汇总 2 2 5 2 4" xfId="28829"/>
    <cellStyle name="汇总 2 2 5 3" xfId="28830"/>
    <cellStyle name="汇总 2 2 5 3 2" xfId="28831"/>
    <cellStyle name="汇总 2 2 5 4 2" xfId="28832"/>
    <cellStyle name="汇总 2 2 5 5" xfId="28833"/>
    <cellStyle name="汇总 2 2 6" xfId="28834"/>
    <cellStyle name="汇总 2 2 6 2" xfId="28835"/>
    <cellStyle name="汇总 2 2 6 2 2" xfId="28836"/>
    <cellStyle name="汇总 2 2 6 3" xfId="28837"/>
    <cellStyle name="汇总 2 2 6 3 2" xfId="28838"/>
    <cellStyle name="汇总 2 2 7" xfId="28839"/>
    <cellStyle name="汇总 2 2 7 2" xfId="28840"/>
    <cellStyle name="注释 2 58 2 2 2" xfId="28841"/>
    <cellStyle name="注释 2 63 2 2 2" xfId="28842"/>
    <cellStyle name="汇总 2 3" xfId="28843"/>
    <cellStyle name="汇总 2 3 2" xfId="28844"/>
    <cellStyle name="汇总 2 3 2 2" xfId="28845"/>
    <cellStyle name="汇总 2 3 2 2 2" xfId="28846"/>
    <cellStyle name="汇总 2 3 2 2 2 2" xfId="28847"/>
    <cellStyle name="汇总 2 3 2 2 3 2" xfId="28848"/>
    <cellStyle name="汇总 2 3 2 2 4" xfId="28849"/>
    <cellStyle name="汇总 2 3 2 3" xfId="28850"/>
    <cellStyle name="汇总 2 3 2 3 2" xfId="28851"/>
    <cellStyle name="汇总 2 3 2 4" xfId="28852"/>
    <cellStyle name="汇总 2 3 2 4 2" xfId="28853"/>
    <cellStyle name="汇总 2 3 2 5" xfId="28854"/>
    <cellStyle name="汇总 2 3 3" xfId="28855"/>
    <cellStyle name="汇总 2 3 3 2" xfId="28856"/>
    <cellStyle name="汇总 2 3 3 2 2" xfId="28857"/>
    <cellStyle name="汇总 2 3 3 2 2 2" xfId="28858"/>
    <cellStyle name="汇总 2 3 3 2 3" xfId="28859"/>
    <cellStyle name="汇总 2 3 3 2 3 2" xfId="28860"/>
    <cellStyle name="汇总 2 3 3 2 4" xfId="28861"/>
    <cellStyle name="汇总 2 3 3 3" xfId="28862"/>
    <cellStyle name="汇总 2 3 3 3 2" xfId="28863"/>
    <cellStyle name="汇总 2 3 3 4" xfId="28864"/>
    <cellStyle name="汇总 2 3 3 4 2" xfId="28865"/>
    <cellStyle name="汇总 2 3 4" xfId="28866"/>
    <cellStyle name="汇总 2 3 4 2" xfId="28867"/>
    <cellStyle name="汇总 2 3 4 2 2" xfId="28868"/>
    <cellStyle name="汇总 2 3 4 2 2 2" xfId="28869"/>
    <cellStyle name="汇总 2 3 4 2 3" xfId="28870"/>
    <cellStyle name="汇总 2 3 4 2 3 2" xfId="28871"/>
    <cellStyle name="汇总 2 3 4 2 4" xfId="28872"/>
    <cellStyle name="汇总 2 3 4 3" xfId="28873"/>
    <cellStyle name="汇总 2 3 4 3 2" xfId="28874"/>
    <cellStyle name="汇总 2 3 4 4" xfId="28875"/>
    <cellStyle name="汇总 2 3 4 4 2" xfId="28876"/>
    <cellStyle name="汇总 2 3 5 2" xfId="28877"/>
    <cellStyle name="汇总 2 3 5 2 2" xfId="28878"/>
    <cellStyle name="汇总 2 3 5 3" xfId="28879"/>
    <cellStyle name="汇总 2 3 5 3 2" xfId="28880"/>
    <cellStyle name="汇总 2 3 5 4" xfId="28881"/>
    <cellStyle name="汇总 2 3 6" xfId="28882"/>
    <cellStyle name="汇总 2 3 6 2" xfId="28883"/>
    <cellStyle name="汇总 2 4" xfId="28884"/>
    <cellStyle name="汇总 2 4 2" xfId="28885"/>
    <cellStyle name="汇总 2 4 2 2" xfId="28886"/>
    <cellStyle name="汇总 2 4 2 2 2" xfId="28887"/>
    <cellStyle name="汇总 2 4 2 3" xfId="28888"/>
    <cellStyle name="汇总 2 4 2 3 2" xfId="28889"/>
    <cellStyle name="汇总 2 4 3" xfId="28890"/>
    <cellStyle name="汇总 2 4 3 2" xfId="28891"/>
    <cellStyle name="汇总 2 4 5" xfId="28892"/>
    <cellStyle name="汇总 2 5 2" xfId="28893"/>
    <cellStyle name="汇总 2 5 2 2" xfId="28894"/>
    <cellStyle name="汇总 2 5 2 2 2" xfId="28895"/>
    <cellStyle name="汇总 2 5 2 3" xfId="28896"/>
    <cellStyle name="汇总 2 5 2 3 2" xfId="28897"/>
    <cellStyle name="汇总 2 5 2 4" xfId="28898"/>
    <cellStyle name="汇总 2 5 3" xfId="28899"/>
    <cellStyle name="汇总 2 5 3 2" xfId="28900"/>
    <cellStyle name="汇总 2 5 4 2" xfId="28901"/>
    <cellStyle name="汇总 2 5 5" xfId="28902"/>
    <cellStyle name="汇总 2 6" xfId="28903"/>
    <cellStyle name="汇总 2 6 2" xfId="28904"/>
    <cellStyle name="汇总 2 6 3" xfId="28905"/>
    <cellStyle name="汇总 2 6 4" xfId="28906"/>
    <cellStyle name="汇总 2 6 5" xfId="28907"/>
    <cellStyle name="汇总 2 7" xfId="28908"/>
    <cellStyle name="汇总 2 7 2" xfId="28909"/>
    <cellStyle name="汇总 2 7 3" xfId="28910"/>
    <cellStyle name="汇总 2 7 4" xfId="28911"/>
    <cellStyle name="汇总 2 9 2" xfId="28912"/>
    <cellStyle name="汇总 3 2 2 2" xfId="28913"/>
    <cellStyle name="汇总 3 2 2 3" xfId="28914"/>
    <cellStyle name="汇总 3 2 2 3 2 2 2" xfId="28915"/>
    <cellStyle name="汇总 3 2 2 5 4" xfId="28916"/>
    <cellStyle name="汇总 3 2 2 3 4 2" xfId="28917"/>
    <cellStyle name="汇总 3 2 2 3 2 3 2" xfId="28918"/>
    <cellStyle name="汇总 3 2 2 3 2 4" xfId="28919"/>
    <cellStyle name="汇总 3 2 2 4 4" xfId="28920"/>
    <cellStyle name="汇总 3 2 2 3 3 2" xfId="28921"/>
    <cellStyle name="汇总 3 2 2 4" xfId="28922"/>
    <cellStyle name="汇总 3 2 2 4 2 3 2" xfId="28923"/>
    <cellStyle name="汇总 3 2 2 4 2 4" xfId="28924"/>
    <cellStyle name="汇总 3 2 2 4 3 2" xfId="28925"/>
    <cellStyle name="汇总 3 2 2 4 4 2" xfId="28926"/>
    <cellStyle name="输入 2 5 2 3 2" xfId="28927"/>
    <cellStyle name="汇总 3 2 2 5" xfId="28928"/>
    <cellStyle name="汇总 3 2 2 5 3 2" xfId="28929"/>
    <cellStyle name="汇总 3 2 2 6" xfId="28930"/>
    <cellStyle name="汇总 3 2 2 7" xfId="28931"/>
    <cellStyle name="汇总 3 2 2 8" xfId="28932"/>
    <cellStyle name="汇总 3 2 3" xfId="28933"/>
    <cellStyle name="汇总 3 2 3 2" xfId="28934"/>
    <cellStyle name="汇总 3 2 4" xfId="28935"/>
    <cellStyle name="汇总 3 2 4 2" xfId="28936"/>
    <cellStyle name="汇总 3 2 4 4" xfId="28937"/>
    <cellStyle name="汇总 3 2 5" xfId="28938"/>
    <cellStyle name="汇总 3 2 5 2" xfId="28939"/>
    <cellStyle name="汇总 3 2 5 4 2" xfId="28940"/>
    <cellStyle name="汇总 3 2 5 5" xfId="28941"/>
    <cellStyle name="汇总 3 2 6" xfId="28942"/>
    <cellStyle name="汇总 3 2 6 2" xfId="28943"/>
    <cellStyle name="汇总 3 2 6 3" xfId="28944"/>
    <cellStyle name="汇总 3 2 7" xfId="28945"/>
    <cellStyle name="汇总 3 2 7 2" xfId="28946"/>
    <cellStyle name="汇总 3 2 8" xfId="28947"/>
    <cellStyle name="汇总 3 2 8 2" xfId="28948"/>
    <cellStyle name="汇总 3 2 9" xfId="28949"/>
    <cellStyle name="注释 2 58 2 3 2" xfId="28950"/>
    <cellStyle name="注释 2 63 2 3 2" xfId="28951"/>
    <cellStyle name="汇总 3 3" xfId="28952"/>
    <cellStyle name="汇总 3 3 2" xfId="28953"/>
    <cellStyle name="汇总 3 3 2 2" xfId="28954"/>
    <cellStyle name="汇总 3 3 2 2 2" xfId="28955"/>
    <cellStyle name="汇总 3 3 2 2 2 2" xfId="28956"/>
    <cellStyle name="汇总 3 3 2 2 3 2" xfId="28957"/>
    <cellStyle name="汇总 3 3 2 3" xfId="28958"/>
    <cellStyle name="汇总 3 3 2 3 2" xfId="28959"/>
    <cellStyle name="汇总 3 3 2 4" xfId="28960"/>
    <cellStyle name="汇总 3 3 2 4 2" xfId="28961"/>
    <cellStyle name="汇总 3 3 3" xfId="28962"/>
    <cellStyle name="汇总 3 3 3 2" xfId="28963"/>
    <cellStyle name="汇总 3 3 3 2 2" xfId="28964"/>
    <cellStyle name="汇总 3 3 3 2 3" xfId="28965"/>
    <cellStyle name="汇总 3 3 3 2 3 2" xfId="28966"/>
    <cellStyle name="汇总 3 3 4" xfId="28967"/>
    <cellStyle name="汇总 3 3 4 2" xfId="28968"/>
    <cellStyle name="汇总 3 3 4 2 2" xfId="28969"/>
    <cellStyle name="汇总 3 3 4 2 3" xfId="28970"/>
    <cellStyle name="汇总 3 3 4 2 3 2" xfId="28971"/>
    <cellStyle name="汇总 3 3 4 3 2" xfId="28972"/>
    <cellStyle name="汇总 3 3 4 4" xfId="28973"/>
    <cellStyle name="汇总 3 3 4 4 2" xfId="28974"/>
    <cellStyle name="汇总 3 3 5" xfId="28975"/>
    <cellStyle name="汇总 3 3 5 2" xfId="28976"/>
    <cellStyle name="汇总 3 3 5 2 2" xfId="28977"/>
    <cellStyle name="强调文字颜色 1 2 2 4" xfId="28978"/>
    <cellStyle name="汇总 3 3 5 3 2" xfId="28979"/>
    <cellStyle name="汇总 3 3 5 4" xfId="28980"/>
    <cellStyle name="汇总 3 3 6" xfId="28981"/>
    <cellStyle name="汇总 3 3 6 2" xfId="28982"/>
    <cellStyle name="汇总 3 4 2 2" xfId="28983"/>
    <cellStyle name="汇总 3 4 2 2 2" xfId="28984"/>
    <cellStyle name="汇总 3 4 2 3" xfId="28985"/>
    <cellStyle name="汇总 3 4 2 3 2" xfId="28986"/>
    <cellStyle name="汇总 3 4 3" xfId="28987"/>
    <cellStyle name="汇总 3 4 3 2" xfId="28988"/>
    <cellStyle name="汇总 3 4 5" xfId="28989"/>
    <cellStyle name="警告文本 3 5 2 3 2" xfId="28990"/>
    <cellStyle name="汇总 3 5" xfId="28991"/>
    <cellStyle name="汇总 3 5 2" xfId="28992"/>
    <cellStyle name="汇总 3 5 2 2" xfId="28993"/>
    <cellStyle name="汇总 3 5 2 3" xfId="28994"/>
    <cellStyle name="汇总 3 5 2 4" xfId="28995"/>
    <cellStyle name="汇总 3 5 3" xfId="28996"/>
    <cellStyle name="汇总 3 5 3 2" xfId="28997"/>
    <cellStyle name="汇总 3 5 4 2" xfId="28998"/>
    <cellStyle name="汇总 3 6" xfId="28999"/>
    <cellStyle name="汇总 3 6 2" xfId="29000"/>
    <cellStyle name="汇总 3 6 2 2" xfId="29001"/>
    <cellStyle name="汇总 3 6 2 2 2" xfId="29002"/>
    <cellStyle name="汇总 3 6 2 3" xfId="29003"/>
    <cellStyle name="汇总 3 6 2 3 2" xfId="29004"/>
    <cellStyle name="汇总 3 6 2 4" xfId="29005"/>
    <cellStyle name="汇总 3 6 3" xfId="29006"/>
    <cellStyle name="汇总 3 6 3 2" xfId="29007"/>
    <cellStyle name="汇总 3 6 4" xfId="29008"/>
    <cellStyle name="汇总 3 6 4 2" xfId="29009"/>
    <cellStyle name="汇总 3 6 5" xfId="29010"/>
    <cellStyle name="汇总 3 7" xfId="29011"/>
    <cellStyle name="汇总 3 7 2" xfId="29012"/>
    <cellStyle name="汇总 3 7 3" xfId="29013"/>
    <cellStyle name="汇总 3 7 3 2" xfId="29014"/>
    <cellStyle name="汇总 3 7 4" xfId="29015"/>
    <cellStyle name="汇总 4 2" xfId="29016"/>
    <cellStyle name="计算 2 2" xfId="29017"/>
    <cellStyle name="计算 2 2 2" xfId="29018"/>
    <cellStyle name="计算 3 3 4 2 4" xfId="29019"/>
    <cellStyle name="计算 2 2 2 2" xfId="29020"/>
    <cellStyle name="计算 2 2 2 2 2" xfId="29021"/>
    <cellStyle name="计算 2 2 2 2 2 3 2" xfId="29022"/>
    <cellStyle name="计算 2 2 2 3" xfId="29023"/>
    <cellStyle name="计算 2 2 2 3 2" xfId="29024"/>
    <cellStyle name="计算 2 2 2 3 3 2" xfId="29025"/>
    <cellStyle name="计算 2 2 2 4" xfId="29026"/>
    <cellStyle name="计算 2 2 2 4 2" xfId="29027"/>
    <cellStyle name="计算 2 2 2 4 2 3 2" xfId="29028"/>
    <cellStyle name="计算 2 2 2 4 3" xfId="29029"/>
    <cellStyle name="计算 2 2 2 4 3 2" xfId="29030"/>
    <cellStyle name="计算 2 2 2 5" xfId="29031"/>
    <cellStyle name="计算 2 2 2 5 2" xfId="29032"/>
    <cellStyle name="计算 2 2 2 5 3" xfId="29033"/>
    <cellStyle name="计算 2 2 2 5 3 2" xfId="29034"/>
    <cellStyle name="输入 2 2 3 3 2" xfId="29035"/>
    <cellStyle name="计算 2 2 2 6" xfId="29036"/>
    <cellStyle name="计算 2 2 2 6 2" xfId="29037"/>
    <cellStyle name="计算 2 2 2 7" xfId="29038"/>
    <cellStyle name="计算 2 2 2 7 2" xfId="29039"/>
    <cellStyle name="计算 2 2 2 8" xfId="29040"/>
    <cellStyle name="计算 2 2 3" xfId="29041"/>
    <cellStyle name="计算 2 2 3 2" xfId="29042"/>
    <cellStyle name="计算 2 2 3 2 2" xfId="29043"/>
    <cellStyle name="计算 2 2 3 2 3 2" xfId="29044"/>
    <cellStyle name="强调文字颜色 2 2 3 3 3" xfId="29045"/>
    <cellStyle name="计算 2 2 3 2 4" xfId="29046"/>
    <cellStyle name="千位分隔[0] 3 2 4 2" xfId="29047"/>
    <cellStyle name="计算 2 2 3 3" xfId="29048"/>
    <cellStyle name="计算 2 2 3 3 2" xfId="29049"/>
    <cellStyle name="计算 2 2 3 4" xfId="29050"/>
    <cellStyle name="计算 2 2 3 4 2" xfId="29051"/>
    <cellStyle name="计算 2 2 4" xfId="29052"/>
    <cellStyle name="计算 2 2 4 2" xfId="29053"/>
    <cellStyle name="计算 2 2 4 2 2 2" xfId="29054"/>
    <cellStyle name="强调文字颜色 2 3 3 2 3" xfId="29055"/>
    <cellStyle name="计算 2 2 4 2 3 2" xfId="29056"/>
    <cellStyle name="强调文字颜色 2 3 3 3 3" xfId="29057"/>
    <cellStyle name="计算 2 2 4 3" xfId="29058"/>
    <cellStyle name="计算 2 2 4 4" xfId="29059"/>
    <cellStyle name="计算 2 2 5" xfId="29060"/>
    <cellStyle name="计算 2 2 5 2" xfId="29061"/>
    <cellStyle name="计算 2 2 5 3" xfId="29062"/>
    <cellStyle name="计算 2 2 5 4" xfId="29063"/>
    <cellStyle name="计算 2 2 6" xfId="29064"/>
    <cellStyle name="计算 2 2 7" xfId="29065"/>
    <cellStyle name="计算 2 2 7 2" xfId="29066"/>
    <cellStyle name="计算 2 3 2" xfId="29067"/>
    <cellStyle name="计算 2 3 2 2" xfId="29068"/>
    <cellStyle name="计算 2 3 2 2 2" xfId="29069"/>
    <cellStyle name="解释性文本 3 2 2 2 2 3" xfId="29070"/>
    <cellStyle name="计算 2 3 2 2 2 2" xfId="29071"/>
    <cellStyle name="计算 2 3 2 2 3 2" xfId="29072"/>
    <cellStyle name="计算 2 3 2 2 4" xfId="29073"/>
    <cellStyle name="强调文字颜色 1 2 2 5 2 3 2" xfId="29074"/>
    <cellStyle name="计算 2 3 2 3" xfId="29075"/>
    <cellStyle name="计算 2 3 2 4" xfId="29076"/>
    <cellStyle name="计算 2 3 2 4 2" xfId="29077"/>
    <cellStyle name="计算 2 3 3" xfId="29078"/>
    <cellStyle name="计算 2 3 3 2" xfId="29079"/>
    <cellStyle name="计算 2 3 3 2 2" xfId="29080"/>
    <cellStyle name="计算 2 3 3 2 3 2" xfId="29081"/>
    <cellStyle name="强调文字颜色 3 2 3 3 3" xfId="29082"/>
    <cellStyle name="计算 2 3 3 2 4" xfId="29083"/>
    <cellStyle name="计算 2 3 3 3" xfId="29084"/>
    <cellStyle name="计算 2 3 3 4" xfId="29085"/>
    <cellStyle name="计算 2 3 3 4 2" xfId="29086"/>
    <cellStyle name="计算 2 3 4" xfId="29087"/>
    <cellStyle name="计算 2 3 4 2" xfId="29088"/>
    <cellStyle name="计算 2 3 4 2 3" xfId="29089"/>
    <cellStyle name="计算 2 3 4 2 4" xfId="29090"/>
    <cellStyle name="计算 2 3 4 3" xfId="29091"/>
    <cellStyle name="计算 2 3 4 4" xfId="29092"/>
    <cellStyle name="计算 2 3 4 4 2" xfId="29093"/>
    <cellStyle name="计算 2 3 5" xfId="29094"/>
    <cellStyle name="计算 2 3 5 2" xfId="29095"/>
    <cellStyle name="计算 2 3 5 2 2" xfId="29096"/>
    <cellStyle name="计算 2 3 5 3" xfId="29097"/>
    <cellStyle name="计算 2 3 5 4" xfId="29098"/>
    <cellStyle name="计算 2 3 6" xfId="29099"/>
    <cellStyle name="计算 2 3 6 2" xfId="29100"/>
    <cellStyle name="计算 2 4" xfId="29101"/>
    <cellStyle name="计算 2 4 2" xfId="29102"/>
    <cellStyle name="输出 2 2 6 3" xfId="29103"/>
    <cellStyle name="计算 2 4 2 2" xfId="29104"/>
    <cellStyle name="输出 2 2 6 3 2" xfId="29105"/>
    <cellStyle name="计算 2 4 2 2 2" xfId="29106"/>
    <cellStyle name="输出 2 2 6 4" xfId="29107"/>
    <cellStyle name="计算 2 4 2 3" xfId="29108"/>
    <cellStyle name="计算 2 4 2 3 2" xfId="29109"/>
    <cellStyle name="计算 2 4 2 4" xfId="29110"/>
    <cellStyle name="计算 2 4 3" xfId="29111"/>
    <cellStyle name="计算 2 4 3 2" xfId="29112"/>
    <cellStyle name="计算 2 4 4" xfId="29113"/>
    <cellStyle name="计算 2 4 4 2" xfId="29114"/>
    <cellStyle name="计算 2 4 5" xfId="29115"/>
    <cellStyle name="计算 2 5 2" xfId="29116"/>
    <cellStyle name="计算 2 5 2 3 2" xfId="29117"/>
    <cellStyle name="计算 2 5 3" xfId="29118"/>
    <cellStyle name="计算 2 5 4" xfId="29119"/>
    <cellStyle name="计算 2 5 5" xfId="29120"/>
    <cellStyle name="计算 2 6" xfId="29121"/>
    <cellStyle name="计算 2 6 2" xfId="29122"/>
    <cellStyle name="计算 2 6 2 2 2" xfId="29123"/>
    <cellStyle name="计算 2 6 2 3 2" xfId="29124"/>
    <cellStyle name="计算 2 6 2 4" xfId="29125"/>
    <cellStyle name="计算 2 6 4" xfId="29126"/>
    <cellStyle name="强调文字颜色 1 2 3 2 2 3" xfId="29127"/>
    <cellStyle name="计算 2 6 4 2" xfId="29128"/>
    <cellStyle name="计算 2 6 5" xfId="29129"/>
    <cellStyle name="警告文本 3 2 2 2 3 2" xfId="29130"/>
    <cellStyle name="计算 2 7" xfId="29131"/>
    <cellStyle name="计算 2 7 2" xfId="29132"/>
    <cellStyle name="计算 2 7 3" xfId="29133"/>
    <cellStyle name="计算 2 7 4" xfId="29134"/>
    <cellStyle name="计算 2 8" xfId="29135"/>
    <cellStyle name="计算 2 8 2" xfId="29136"/>
    <cellStyle name="计算 2 9" xfId="29137"/>
    <cellStyle name="计算 3" xfId="29138"/>
    <cellStyle name="计算 3 2" xfId="29139"/>
    <cellStyle name="计算 3 2 2" xfId="29140"/>
    <cellStyle name="计算 3 2 2 2" xfId="29141"/>
    <cellStyle name="计算 3 2 2 2 2 2" xfId="29142"/>
    <cellStyle name="计算 3 2 2 2 2 2 2" xfId="29143"/>
    <cellStyle name="计算 3 2 2 2 2 3" xfId="29144"/>
    <cellStyle name="计算 3 2 2 2 2 3 2" xfId="29145"/>
    <cellStyle name="计算 3 2 2 3" xfId="29146"/>
    <cellStyle name="计算 3 2 2 3 2 2" xfId="29147"/>
    <cellStyle name="计算 3 2 2 3 2 2 2" xfId="29148"/>
    <cellStyle name="计算 3 2 2 3 2 3" xfId="29149"/>
    <cellStyle name="计算 3 2 2 3 2 3 2" xfId="29150"/>
    <cellStyle name="计算 3 2 2 3 3 2" xfId="29151"/>
    <cellStyle name="计算 3 2 2 4" xfId="29152"/>
    <cellStyle name="计算 3 2 2 4 2" xfId="29153"/>
    <cellStyle name="计算 3 2 2 4 2 2" xfId="29154"/>
    <cellStyle name="计算 3 2 2 4 2 2 2" xfId="29155"/>
    <cellStyle name="计算 3 2 2 4 2 3" xfId="29156"/>
    <cellStyle name="计算 3 2 2 4 2 3 2" xfId="29157"/>
    <cellStyle name="计算 3 2 2 4 2 4" xfId="29158"/>
    <cellStyle name="计算 3 2 2 4 3" xfId="29159"/>
    <cellStyle name="计算 3 2 2 4 3 2" xfId="29160"/>
    <cellStyle name="强调文字颜色 2 2 10" xfId="29161"/>
    <cellStyle name="计算 3 2 2 5 2" xfId="29162"/>
    <cellStyle name="计算 3 2 2 5 2 2" xfId="29163"/>
    <cellStyle name="计算 3 2 2 5 3" xfId="29164"/>
    <cellStyle name="计算 3 2 2 5 3 2" xfId="29165"/>
    <cellStyle name="计算 3 2 2 5 4" xfId="29166"/>
    <cellStyle name="输入 2 3 3 3 2" xfId="29167"/>
    <cellStyle name="计算 3 2 2 6" xfId="29168"/>
    <cellStyle name="计算 3 2 2 6 2" xfId="29169"/>
    <cellStyle name="解释性文本 2 2 6 3 2" xfId="29170"/>
    <cellStyle name="计算 3 2 2 7" xfId="29171"/>
    <cellStyle name="计算 3 2 2 7 2" xfId="29172"/>
    <cellStyle name="计算 3 2 2 8" xfId="29173"/>
    <cellStyle name="计算 3 2 3" xfId="29174"/>
    <cellStyle name="计算 3 2 3 2" xfId="29175"/>
    <cellStyle name="计算 3 2 3 3" xfId="29176"/>
    <cellStyle name="计算 3 2 3 4" xfId="29177"/>
    <cellStyle name="计算 3 2 4" xfId="29178"/>
    <cellStyle name="计算 3 2 4 2" xfId="29179"/>
    <cellStyle name="计算 3 2 4 2 2 2" xfId="29180"/>
    <cellStyle name="计算 3 2 4 3" xfId="29181"/>
    <cellStyle name="计算 3 2 4 4" xfId="29182"/>
    <cellStyle name="计算 3 2 4 4 2" xfId="29183"/>
    <cellStyle name="计算 3 2 5 2" xfId="29184"/>
    <cellStyle name="计算 3 2 5 2 2 2" xfId="29185"/>
    <cellStyle name="计算 3 2 5 3" xfId="29186"/>
    <cellStyle name="计算 3 2 5 4" xfId="29187"/>
    <cellStyle name="计算 3 2 5 4 2" xfId="29188"/>
    <cellStyle name="计算 3 2 6" xfId="29189"/>
    <cellStyle name="计算 3 2 6 2" xfId="29190"/>
    <cellStyle name="计算 3 2 6 3" xfId="29191"/>
    <cellStyle name="计算 3 2 6 4" xfId="29192"/>
    <cellStyle name="计算 3 2 7" xfId="29193"/>
    <cellStyle name="计算 3 2 7 2" xfId="29194"/>
    <cellStyle name="计算 3 2 8" xfId="29195"/>
    <cellStyle name="计算 3 3" xfId="29196"/>
    <cellStyle name="计算 3 3 2" xfId="29197"/>
    <cellStyle name="计算 3 3 2 2" xfId="29198"/>
    <cellStyle name="计算 3 3 2 2 2" xfId="29199"/>
    <cellStyle name="计算 3 3 2 2 4" xfId="29200"/>
    <cellStyle name="计算 3 9 2" xfId="29201"/>
    <cellStyle name="计算 3 3 2 3" xfId="29202"/>
    <cellStyle name="计算 3 3 2 4" xfId="29203"/>
    <cellStyle name="计算 3 3 3" xfId="29204"/>
    <cellStyle name="计算 3 3 3 2" xfId="29205"/>
    <cellStyle name="计算 3 3 3 2 2" xfId="29206"/>
    <cellStyle name="计算 3 3 3 2 4" xfId="29207"/>
    <cellStyle name="计算 3 3 3 3" xfId="29208"/>
    <cellStyle name="计算 3 3 3 4" xfId="29209"/>
    <cellStyle name="计算 3 3 4" xfId="29210"/>
    <cellStyle name="计算 3 3 4 2" xfId="29211"/>
    <cellStyle name="计算 3 3 4 2 2" xfId="29212"/>
    <cellStyle name="计算 3 3 4 2 2 2" xfId="29213"/>
    <cellStyle name="计算 3 3 4 2 3" xfId="29214"/>
    <cellStyle name="计算 3 3 4 2 3 2" xfId="29215"/>
    <cellStyle name="计算 3 3 4 3" xfId="29216"/>
    <cellStyle name="计算 3 3 4 3 2" xfId="29217"/>
    <cellStyle name="计算 3 3 4 4" xfId="29218"/>
    <cellStyle name="计算 3 3 5 2" xfId="29219"/>
    <cellStyle name="计算 3 3 5 2 2" xfId="29220"/>
    <cellStyle name="计算 3 3 5 3" xfId="29221"/>
    <cellStyle name="计算 3 3 5 3 2" xfId="29222"/>
    <cellStyle name="计算 3 3 5 4" xfId="29223"/>
    <cellStyle name="计算 3 3 6" xfId="29224"/>
    <cellStyle name="计算 3 3 6 2" xfId="29225"/>
    <cellStyle name="计算 3 3 8" xfId="29226"/>
    <cellStyle name="输出 3 2 6 3 2" xfId="29227"/>
    <cellStyle name="计算 3 4 2 2 2" xfId="29228"/>
    <cellStyle name="输出 3 2 6 4" xfId="29229"/>
    <cellStyle name="计算 3 4 2 3" xfId="29230"/>
    <cellStyle name="计算 3 4 2 3 2" xfId="29231"/>
    <cellStyle name="计算 3 4 2 4" xfId="29232"/>
    <cellStyle name="计算 3 4 3 2" xfId="29233"/>
    <cellStyle name="计算 3 4 4 2" xfId="29234"/>
    <cellStyle name="计算 3 6 4" xfId="29235"/>
    <cellStyle name="计算 3 6 5" xfId="29236"/>
    <cellStyle name="计算 3 7 2" xfId="29237"/>
    <cellStyle name="计算 3 7 3" xfId="29238"/>
    <cellStyle name="计算 3 7 4" xfId="29239"/>
    <cellStyle name="计算 3 8" xfId="29240"/>
    <cellStyle name="计算 3 8 2" xfId="29241"/>
    <cellStyle name="计算 3 9" xfId="29242"/>
    <cellStyle name="计算 4" xfId="29243"/>
    <cellStyle name="计算 4 2" xfId="29244"/>
    <cellStyle name="计算 5" xfId="29245"/>
    <cellStyle name="检查单元格 2 2" xfId="29246"/>
    <cellStyle name="检查单元格 2 2 2" xfId="29247"/>
    <cellStyle name="检查单元格 2 2 2 2" xfId="29248"/>
    <cellStyle name="检查单元格 2 2 2 2 2" xfId="29249"/>
    <cellStyle name="检查单元格 2 2 2 2 2 2" xfId="29250"/>
    <cellStyle name="检查单元格 2 2 2 2 2 3" xfId="29251"/>
    <cellStyle name="检查单元格 2 2 2 2 2 4" xfId="29252"/>
    <cellStyle name="检查单元格 2 2 2 2 3 2" xfId="29253"/>
    <cellStyle name="检查单元格 2 2 2 2 4" xfId="29254"/>
    <cellStyle name="检查单元格 2 2 2 2 4 2" xfId="29255"/>
    <cellStyle name="检查单元格 2 2 2 3" xfId="29256"/>
    <cellStyle name="检查单元格 2 2 2 3 2 4" xfId="29257"/>
    <cellStyle name="检查单元格 2 2 2 4 2 3" xfId="29258"/>
    <cellStyle name="检查单元格 2 2 2 4 2 4" xfId="29259"/>
    <cellStyle name="检查单元格 2 2 2 4 3" xfId="29260"/>
    <cellStyle name="检查单元格 2 2 2 4 3 2" xfId="29261"/>
    <cellStyle name="检查单元格 2 2 2 4 4" xfId="29262"/>
    <cellStyle name="检查单元格 2 2 2 4 4 2" xfId="29263"/>
    <cellStyle name="检查单元格 2 2 2 4 5" xfId="29264"/>
    <cellStyle name="检查单元格 2 2 2 5" xfId="29265"/>
    <cellStyle name="检查单元格 2 2 2 5 3" xfId="29266"/>
    <cellStyle name="强调文字颜色 3 3 3 3 2 2 2" xfId="29267"/>
    <cellStyle name="检查单元格 2 2 2 5 3 2" xfId="29268"/>
    <cellStyle name="检查单元格 2 2 2 6" xfId="29269"/>
    <cellStyle name="警告文本 3 9 2" xfId="29270"/>
    <cellStyle name="检查单元格 2 2 2 7" xfId="29271"/>
    <cellStyle name="检查单元格 2 2 2 7 2" xfId="29272"/>
    <cellStyle name="检查单元格 2 2 2 8" xfId="29273"/>
    <cellStyle name="适中 3 2 5 2 2 2" xfId="29274"/>
    <cellStyle name="检查单元格 2 2 3" xfId="29275"/>
    <cellStyle name="检查单元格 2 2 3 2" xfId="29276"/>
    <cellStyle name="检查单元格 2 2 3 2 2" xfId="29277"/>
    <cellStyle name="检查单元格 2 2 3 2 2 2" xfId="29278"/>
    <cellStyle name="检查单元格 2 2 3 2 3" xfId="29279"/>
    <cellStyle name="检查单元格 2 2 3 2 3 2" xfId="29280"/>
    <cellStyle name="检查单元格 2 2 3 2 4" xfId="29281"/>
    <cellStyle name="检查单元格 2 2 3 3" xfId="29282"/>
    <cellStyle name="检查单元格 2 2 3 4" xfId="29283"/>
    <cellStyle name="检查单元格 2 2 3 5" xfId="29284"/>
    <cellStyle name="检查单元格 2 2 4" xfId="29285"/>
    <cellStyle name="检查单元格 2 2 4 2" xfId="29286"/>
    <cellStyle name="检查单元格 2 2 4 2 2" xfId="29287"/>
    <cellStyle name="检查单元格 2 2 4 2 3" xfId="29288"/>
    <cellStyle name="检查单元格 2 2 4 2 3 2" xfId="29289"/>
    <cellStyle name="检查单元格 2 2 4 2 4" xfId="29290"/>
    <cellStyle name="检查单元格 2 2 4 3" xfId="29291"/>
    <cellStyle name="强调文字颜色 2 2 2 2 4 2 3" xfId="29292"/>
    <cellStyle name="检查单元格 2 2 4 3 2" xfId="29293"/>
    <cellStyle name="检查单元格 2 2 4 4" xfId="29294"/>
    <cellStyle name="检查单元格 2 2 4 4 2" xfId="29295"/>
    <cellStyle name="检查单元格 2 2 4 5" xfId="29296"/>
    <cellStyle name="检查单元格 2 2 5" xfId="29297"/>
    <cellStyle name="检查单元格 2 2 5 2" xfId="29298"/>
    <cellStyle name="检查单元格 2 2 5 2 2" xfId="29299"/>
    <cellStyle name="检查单元格 2 2 5 2 2 2" xfId="29300"/>
    <cellStyle name="检查单元格 2 2 5 2 3" xfId="29301"/>
    <cellStyle name="检查单元格 2 2 5 2 4" xfId="29302"/>
    <cellStyle name="检查单元格 2 2 5 4" xfId="29303"/>
    <cellStyle name="检查单元格 2 2 5 4 2" xfId="29304"/>
    <cellStyle name="检查单元格 2 2 5 5" xfId="29305"/>
    <cellStyle name="检查单元格 2 2 6" xfId="29306"/>
    <cellStyle name="检查单元格 2 2 6 2" xfId="29307"/>
    <cellStyle name="检查单元格 2 2 6 4" xfId="29308"/>
    <cellStyle name="检查单元格 2 2 7" xfId="29309"/>
    <cellStyle name="检查单元格 2 2 7 2" xfId="29310"/>
    <cellStyle name="检查单元格 2 2 8" xfId="29311"/>
    <cellStyle name="强调文字颜色 4 2 2 2 3 2 3" xfId="29312"/>
    <cellStyle name="检查单元格 2 2 8 2" xfId="29313"/>
    <cellStyle name="检查单元格 2 2 9" xfId="29314"/>
    <cellStyle name="注释 3 2 2 4 2 3 2 2" xfId="29315"/>
    <cellStyle name="适中 3 2 3 2 3 2" xfId="29316"/>
    <cellStyle name="检查单元格 2 3 2 2 2" xfId="29317"/>
    <cellStyle name="检查单元格 2 3 2 2 2 2" xfId="29318"/>
    <cellStyle name="检查单元格 2 3 2 2 3" xfId="29319"/>
    <cellStyle name="检查单元格 2 3 2 2 3 2" xfId="29320"/>
    <cellStyle name="检查单元格 2 3 2 2 4" xfId="29321"/>
    <cellStyle name="检查单元格 2 3 2 3" xfId="29322"/>
    <cellStyle name="检查单元格 2 3 2 3 2" xfId="29323"/>
    <cellStyle name="检查单元格 2 3 2 4" xfId="29324"/>
    <cellStyle name="检查单元格 2 3 2 4 2" xfId="29325"/>
    <cellStyle name="检查单元格 2 3 2 5" xfId="29326"/>
    <cellStyle name="检查单元格 2 3 3" xfId="29327"/>
    <cellStyle name="检查单元格 2 3 3 2" xfId="29328"/>
    <cellStyle name="检查单元格 2 3 3 2 2" xfId="29329"/>
    <cellStyle name="检查单元格 2 3 3 2 2 2" xfId="29330"/>
    <cellStyle name="检查单元格 2 3 3 2 3" xfId="29331"/>
    <cellStyle name="检查单元格 2 3 3 2 3 2" xfId="29332"/>
    <cellStyle name="检查单元格 2 3 3 2 4" xfId="29333"/>
    <cellStyle name="检查单元格 2 3 3 3" xfId="29334"/>
    <cellStyle name="检查单元格 2 3 3 3 2" xfId="29335"/>
    <cellStyle name="检查单元格 2 3 3 4" xfId="29336"/>
    <cellStyle name="检查单元格 2 3 3 4 2" xfId="29337"/>
    <cellStyle name="检查单元格 2 3 3 5" xfId="29338"/>
    <cellStyle name="检查单元格 2 3 4 2 2" xfId="29339"/>
    <cellStyle name="检查单元格 2 3 4 2 3" xfId="29340"/>
    <cellStyle name="检查单元格 2 3 4 2 4" xfId="29341"/>
    <cellStyle name="检查单元格 2 3 4 3" xfId="29342"/>
    <cellStyle name="检查单元格 2 3 4 3 2" xfId="29343"/>
    <cellStyle name="检查单元格 2 3 4 4" xfId="29344"/>
    <cellStyle name="检查单元格 2 3 4 4 2" xfId="29345"/>
    <cellStyle name="检查单元格 2 3 4 5" xfId="29346"/>
    <cellStyle name="警告文本 3 2 5 2 2 2" xfId="29347"/>
    <cellStyle name="检查单元格 2 3 5" xfId="29348"/>
    <cellStyle name="检查单元格 2 3 5 2" xfId="29349"/>
    <cellStyle name="检查单元格 2 3 5 2 2" xfId="29350"/>
    <cellStyle name="检查单元格 2 3 5 3 2" xfId="29351"/>
    <cellStyle name="检查单元格 2 3 5 4" xfId="29352"/>
    <cellStyle name="检查单元格 2 3 6" xfId="29353"/>
    <cellStyle name="检查单元格 2 3 6 2" xfId="29354"/>
    <cellStyle name="检查单元格 2 3 7" xfId="29355"/>
    <cellStyle name="检查单元格 2 3 7 2" xfId="29356"/>
    <cellStyle name="检查单元格 2 4 2 2" xfId="29357"/>
    <cellStyle name="检查单元格 2 4 2 2 2" xfId="29358"/>
    <cellStyle name="检查单元格 2 4 2 3" xfId="29359"/>
    <cellStyle name="检查单元格 2 4 2 3 2" xfId="29360"/>
    <cellStyle name="检查单元格 2 4 2 4" xfId="29361"/>
    <cellStyle name="检查单元格 2 4 3" xfId="29362"/>
    <cellStyle name="检查单元格 2 4 3 2" xfId="29363"/>
    <cellStyle name="检查单元格 2 4 4 2" xfId="29364"/>
    <cellStyle name="检查单元格 2 4 5" xfId="29365"/>
    <cellStyle name="检查单元格 2 5" xfId="29366"/>
    <cellStyle name="检查单元格 2 5 2" xfId="29367"/>
    <cellStyle name="检查单元格 2 5 2 2" xfId="29368"/>
    <cellStyle name="检查单元格 2 5 2 2 2" xfId="29369"/>
    <cellStyle name="检查单元格 2 5 2 3 2" xfId="29370"/>
    <cellStyle name="检查单元格 2 5 2 4" xfId="29371"/>
    <cellStyle name="检查单元格 2 6 2" xfId="29372"/>
    <cellStyle name="检查单元格 2 6 2 2" xfId="29373"/>
    <cellStyle name="检查单元格 2 6 2 2 2" xfId="29374"/>
    <cellStyle name="检查单元格 2 6 2 3" xfId="29375"/>
    <cellStyle name="检查单元格 2 6 2 3 2" xfId="29376"/>
    <cellStyle name="检查单元格 2 9 2" xfId="29377"/>
    <cellStyle name="检查单元格 3 2 2" xfId="29378"/>
    <cellStyle name="强调文字颜色 5 3 2 3 2 2 2" xfId="29379"/>
    <cellStyle name="检查单元格 3 2 2 2" xfId="29380"/>
    <cellStyle name="检查单元格 3 2 2 2 2" xfId="29381"/>
    <cellStyle name="检查单元格 3 2 2 2 2 2" xfId="29382"/>
    <cellStyle name="检查单元格 3 2 2 2 2 2 2" xfId="29383"/>
    <cellStyle name="检查单元格 3 2 2 2 2 3" xfId="29384"/>
    <cellStyle name="检查单元格 3 2 2 2 2 4" xfId="29385"/>
    <cellStyle name="强调文字颜色 1 3 2 3 2 3 2" xfId="29386"/>
    <cellStyle name="检查单元格 3 2 2 2 3" xfId="29387"/>
    <cellStyle name="检查单元格 3 2 2 2 3 2" xfId="29388"/>
    <cellStyle name="检查单元格 3 2 2 2 4 2" xfId="29389"/>
    <cellStyle name="检查单元格 3 2 2 2 5" xfId="29390"/>
    <cellStyle name="检查单元格 3 2 2 3" xfId="29391"/>
    <cellStyle name="检查单元格 3 2 2 3 2 4" xfId="29392"/>
    <cellStyle name="检查单元格 3 2 2 4 2 2 2" xfId="29393"/>
    <cellStyle name="检查单元格 3 2 2 4 2 3" xfId="29394"/>
    <cellStyle name="检查单元格 3 2 2 4 2 4" xfId="29395"/>
    <cellStyle name="检查单元格 3 2 2 4 3" xfId="29396"/>
    <cellStyle name="检查单元格 3 2 2 4 3 2" xfId="29397"/>
    <cellStyle name="检查单元格 3 2 2 4 4" xfId="29398"/>
    <cellStyle name="检查单元格 3 2 2 4 4 2" xfId="29399"/>
    <cellStyle name="检查单元格 3 2 2 4 5" xfId="29400"/>
    <cellStyle name="输入 2 2 2 3 2 2" xfId="29401"/>
    <cellStyle name="检查单元格 3 2 2 5" xfId="29402"/>
    <cellStyle name="检查单元格 3 2 2 5 3" xfId="29403"/>
    <cellStyle name="检查单元格 3 2 2 5 3 2" xfId="29404"/>
    <cellStyle name="检查单元格 3 2 2 6" xfId="29405"/>
    <cellStyle name="检查单元格 3 2 3" xfId="29406"/>
    <cellStyle name="检查单元格 3 2 3 2" xfId="29407"/>
    <cellStyle name="检查单元格 3 2 3 2 2" xfId="29408"/>
    <cellStyle name="检查单元格 3 2 3 2 2 2" xfId="29409"/>
    <cellStyle name="检查单元格 3 2 3 2 3" xfId="29410"/>
    <cellStyle name="检查单元格 3 2 3 2 3 2" xfId="29411"/>
    <cellStyle name="检查单元格 3 2 3 3" xfId="29412"/>
    <cellStyle name="检查单元格 3 2 3 4" xfId="29413"/>
    <cellStyle name="检查单元格 3 2 3 5" xfId="29414"/>
    <cellStyle name="检查单元格 3 2 4" xfId="29415"/>
    <cellStyle name="检查单元格 3 2 4 2" xfId="29416"/>
    <cellStyle name="检查单元格 3 2 4 2 3 2" xfId="29417"/>
    <cellStyle name="检查单元格 3 2 4 3" xfId="29418"/>
    <cellStyle name="检查单元格 3 2 4 4" xfId="29419"/>
    <cellStyle name="检查单元格 3 2 4 5" xfId="29420"/>
    <cellStyle name="检查单元格 3 2 5" xfId="29421"/>
    <cellStyle name="检查单元格 3 2 5 2" xfId="29422"/>
    <cellStyle name="检查单元格 3 2 5 2 2" xfId="29423"/>
    <cellStyle name="检查单元格 3 2 5 2 2 2" xfId="29424"/>
    <cellStyle name="检查单元格 3 2 5 2 3" xfId="29425"/>
    <cellStyle name="检查单元格 3 2 5 2 3 2" xfId="29426"/>
    <cellStyle name="检查单元格 3 2 5 2 4" xfId="29427"/>
    <cellStyle name="检查单元格 3 2 5 3 2" xfId="29428"/>
    <cellStyle name="检查单元格 3 2 5 4" xfId="29429"/>
    <cellStyle name="检查单元格 3 2 5 4 2" xfId="29430"/>
    <cellStyle name="检查单元格 3 2 5 5" xfId="29431"/>
    <cellStyle name="检查单元格 3 2 6" xfId="29432"/>
    <cellStyle name="检查单元格 3 2 6 2" xfId="29433"/>
    <cellStyle name="解释性文本 2 9" xfId="29434"/>
    <cellStyle name="检查单元格 3 2 6 3" xfId="29435"/>
    <cellStyle name="检查单元格 3 2 6 3 2" xfId="29436"/>
    <cellStyle name="检查单元格 3 2 6 4" xfId="29437"/>
    <cellStyle name="检查单元格 3 2 7" xfId="29438"/>
    <cellStyle name="检查单元格 3 2 7 2" xfId="29439"/>
    <cellStyle name="解释性文本 3 9" xfId="29440"/>
    <cellStyle name="检查单元格 3 2 8" xfId="29441"/>
    <cellStyle name="检查单元格 3 2 8 2" xfId="29442"/>
    <cellStyle name="检查单元格 3 2 9" xfId="29443"/>
    <cellStyle name="检查单元格 3 3 2 2" xfId="29444"/>
    <cellStyle name="检查单元格 3 3 2 2 2 2" xfId="29445"/>
    <cellStyle name="强调文字颜色 1 3 2 4 2 3 2" xfId="29446"/>
    <cellStyle name="检查单元格 3 3 2 2 3" xfId="29447"/>
    <cellStyle name="检查单元格 3 3 2 2 3 2" xfId="29448"/>
    <cellStyle name="检查单元格 3 3 2 2 4" xfId="29449"/>
    <cellStyle name="检查单元格 3 3 2 3" xfId="29450"/>
    <cellStyle name="检查单元格 3 3 2 3 2" xfId="29451"/>
    <cellStyle name="检查单元格 3 3 2 4" xfId="29452"/>
    <cellStyle name="检查单元格 3 3 2 4 2" xfId="29453"/>
    <cellStyle name="检查单元格 3 3 3" xfId="29454"/>
    <cellStyle name="检查单元格 3 3 3 2" xfId="29455"/>
    <cellStyle name="检查单元格 3 3 3 2 2 2" xfId="29456"/>
    <cellStyle name="检查单元格 3 3 3 2 3" xfId="29457"/>
    <cellStyle name="检查单元格 3 3 3 2 3 2" xfId="29458"/>
    <cellStyle name="检查单元格 3 3 3 2 4" xfId="29459"/>
    <cellStyle name="检查单元格 3 3 3 3" xfId="29460"/>
    <cellStyle name="检查单元格 3 3 3 3 2" xfId="29461"/>
    <cellStyle name="检查单元格 3 3 3 4" xfId="29462"/>
    <cellStyle name="检查单元格 3 3 3 4 2" xfId="29463"/>
    <cellStyle name="检查单元格 3 3 3 5" xfId="29464"/>
    <cellStyle name="检查单元格 3 3 4 2 2 2" xfId="29465"/>
    <cellStyle name="检查单元格 3 3 4 2 3" xfId="29466"/>
    <cellStyle name="检查单元格 3 3 4 2 3 2" xfId="29467"/>
    <cellStyle name="检查单元格 3 3 4 3" xfId="29468"/>
    <cellStyle name="检查单元格 3 3 4 3 2" xfId="29469"/>
    <cellStyle name="检查单元格 3 3 4 4" xfId="29470"/>
    <cellStyle name="检查单元格 3 3 4 5" xfId="29471"/>
    <cellStyle name="检查单元格 3 3 5" xfId="29472"/>
    <cellStyle name="检查单元格 3 3 5 2" xfId="29473"/>
    <cellStyle name="检查单元格 3 3 5 3" xfId="29474"/>
    <cellStyle name="检查单元格 3 3 5 3 2" xfId="29475"/>
    <cellStyle name="检查单元格 3 3 5 4" xfId="29476"/>
    <cellStyle name="警告文本 3 2 3 2 2 2" xfId="29477"/>
    <cellStyle name="检查单元格 3 3 6" xfId="29478"/>
    <cellStyle name="检查单元格 3 3 6 2" xfId="29479"/>
    <cellStyle name="检查单元格 3 3 7" xfId="29480"/>
    <cellStyle name="检查单元格 3 3 7 2" xfId="29481"/>
    <cellStyle name="检查单元格 3 4" xfId="29482"/>
    <cellStyle name="强调文字颜色 5 3 2 3 2 4" xfId="29483"/>
    <cellStyle name="检查单元格 3 4 2" xfId="29484"/>
    <cellStyle name="检查单元格 3 4 2 2" xfId="29485"/>
    <cellStyle name="检查单元格 3 4 2 2 2" xfId="29486"/>
    <cellStyle name="检查单元格 3 4 2 3" xfId="29487"/>
    <cellStyle name="检查单元格 3 4 2 3 2" xfId="29488"/>
    <cellStyle name="检查单元格 3 4 2 4" xfId="29489"/>
    <cellStyle name="检查单元格 3 4 3" xfId="29490"/>
    <cellStyle name="检查单元格 3 4 3 2" xfId="29491"/>
    <cellStyle name="检查单元格 3 4 4 2" xfId="29492"/>
    <cellStyle name="检查单元格 3 4 5" xfId="29493"/>
    <cellStyle name="检查单元格 3 5" xfId="29494"/>
    <cellStyle name="检查单元格 3 5 2" xfId="29495"/>
    <cellStyle name="检查单元格 3 5 2 3 2" xfId="29496"/>
    <cellStyle name="检查单元格 3 6 2 2" xfId="29497"/>
    <cellStyle name="检查单元格 3 6 2 2 2" xfId="29498"/>
    <cellStyle name="检查单元格 3 6 2 3" xfId="29499"/>
    <cellStyle name="检查单元格 3 6 2 3 2" xfId="29500"/>
    <cellStyle name="检查单元格 3 6 4 2" xfId="29501"/>
    <cellStyle name="检查单元格 3 6 5" xfId="29502"/>
    <cellStyle name="检查单元格 3 9 2" xfId="29503"/>
    <cellStyle name="解释性文本 2 10" xfId="29504"/>
    <cellStyle name="强调文字颜色 2 3 2 2 4 4" xfId="29505"/>
    <cellStyle name="解释性文本 2 2 2 2 2" xfId="29506"/>
    <cellStyle name="解释性文本 2 2 2 2 2 2" xfId="29507"/>
    <cellStyle name="解释性文本 2 2 2 2 2 2 2" xfId="29508"/>
    <cellStyle name="解释性文本 2 2 2 2 2 3" xfId="29509"/>
    <cellStyle name="解释性文本 2 2 2 2 2 3 2" xfId="29510"/>
    <cellStyle name="解释性文本 2 2 2 2 2 4" xfId="29511"/>
    <cellStyle name="解释性文本 2 2 2 2 4 2" xfId="29512"/>
    <cellStyle name="解释性文本 2 2 2 3" xfId="29513"/>
    <cellStyle name="解释性文本 2 2 2 3 2" xfId="29514"/>
    <cellStyle name="解释性文本 2 2 2 3 2 2" xfId="29515"/>
    <cellStyle name="解释性文本 2 2 2 3 2 2 2" xfId="29516"/>
    <cellStyle name="解释性文本 2 2 2 3 2 3" xfId="29517"/>
    <cellStyle name="解释性文本 2 2 2 3 2 3 2" xfId="29518"/>
    <cellStyle name="解释性文本 2 2 2 3 2 4" xfId="29519"/>
    <cellStyle name="解释性文本 2 2 2 3 4 2" xfId="29520"/>
    <cellStyle name="解释性文本 2 2 2 3 5" xfId="29521"/>
    <cellStyle name="解释性文本 2 2 2 4" xfId="29522"/>
    <cellStyle name="解释性文本 2 2 2 4 2" xfId="29523"/>
    <cellStyle name="解释性文本 2 2 2 4 2 2" xfId="29524"/>
    <cellStyle name="解释性文本 2 2 2 4 2 2 2" xfId="29525"/>
    <cellStyle name="解释性文本 2 2 2 4 2 3" xfId="29526"/>
    <cellStyle name="解释性文本 2 2 2 4 2 3 2" xfId="29527"/>
    <cellStyle name="解释性文本 2 2 2 4 4 2" xfId="29528"/>
    <cellStyle name="解释性文本 2 2 2 4 5" xfId="29529"/>
    <cellStyle name="解释性文本 2 2 2 5 2 2" xfId="29530"/>
    <cellStyle name="解释性文本 2 2 2 6 2" xfId="29531"/>
    <cellStyle name="解释性文本 2 2 2 7" xfId="29532"/>
    <cellStyle name="解释性文本 2 2 2 8" xfId="29533"/>
    <cellStyle name="解释性文本 2 2 3" xfId="29534"/>
    <cellStyle name="解释性文本 2 2 3 2" xfId="29535"/>
    <cellStyle name="解释性文本 2 2 3 2 3 2" xfId="29536"/>
    <cellStyle name="解释性文本 2 2 3 2 4" xfId="29537"/>
    <cellStyle name="解释性文本 2 2 3 3" xfId="29538"/>
    <cellStyle name="千位分隔 2 2 2 2" xfId="29539"/>
    <cellStyle name="解释性文本 2 2 3 4" xfId="29540"/>
    <cellStyle name="千位分隔 2 2 2 2 2" xfId="29541"/>
    <cellStyle name="解释性文本 2 2 3 4 2" xfId="29542"/>
    <cellStyle name="解释性文本 2 2 4" xfId="29543"/>
    <cellStyle name="解释性文本 2 2 4 2" xfId="29544"/>
    <cellStyle name="解释性文本 2 2 4 2 2" xfId="29545"/>
    <cellStyle name="解释性文本 2 2 4 2 2 2" xfId="29546"/>
    <cellStyle name="解释性文本 2 2 4 2 3" xfId="29547"/>
    <cellStyle name="解释性文本 2 2 4 2 3 2" xfId="29548"/>
    <cellStyle name="解释性文本 2 2 4 2 4" xfId="29549"/>
    <cellStyle name="解释性文本 2 2 4 3" xfId="29550"/>
    <cellStyle name="解释性文本 2 2 4 3 2" xfId="29551"/>
    <cellStyle name="千位分隔 2 2 3 2" xfId="29552"/>
    <cellStyle name="解释性文本 2 2 4 4" xfId="29553"/>
    <cellStyle name="千位分隔 2 2 3 2 2" xfId="29554"/>
    <cellStyle name="解释性文本 2 2 4 4 2" xfId="29555"/>
    <cellStyle name="解释性文本 2 2 5" xfId="29556"/>
    <cellStyle name="解释性文本 2 2 5 2 2" xfId="29557"/>
    <cellStyle name="强调文字颜色 1 2" xfId="29558"/>
    <cellStyle name="输入 2 3 2 2 3" xfId="29559"/>
    <cellStyle name="解释性文本 2 2 5 2 2 2" xfId="29560"/>
    <cellStyle name="强调文字颜色 1 2 2" xfId="29561"/>
    <cellStyle name="输入 2 3 2 2 3 2" xfId="29562"/>
    <cellStyle name="解释性文本 2 2 5 2 3 2" xfId="29563"/>
    <cellStyle name="强调文字颜色 1 3 2" xfId="29564"/>
    <cellStyle name="解释性文本 2 2 5 2 4" xfId="29565"/>
    <cellStyle name="强调文字颜色 1 4" xfId="29566"/>
    <cellStyle name="解释性文本 2 2 5 3 2" xfId="29567"/>
    <cellStyle name="强调文字颜色 2 2" xfId="29568"/>
    <cellStyle name="解释性文本 2 2 6" xfId="29569"/>
    <cellStyle name="解释性文本 2 2 6 2" xfId="29570"/>
    <cellStyle name="解释性文本 2 2 6 2 2" xfId="29571"/>
    <cellStyle name="输入 2 3 3 2 3" xfId="29572"/>
    <cellStyle name="解释性文本 2 2 6 3" xfId="29573"/>
    <cellStyle name="千位分隔 2 2 5 2" xfId="29574"/>
    <cellStyle name="解释性文本 2 2 6 4" xfId="29575"/>
    <cellStyle name="解释性文本 2 2 7" xfId="29576"/>
    <cellStyle name="解释性文本 2 2 7 2" xfId="29577"/>
    <cellStyle name="解释性文本 2 3 2 2" xfId="29578"/>
    <cellStyle name="千位分隔 2" xfId="29579"/>
    <cellStyle name="解释性文本 2 3 2 4 2" xfId="29580"/>
    <cellStyle name="解释性文本 2 3 2 5" xfId="29581"/>
    <cellStyle name="解释性文本 2 3 3" xfId="29582"/>
    <cellStyle name="解释性文本 2 3 3 2" xfId="29583"/>
    <cellStyle name="解释性文本 2 3 3 2 3" xfId="29584"/>
    <cellStyle name="解释性文本 2 3 3 2 3 2" xfId="29585"/>
    <cellStyle name="解释性文本 2 3 3 2 4" xfId="29586"/>
    <cellStyle name="解释性文本 2 3 3 3" xfId="29587"/>
    <cellStyle name="千位分隔 2 3 2 2" xfId="29588"/>
    <cellStyle name="解释性文本 2 3 3 4" xfId="29589"/>
    <cellStyle name="千位分隔 2 3 2 2 2" xfId="29590"/>
    <cellStyle name="解释性文本 2 3 3 4 2" xfId="29591"/>
    <cellStyle name="解释性文本 2 3 4" xfId="29592"/>
    <cellStyle name="解释性文本 2 3 4 2" xfId="29593"/>
    <cellStyle name="解释性文本 2 3 4 2 2" xfId="29594"/>
    <cellStyle name="解释性文本 2 3 4 2 2 2" xfId="29595"/>
    <cellStyle name="解释性文本 2 3 4 2 3" xfId="29596"/>
    <cellStyle name="解释性文本 2 3 4 2 3 2" xfId="29597"/>
    <cellStyle name="注释 3 10 5" xfId="29598"/>
    <cellStyle name="解释性文本 2 3 4 2 4" xfId="29599"/>
    <cellStyle name="解释性文本 2 3 4 3" xfId="29600"/>
    <cellStyle name="解释性文本 2 3 4 3 2" xfId="29601"/>
    <cellStyle name="千位分隔 2 3 3 2" xfId="29602"/>
    <cellStyle name="解释性文本 2 3 4 4" xfId="29603"/>
    <cellStyle name="解释性文本 2 3 4 4 2" xfId="29604"/>
    <cellStyle name="解释性文本 2 3 5 2" xfId="29605"/>
    <cellStyle name="解释性文本 2 3 5 2 2" xfId="29606"/>
    <cellStyle name="解释性文本 2 3 5 3" xfId="29607"/>
    <cellStyle name="解释性文本 2 3 5 4" xfId="29608"/>
    <cellStyle name="解释性文本 2 3 6" xfId="29609"/>
    <cellStyle name="解释性文本 2 3 6 2" xfId="29610"/>
    <cellStyle name="解释性文本 2 3 7" xfId="29611"/>
    <cellStyle name="解释性文本 2 3 7 2" xfId="29612"/>
    <cellStyle name="解释性文本 2 4" xfId="29613"/>
    <cellStyle name="强调文字颜色 3 3 2 2 4 2 2 2" xfId="29614"/>
    <cellStyle name="解释性文本 2 4 2" xfId="29615"/>
    <cellStyle name="强调文字颜色 4 3 2 2 2 3" xfId="29616"/>
    <cellStyle name="解释性文本 2 4 2 2" xfId="29617"/>
    <cellStyle name="强调文字颜色 4 3 2 2 2 4" xfId="29618"/>
    <cellStyle name="解释性文本 2 4 2 3" xfId="29619"/>
    <cellStyle name="强调文字颜色 4 3 2 2 2 5" xfId="29620"/>
    <cellStyle name="解释性文本 2 4 2 4" xfId="29621"/>
    <cellStyle name="解释性文本 2 4 3" xfId="29622"/>
    <cellStyle name="强调文字颜色 4 3 2 2 3 3" xfId="29623"/>
    <cellStyle name="解释性文本 2 4 3 2" xfId="29624"/>
    <cellStyle name="解释性文本 2 4 4" xfId="29625"/>
    <cellStyle name="强调文字颜色 4 3 2 2 4 3" xfId="29626"/>
    <cellStyle name="解释性文本 2 4 4 2" xfId="29627"/>
    <cellStyle name="解释性文本 2 4 5" xfId="29628"/>
    <cellStyle name="解释性文本 2 5" xfId="29629"/>
    <cellStyle name="解释性文本 2 5 2" xfId="29630"/>
    <cellStyle name="强调文字颜色 4 3 2 3 2 3" xfId="29631"/>
    <cellStyle name="解释性文本 2 5 2 2" xfId="29632"/>
    <cellStyle name="强调文字颜色 4 3 2 3 2 4" xfId="29633"/>
    <cellStyle name="解释性文本 2 5 2 3" xfId="29634"/>
    <cellStyle name="解释性文本 2 5 2 4" xfId="29635"/>
    <cellStyle name="解释性文本 2 5 3" xfId="29636"/>
    <cellStyle name="解释性文本 2 5 3 2" xfId="29637"/>
    <cellStyle name="解释性文本 2 5 4" xfId="29638"/>
    <cellStyle name="解释性文本 2 5 4 2" xfId="29639"/>
    <cellStyle name="解释性文本 2 5 5" xfId="29640"/>
    <cellStyle name="解释性文本 2 6" xfId="29641"/>
    <cellStyle name="解释性文本 2 6 2" xfId="29642"/>
    <cellStyle name="强调文字颜色 4 3 2 4 2 3" xfId="29643"/>
    <cellStyle name="解释性文本 2 6 2 2" xfId="29644"/>
    <cellStyle name="强调文字颜色 4 3 2 4 2 4" xfId="29645"/>
    <cellStyle name="解释性文本 2 6 2 3" xfId="29646"/>
    <cellStyle name="解释性文本 2 6 2 4" xfId="29647"/>
    <cellStyle name="解释性文本 2 6 3" xfId="29648"/>
    <cellStyle name="解释性文本 2 6 3 2" xfId="29649"/>
    <cellStyle name="解释性文本 2 6 4" xfId="29650"/>
    <cellStyle name="解释性文本 2 6 4 2" xfId="29651"/>
    <cellStyle name="解释性文本 2 6 5" xfId="29652"/>
    <cellStyle name="解释性文本 2 7" xfId="29653"/>
    <cellStyle name="解释性文本 2 7 4" xfId="29654"/>
    <cellStyle name="解释性文本 2 8" xfId="29655"/>
    <cellStyle name="解释性文本 2 8 2" xfId="29656"/>
    <cellStyle name="解释性文本 3 10" xfId="29657"/>
    <cellStyle name="解释性文本 3 2 2 2 2" xfId="29658"/>
    <cellStyle name="解释性文本 3 2 2 2 2 2" xfId="29659"/>
    <cellStyle name="解释性文本 3 2 2 2 2 2 2" xfId="29660"/>
    <cellStyle name="解释性文本 3 2 2 2 2 3 2" xfId="29661"/>
    <cellStyle name="解释性文本 3 2 2 2 2 4" xfId="29662"/>
    <cellStyle name="解释性文本 3 2 2 2 3" xfId="29663"/>
    <cellStyle name="解释性文本 3 2 2 2 3 2" xfId="29664"/>
    <cellStyle name="解释性文本 3 2 2 2 4" xfId="29665"/>
    <cellStyle name="解释性文本 3 2 2 2 4 2" xfId="29666"/>
    <cellStyle name="解释性文本 3 2 2 2 5" xfId="29667"/>
    <cellStyle name="解释性文本 3 2 2 3" xfId="29668"/>
    <cellStyle name="解释性文本 3 2 2 3 2" xfId="29669"/>
    <cellStyle name="解释性文本 3 2 2 3 2 2" xfId="29670"/>
    <cellStyle name="解释性文本 3 2 2 3 2 2 2" xfId="29671"/>
    <cellStyle name="解释性文本 3 2 2 3 2 3" xfId="29672"/>
    <cellStyle name="解释性文本 3 2 2 3 2 3 2" xfId="29673"/>
    <cellStyle name="解释性文本 3 2 2 3 2 4" xfId="29674"/>
    <cellStyle name="解释性文本 3 2 2 3 3" xfId="29675"/>
    <cellStyle name="解释性文本 3 2 2 3 3 2" xfId="29676"/>
    <cellStyle name="解释性文本 3 2 2 3 4" xfId="29677"/>
    <cellStyle name="解释性文本 3 2 2 3 4 2" xfId="29678"/>
    <cellStyle name="解释性文本 3 2 2 3 5" xfId="29679"/>
    <cellStyle name="解释性文本 3 2 2 4" xfId="29680"/>
    <cellStyle name="解释性文本 3 2 2 4 2" xfId="29681"/>
    <cellStyle name="解释性文本 3 2 2 4 2 2 2" xfId="29682"/>
    <cellStyle name="解释性文本 3 2 2 4 2 3" xfId="29683"/>
    <cellStyle name="解释性文本 3 2 2 4 2 3 2" xfId="29684"/>
    <cellStyle name="解释性文本 3 2 2 4 3" xfId="29685"/>
    <cellStyle name="解释性文本 3 2 2 4 3 2" xfId="29686"/>
    <cellStyle name="解释性文本 3 2 2 4 4" xfId="29687"/>
    <cellStyle name="解释性文本 3 2 2 4 4 2" xfId="29688"/>
    <cellStyle name="解释性文本 3 2 2 4 5" xfId="29689"/>
    <cellStyle name="解释性文本 3 2 2 5" xfId="29690"/>
    <cellStyle name="解释性文本 3 2 2 5 2" xfId="29691"/>
    <cellStyle name="解释性文本 3 2 2 5 3" xfId="29692"/>
    <cellStyle name="解释性文本 3 2 2 5 3 2" xfId="29693"/>
    <cellStyle name="解释性文本 3 2 2 5 4" xfId="29694"/>
    <cellStyle name="链接单元格 3 2 2 4" xfId="29695"/>
    <cellStyle name="解释性文本 3 2 2 6 2" xfId="29696"/>
    <cellStyle name="解释性文本 3 2 2 7" xfId="29697"/>
    <cellStyle name="链接单元格 3 2 3 4" xfId="29698"/>
    <cellStyle name="解释性文本 3 2 2 7 2" xfId="29699"/>
    <cellStyle name="解释性文本 3 2 2 8" xfId="29700"/>
    <cellStyle name="解释性文本 3 2 3" xfId="29701"/>
    <cellStyle name="强调文字颜色 3 2 3" xfId="29702"/>
    <cellStyle name="解释性文本 3 2 3 2" xfId="29703"/>
    <cellStyle name="强调文字颜色 3 2 4" xfId="29704"/>
    <cellStyle name="解释性文本 3 2 3 3" xfId="29705"/>
    <cellStyle name="强调文字颜色 3 2 4 2" xfId="29706"/>
    <cellStyle name="解释性文本 3 2 3 3 2" xfId="29707"/>
    <cellStyle name="千位分隔 3 2 2 2" xfId="29708"/>
    <cellStyle name="强调文字颜色 3 2 5" xfId="29709"/>
    <cellStyle name="解释性文本 3 2 3 4" xfId="29710"/>
    <cellStyle name="千位分隔 3 2 2 2 2" xfId="29711"/>
    <cellStyle name="强调文字颜色 3 2 5 2" xfId="29712"/>
    <cellStyle name="解释性文本 3 2 3 4 2" xfId="29713"/>
    <cellStyle name="解释性文本 3 2 4" xfId="29714"/>
    <cellStyle name="强调文字颜色 3 3 3" xfId="29715"/>
    <cellStyle name="解释性文本 3 2 4 2" xfId="29716"/>
    <cellStyle name="强调文字颜色 3 3 4" xfId="29717"/>
    <cellStyle name="解释性文本 3 2 4 3" xfId="29718"/>
    <cellStyle name="千位分隔 3 2 3 2" xfId="29719"/>
    <cellStyle name="强调文字颜色 3 3 5" xfId="29720"/>
    <cellStyle name="解释性文本 3 2 4 4" xfId="29721"/>
    <cellStyle name="解释性文本 3 2 5" xfId="29722"/>
    <cellStyle name="解释性文本 3 2 5 2" xfId="29723"/>
    <cellStyle name="解释性文本 3 2 5 2 3" xfId="29724"/>
    <cellStyle name="输入 3 3 2 2 4" xfId="29725"/>
    <cellStyle name="解释性文本 3 2 5 2 4" xfId="29726"/>
    <cellStyle name="解释性文本 3 2 5 3" xfId="29727"/>
    <cellStyle name="千位分隔 3 2 4 2" xfId="29728"/>
    <cellStyle name="解释性文本 3 2 5 4" xfId="29729"/>
    <cellStyle name="解释性文本 3 2 6" xfId="29730"/>
    <cellStyle name="解释性文本 3 2 6 2" xfId="29731"/>
    <cellStyle name="解释性文本 3 2 6 2 2" xfId="29732"/>
    <cellStyle name="输入 3 3 3 2 3" xfId="29733"/>
    <cellStyle name="解释性文本 3 2 6 3" xfId="29734"/>
    <cellStyle name="解释性文本 3 2 6 3 2" xfId="29735"/>
    <cellStyle name="千位分隔 3 2 5 2" xfId="29736"/>
    <cellStyle name="解释性文本 3 2 6 4" xfId="29737"/>
    <cellStyle name="解释性文本 3 2 7" xfId="29738"/>
    <cellStyle name="解释性文本 3 2 7 2" xfId="29739"/>
    <cellStyle name="解释性文本 3 3 2 2 2 2" xfId="29740"/>
    <cellStyle name="输入 5" xfId="29741"/>
    <cellStyle name="解释性文本 3 3 2 2 3" xfId="29742"/>
    <cellStyle name="解释性文本 3 3 2 2 3 2" xfId="29743"/>
    <cellStyle name="解释性文本 3 3 2 2 4" xfId="29744"/>
    <cellStyle name="解释性文本 3 3 2 3" xfId="29745"/>
    <cellStyle name="解释性文本 3 3 2 3 2" xfId="29746"/>
    <cellStyle name="解释性文本 3 3 2 4" xfId="29747"/>
    <cellStyle name="解释性文本 3 3 2 4 2" xfId="29748"/>
    <cellStyle name="解释性文本 3 3 2 5" xfId="29749"/>
    <cellStyle name="解释性文本 3 3 3" xfId="29750"/>
    <cellStyle name="强调文字颜色 4 2 3" xfId="29751"/>
    <cellStyle name="解释性文本 3 3 3 2" xfId="29752"/>
    <cellStyle name="强调文字颜色 4 2 3 2 2" xfId="29753"/>
    <cellStyle name="输入 2 2 2 6 2" xfId="29754"/>
    <cellStyle name="解释性文本 3 3 3 2 2 2" xfId="29755"/>
    <cellStyle name="强调文字颜色 4 2 3 3" xfId="29756"/>
    <cellStyle name="输入 2 2 2 7" xfId="29757"/>
    <cellStyle name="解释性文本 3 3 3 2 3" xfId="29758"/>
    <cellStyle name="强调文字颜色 4 2 4" xfId="29759"/>
    <cellStyle name="解释性文本 3 3 3 3" xfId="29760"/>
    <cellStyle name="强调文字颜色 4 2 4 2" xfId="29761"/>
    <cellStyle name="解释性文本 3 3 3 3 2" xfId="29762"/>
    <cellStyle name="千位分隔 3 3 2 2" xfId="29763"/>
    <cellStyle name="强调文字颜色 4 2 5" xfId="29764"/>
    <cellStyle name="解释性文本 3 3 3 4" xfId="29765"/>
    <cellStyle name="千位分隔 3 3 2 2 2" xfId="29766"/>
    <cellStyle name="强调文字颜色 4 2 5 2" xfId="29767"/>
    <cellStyle name="解释性文本 3 3 3 4 2" xfId="29768"/>
    <cellStyle name="解释性文本 3 3 4" xfId="29769"/>
    <cellStyle name="强调文字颜色 4 3 3" xfId="29770"/>
    <cellStyle name="解释性文本 3 3 4 2" xfId="29771"/>
    <cellStyle name="强调文字颜色 4 3 4" xfId="29772"/>
    <cellStyle name="解释性文本 3 3 4 3" xfId="29773"/>
    <cellStyle name="千位分隔 3 3 3 2" xfId="29774"/>
    <cellStyle name="强调文字颜色 4 3 5" xfId="29775"/>
    <cellStyle name="解释性文本 3 3 4 4" xfId="29776"/>
    <cellStyle name="解释性文本 3 3 5" xfId="29777"/>
    <cellStyle name="解释性文本 3 3 5 2" xfId="29778"/>
    <cellStyle name="解释性文本 3 3 5 3" xfId="29779"/>
    <cellStyle name="解释性文本 3 3 5 4" xfId="29780"/>
    <cellStyle name="强调文字颜色 3 2 2 5 2 2 2" xfId="29781"/>
    <cellStyle name="解释性文本 3 3 6" xfId="29782"/>
    <cellStyle name="解释性文本 3 3 6 2" xfId="29783"/>
    <cellStyle name="解释性文本 3 3 7" xfId="29784"/>
    <cellStyle name="解释性文本 3 4" xfId="29785"/>
    <cellStyle name="强调文字颜色 3 3 2 2 4 2 3 2" xfId="29786"/>
    <cellStyle name="解释性文本 3 4 2" xfId="29787"/>
    <cellStyle name="强调文字颜色 4 3 3 2 2 3 2" xfId="29788"/>
    <cellStyle name="解释性文本 3 4 2 2 2" xfId="29789"/>
    <cellStyle name="强调文字颜色 4 3 3 2 2 4" xfId="29790"/>
    <cellStyle name="解释性文本 3 4 2 3" xfId="29791"/>
    <cellStyle name="解释性文本 3 4 2 3 2" xfId="29792"/>
    <cellStyle name="解释性文本 3 4 2 4" xfId="29793"/>
    <cellStyle name="解释性文本 3 4 3" xfId="29794"/>
    <cellStyle name="强调文字颜色 5 2 3" xfId="29795"/>
    <cellStyle name="解释性文本 3 4 3 2" xfId="29796"/>
    <cellStyle name="解释性文本 3 4 4" xfId="29797"/>
    <cellStyle name="强调文字颜色 5 3 3" xfId="29798"/>
    <cellStyle name="解释性文本 3 4 4 2" xfId="29799"/>
    <cellStyle name="解释性文本 3 4 5" xfId="29800"/>
    <cellStyle name="解释性文本 3 5" xfId="29801"/>
    <cellStyle name="解释性文本 3 5 2" xfId="29802"/>
    <cellStyle name="链接单元格 2 2 2 4 2 4" xfId="29803"/>
    <cellStyle name="强调文字颜色 4 3 3 3 2 3" xfId="29804"/>
    <cellStyle name="解释性文本 3 5 2 2" xfId="29805"/>
    <cellStyle name="强调文字颜色 4 3 3 3 2 3 2" xfId="29806"/>
    <cellStyle name="注释 2 18" xfId="29807"/>
    <cellStyle name="注释 2 23" xfId="29808"/>
    <cellStyle name="解释性文本 3 5 2 2 2" xfId="29809"/>
    <cellStyle name="解释性文本 3 5 2 3" xfId="29810"/>
    <cellStyle name="适中 2 2 3 2" xfId="29811"/>
    <cellStyle name="强调文字颜色 4 3 3 3 2 4" xfId="29812"/>
    <cellStyle name="注释 2 68" xfId="29813"/>
    <cellStyle name="注释 2 73" xfId="29814"/>
    <cellStyle name="解释性文本 3 5 2 3 2" xfId="29815"/>
    <cellStyle name="适中 2 2 3 2 2" xfId="29816"/>
    <cellStyle name="解释性文本 3 5 2 4" xfId="29817"/>
    <cellStyle name="适中 2 2 3 3" xfId="29818"/>
    <cellStyle name="解释性文本 3 5 3" xfId="29819"/>
    <cellStyle name="强调文字颜色 6 2 3" xfId="29820"/>
    <cellStyle name="解释性文本 3 5 3 2" xfId="29821"/>
    <cellStyle name="解释性文本 3 5 4" xfId="29822"/>
    <cellStyle name="强调文字颜色 6 3 3" xfId="29823"/>
    <cellStyle name="解释性文本 3 5 4 2" xfId="29824"/>
    <cellStyle name="解释性文本 3 5 5" xfId="29825"/>
    <cellStyle name="解释性文本 3 6 2 4" xfId="29826"/>
    <cellStyle name="适中 2 3 3 3" xfId="29827"/>
    <cellStyle name="解释性文本 3 7 3 2" xfId="29828"/>
    <cellStyle name="解释性文本 3 7 4" xfId="29829"/>
    <cellStyle name="注释 2 3 2" xfId="29830"/>
    <cellStyle name="解释性文本 3 8" xfId="29831"/>
    <cellStyle name="警告文本 2" xfId="29832"/>
    <cellStyle name="警告文本 2 10" xfId="29833"/>
    <cellStyle name="警告文本 2 2 2 6 2" xfId="29834"/>
    <cellStyle name="警告文本 2 2 2 7" xfId="29835"/>
    <cellStyle name="警告文本 2 2 2 7 2" xfId="29836"/>
    <cellStyle name="警告文本 2 2 2 8" xfId="29837"/>
    <cellStyle name="警告文本 2 2 3 2 2 2" xfId="29838"/>
    <cellStyle name="警告文本 2 2 3 3 2" xfId="29839"/>
    <cellStyle name="警告文本 2 2 4 3 2" xfId="29840"/>
    <cellStyle name="警告文本 2 2 5 2 2 2" xfId="29841"/>
    <cellStyle name="警告文本 2 2 5 2 3" xfId="29842"/>
    <cellStyle name="警告文本 2 2 5 2 3 2" xfId="29843"/>
    <cellStyle name="警告文本 2 2 5 2 4" xfId="29844"/>
    <cellStyle name="警告文本 2 2 5 4" xfId="29845"/>
    <cellStyle name="警告文本 2 2 5 5" xfId="29846"/>
    <cellStyle name="警告文本 2 2 6 2 2" xfId="29847"/>
    <cellStyle name="警告文本 2 2 6 3" xfId="29848"/>
    <cellStyle name="警告文本 2 2 6 3 2" xfId="29849"/>
    <cellStyle name="警告文本 2 2 6 4" xfId="29850"/>
    <cellStyle name="警告文本 2 2 7 2" xfId="29851"/>
    <cellStyle name="强调文字颜色 2 3 2 3 2 3" xfId="29852"/>
    <cellStyle name="警告文本 2 2 8" xfId="29853"/>
    <cellStyle name="警告文本 2 2 8 2" xfId="29854"/>
    <cellStyle name="警告文本 2 2 9" xfId="29855"/>
    <cellStyle name="警告文本 2 3 2 2 2" xfId="29856"/>
    <cellStyle name="警告文本 2 3 2 2 2 2" xfId="29857"/>
    <cellStyle name="警告文本 2 3 2 2 3" xfId="29858"/>
    <cellStyle name="警告文本 2 3 2 2 3 2" xfId="29859"/>
    <cellStyle name="警告文本 2 3 2 3" xfId="29860"/>
    <cellStyle name="警告文本 2 3 2 3 2" xfId="29861"/>
    <cellStyle name="警告文本 2 3 2 4" xfId="29862"/>
    <cellStyle name="警告文本 2 3 2 4 2" xfId="29863"/>
    <cellStyle name="警告文本 2 3 2 5" xfId="29864"/>
    <cellStyle name="警告文本 2 3 3 2" xfId="29865"/>
    <cellStyle name="警告文本 2 3 3 2 2 2" xfId="29866"/>
    <cellStyle name="警告文本 2 3 4" xfId="29867"/>
    <cellStyle name="警告文本 2 3 4 2" xfId="29868"/>
    <cellStyle name="警告文本 2 3 4 2 2" xfId="29869"/>
    <cellStyle name="警告文本 2 3 4 2 2 2" xfId="29870"/>
    <cellStyle name="警告文本 2 3 4 2 3" xfId="29871"/>
    <cellStyle name="警告文本 2 3 4 2 3 2" xfId="29872"/>
    <cellStyle name="警告文本 2 3 6" xfId="29873"/>
    <cellStyle name="警告文本 2 3 6 2" xfId="29874"/>
    <cellStyle name="警告文本 2 3 7" xfId="29875"/>
    <cellStyle name="警告文本 2 3 8" xfId="29876"/>
    <cellStyle name="强调文字颜色 2 3 2 2 4" xfId="29877"/>
    <cellStyle name="警告文本 2 4 3 2" xfId="29878"/>
    <cellStyle name="警告文本 2 5 2 2 2" xfId="29879"/>
    <cellStyle name="警告文本 2 5 2 3 2" xfId="29880"/>
    <cellStyle name="警告文本 2 5 2 4" xfId="29881"/>
    <cellStyle name="强调文字颜色 2 3 3 2 4" xfId="29882"/>
    <cellStyle name="警告文本 2 5 3 2" xfId="29883"/>
    <cellStyle name="强调文字颜色 2 3 3 3 4" xfId="29884"/>
    <cellStyle name="警告文本 2 5 4 2" xfId="29885"/>
    <cellStyle name="警告文本 2 6 2 3" xfId="29886"/>
    <cellStyle name="警告文本 2 6 2 4" xfId="29887"/>
    <cellStyle name="强调文字颜色 2 3 4 2 4" xfId="29888"/>
    <cellStyle name="警告文本 2 6 3 2" xfId="29889"/>
    <cellStyle name="警告文本 2 6 4" xfId="29890"/>
    <cellStyle name="警告文本 2 6 4 2" xfId="29891"/>
    <cellStyle name="警告文本 2 6 5" xfId="29892"/>
    <cellStyle name="警告文本 2 7 2 2" xfId="29893"/>
    <cellStyle name="警告文本 2 7 3" xfId="29894"/>
    <cellStyle name="强调文字颜色 2 3 5 2 4" xfId="29895"/>
    <cellStyle name="警告文本 2 7 3 2" xfId="29896"/>
    <cellStyle name="警告文本 2 7 4" xfId="29897"/>
    <cellStyle name="警告文本 2 8" xfId="29898"/>
    <cellStyle name="警告文本 2 8 2" xfId="29899"/>
    <cellStyle name="警告文本 2 9" xfId="29900"/>
    <cellStyle name="警告文本 2 9 2" xfId="29901"/>
    <cellStyle name="警告文本 3" xfId="29902"/>
    <cellStyle name="警告文本 3 2" xfId="29903"/>
    <cellStyle name="警告文本 3 2 2" xfId="29904"/>
    <cellStyle name="警告文本 3 2 2 2 2 2" xfId="29905"/>
    <cellStyle name="警告文本 3 2 2 2 2 2 2" xfId="29906"/>
    <cellStyle name="警告文本 3 2 2 2 2 3" xfId="29907"/>
    <cellStyle name="警告文本 3 2 2 2 2 3 2" xfId="29908"/>
    <cellStyle name="警告文本 3 2 2 2 2 4" xfId="29909"/>
    <cellStyle name="警告文本 3 2 2 2 3" xfId="29910"/>
    <cellStyle name="警告文本 3 2 2 2 4" xfId="29911"/>
    <cellStyle name="警告文本 3 2 2 2 5" xfId="29912"/>
    <cellStyle name="警告文本 3 2 2 3 2" xfId="29913"/>
    <cellStyle name="警告文本 3 2 2 3 2 2" xfId="29914"/>
    <cellStyle name="警告文本 3 2 2 3 2 2 2" xfId="29915"/>
    <cellStyle name="警告文本 3 2 2 3 2 3" xfId="29916"/>
    <cellStyle name="警告文本 3 2 2 3 2 3 2" xfId="29917"/>
    <cellStyle name="输出 3 2 4 2 4" xfId="29918"/>
    <cellStyle name="警告文本 3 2 2 3 2 4" xfId="29919"/>
    <cellStyle name="警告文本 3 2 2 3 3" xfId="29920"/>
    <cellStyle name="警告文本 3 2 2 3 3 2" xfId="29921"/>
    <cellStyle name="警告文本 3 2 2 3 4" xfId="29922"/>
    <cellStyle name="警告文本 3 2 2 3 5" xfId="29923"/>
    <cellStyle name="警告文本 3 2 2 4" xfId="29924"/>
    <cellStyle name="警告文本 3 2 2 4 2" xfId="29925"/>
    <cellStyle name="警告文本 3 2 2 4 2 2" xfId="29926"/>
    <cellStyle name="警告文本 3 2 2 4 2 2 2" xfId="29927"/>
    <cellStyle name="警告文本 3 2 2 4 2 3" xfId="29928"/>
    <cellStyle name="警告文本 3 2 2 4 2 4" xfId="29929"/>
    <cellStyle name="警告文本 3 2 2 4 3" xfId="29930"/>
    <cellStyle name="警告文本 3 2 2 4 3 2" xfId="29931"/>
    <cellStyle name="警告文本 3 2 2 4 4" xfId="29932"/>
    <cellStyle name="警告文本 3 2 2 4 4 2" xfId="29933"/>
    <cellStyle name="警告文本 3 2 2 4 5" xfId="29934"/>
    <cellStyle name="警告文本 3 2 2 5" xfId="29935"/>
    <cellStyle name="警告文本 3 2 2 5 3 2" xfId="29936"/>
    <cellStyle name="警告文本 3 2 2 5 4" xfId="29937"/>
    <cellStyle name="警告文本 3 2 2 6" xfId="29938"/>
    <cellStyle name="输出 2 2 5 2" xfId="29939"/>
    <cellStyle name="警告文本 3 2 2 6 2" xfId="29940"/>
    <cellStyle name="输出 2 2 5 2 2" xfId="29941"/>
    <cellStyle name="警告文本 3 2 2 7" xfId="29942"/>
    <cellStyle name="输出 2 2 5 3" xfId="29943"/>
    <cellStyle name="警告文本 3 2 2 7 2" xfId="29944"/>
    <cellStyle name="输出 2 2 5 3 2" xfId="29945"/>
    <cellStyle name="警告文本 3 2 2 8" xfId="29946"/>
    <cellStyle name="输出 2 2 5 4" xfId="29947"/>
    <cellStyle name="警告文本 3 2 3" xfId="29948"/>
    <cellStyle name="警告文本 3 2 3 2" xfId="29949"/>
    <cellStyle name="警告文本 3 2 3 2 2" xfId="29950"/>
    <cellStyle name="警告文本 3 2 3 2 3" xfId="29951"/>
    <cellStyle name="警告文本 3 2 3 2 3 2" xfId="29952"/>
    <cellStyle name="警告文本 3 2 3 3" xfId="29953"/>
    <cellStyle name="警告文本 3 2 3 5" xfId="29954"/>
    <cellStyle name="警告文本 3 2 4" xfId="29955"/>
    <cellStyle name="警告文本 3 2 4 2" xfId="29956"/>
    <cellStyle name="警告文本 3 2 4 2 2" xfId="29957"/>
    <cellStyle name="警告文本 3 2 4 2 2 2" xfId="29958"/>
    <cellStyle name="警告文本 3 2 4 2 3" xfId="29959"/>
    <cellStyle name="警告文本 3 2 4 2 3 2" xfId="29960"/>
    <cellStyle name="警告文本 3 2 4 2 4" xfId="29961"/>
    <cellStyle name="警告文本 3 2 4 3" xfId="29962"/>
    <cellStyle name="警告文本 3 2 4 3 2" xfId="29963"/>
    <cellStyle name="警告文本 3 2 4 4" xfId="29964"/>
    <cellStyle name="警告文本 3 2 4 4 2" xfId="29965"/>
    <cellStyle name="警告文本 3 2 4 5" xfId="29966"/>
    <cellStyle name="警告文本 3 2 5 2 2" xfId="29967"/>
    <cellStyle name="警告文本 3 2 5 2 3 2" xfId="29968"/>
    <cellStyle name="警告文本 3 2 5 2 4" xfId="29969"/>
    <cellStyle name="警告文本 3 2 6 2 2" xfId="29970"/>
    <cellStyle name="警告文本 3 2 6 3 2" xfId="29971"/>
    <cellStyle name="警告文本 3 2 6 4" xfId="29972"/>
    <cellStyle name="警告文本 3 2 7 2" xfId="29973"/>
    <cellStyle name="强调文字颜色 2 3 3 3 2 3" xfId="29974"/>
    <cellStyle name="警告文本 3 2 8" xfId="29975"/>
    <cellStyle name="警告文本 3 2 8 2" xfId="29976"/>
    <cellStyle name="警告文本 3 2 9" xfId="29977"/>
    <cellStyle name="警告文本 3 3" xfId="29978"/>
    <cellStyle name="警告文本 3 3 2" xfId="29979"/>
    <cellStyle name="警告文本 3 3 2 2 3" xfId="29980"/>
    <cellStyle name="警告文本 3 3 2 2 3 2" xfId="29981"/>
    <cellStyle name="警告文本 3 3 2 2 4" xfId="29982"/>
    <cellStyle name="警告文本 3 3 2 4" xfId="29983"/>
    <cellStyle name="警告文本 3 3 2 5" xfId="29984"/>
    <cellStyle name="警告文本 3 3 3" xfId="29985"/>
    <cellStyle name="警告文本 3 3 3 2" xfId="29986"/>
    <cellStyle name="警告文本 3 3 3 2 2" xfId="29987"/>
    <cellStyle name="警告文本 3 3 3 2 2 2" xfId="29988"/>
    <cellStyle name="警告文本 3 3 3 2 3" xfId="29989"/>
    <cellStyle name="警告文本 3 3 3 2 3 2" xfId="29990"/>
    <cellStyle name="警告文本 3 3 3 3 2" xfId="29991"/>
    <cellStyle name="警告文本 3 3 3 4" xfId="29992"/>
    <cellStyle name="警告文本 3 3 3 4 2" xfId="29993"/>
    <cellStyle name="警告文本 3 3 3 5" xfId="29994"/>
    <cellStyle name="警告文本 3 3 4" xfId="29995"/>
    <cellStyle name="警告文本 3 3 4 2" xfId="29996"/>
    <cellStyle name="警告文本 3 3 4 2 2" xfId="29997"/>
    <cellStyle name="警告文本 3 3 4 2 2 2" xfId="29998"/>
    <cellStyle name="警告文本 3 3 4 2 3" xfId="29999"/>
    <cellStyle name="警告文本 3 3 4 2 3 2" xfId="30000"/>
    <cellStyle name="警告文本 3 3 4 2 4" xfId="30001"/>
    <cellStyle name="警告文本 3 3 4 3 2" xfId="30002"/>
    <cellStyle name="警告文本 3 3 4 4" xfId="30003"/>
    <cellStyle name="警告文本 3 3 4 5" xfId="30004"/>
    <cellStyle name="警告文本 3 3 5 2" xfId="30005"/>
    <cellStyle name="警告文本 3 3 5 2 2" xfId="30006"/>
    <cellStyle name="警告文本 3 4" xfId="30007"/>
    <cellStyle name="警告文本 3 4 2" xfId="30008"/>
    <cellStyle name="警告文本 3 4 2 4" xfId="30009"/>
    <cellStyle name="警告文本 3 4 3" xfId="30010"/>
    <cellStyle name="警告文本 3 4 3 2" xfId="30011"/>
    <cellStyle name="警告文本 3 4 4 2" xfId="30012"/>
    <cellStyle name="警告文本 3 5" xfId="30013"/>
    <cellStyle name="警告文本 3 5 2" xfId="30014"/>
    <cellStyle name="警告文本 3 5 2 4" xfId="30015"/>
    <cellStyle name="警告文本 3 5 3" xfId="30016"/>
    <cellStyle name="警告文本 3 5 3 2" xfId="30017"/>
    <cellStyle name="警告文本 3 5 4 2" xfId="30018"/>
    <cellStyle name="警告文本 3 5 5" xfId="30019"/>
    <cellStyle name="警告文本 3 6" xfId="30020"/>
    <cellStyle name="警告文本 3 6 2" xfId="30021"/>
    <cellStyle name="警告文本 3 6 2 4" xfId="30022"/>
    <cellStyle name="警告文本 3 6 3" xfId="30023"/>
    <cellStyle name="警告文本 3 6 3 2" xfId="30024"/>
    <cellStyle name="警告文本 3 6 4" xfId="30025"/>
    <cellStyle name="警告文本 3 6 4 2" xfId="30026"/>
    <cellStyle name="警告文本 3 6 5" xfId="30027"/>
    <cellStyle name="警告文本 3 7" xfId="30028"/>
    <cellStyle name="警告文本 3 7 2" xfId="30029"/>
    <cellStyle name="警告文本 3 7 2 2" xfId="30030"/>
    <cellStyle name="输入 3 2 2 4 2 4" xfId="30031"/>
    <cellStyle name="警告文本 3 7 3" xfId="30032"/>
    <cellStyle name="警告文本 3 7 3 2" xfId="30033"/>
    <cellStyle name="警告文本 3 7 4" xfId="30034"/>
    <cellStyle name="警告文本 3 8" xfId="30035"/>
    <cellStyle name="警告文本 3 8 2" xfId="30036"/>
    <cellStyle name="警告文本 3 9" xfId="30037"/>
    <cellStyle name="警告文本 4" xfId="30038"/>
    <cellStyle name="警告文本 4 2" xfId="30039"/>
    <cellStyle name="警告文本 5" xfId="30040"/>
    <cellStyle name="链接单元格 2" xfId="30041"/>
    <cellStyle name="链接单元格 2 10" xfId="30042"/>
    <cellStyle name="链接单元格 2 2 2" xfId="30043"/>
    <cellStyle name="链接单元格 2 2 2 2" xfId="30044"/>
    <cellStyle name="链接单元格 2 2 2 2 2" xfId="30045"/>
    <cellStyle name="链接单元格 2 2 2 2 2 2 2" xfId="30046"/>
    <cellStyle name="链接单元格 2 2 2 2 3" xfId="30047"/>
    <cellStyle name="链接单元格 2 2 2 2 3 2" xfId="30048"/>
    <cellStyle name="链接单元格 2 2 2 2 4 2" xfId="30049"/>
    <cellStyle name="链接单元格 2 2 2 3" xfId="30050"/>
    <cellStyle name="链接单元格 2 2 2 3 2" xfId="30051"/>
    <cellStyle name="链接单元格 2 2 2 3 2 2" xfId="30052"/>
    <cellStyle name="链接单元格 2 2 2 3 2 2 2" xfId="30053"/>
    <cellStyle name="注释 2 18 2 3" xfId="30054"/>
    <cellStyle name="注释 2 23 2 3" xfId="30055"/>
    <cellStyle name="链接单元格 2 2 2 3 3" xfId="30056"/>
    <cellStyle name="链接单元格 2 2 2 3 3 2" xfId="30057"/>
    <cellStyle name="链接单元格 2 2 2 3 4" xfId="30058"/>
    <cellStyle name="链接单元格 2 2 2 3 4 2" xfId="30059"/>
    <cellStyle name="链接单元格 2 2 2 3 5" xfId="30060"/>
    <cellStyle name="链接单元格 2 2 2 4 2 2 2" xfId="30061"/>
    <cellStyle name="注释 2 68 2 3" xfId="30062"/>
    <cellStyle name="注释 2 73 2 3" xfId="30063"/>
    <cellStyle name="链接单元格 2 2 2 4 2 3 2" xfId="30064"/>
    <cellStyle name="强调文字颜色 4 3 3 3 2 2 2" xfId="30065"/>
    <cellStyle name="链接单元格 2 2 2 4 4 2" xfId="30066"/>
    <cellStyle name="链接单元格 2 2 2 5 2 2" xfId="30067"/>
    <cellStyle name="链接单元格 2 2 2 5 3" xfId="30068"/>
    <cellStyle name="链接单元格 2 2 2 5 3 2" xfId="30069"/>
    <cellStyle name="链接单元格 2 2 2 5 4" xfId="30070"/>
    <cellStyle name="注释 2 3 2 2 3" xfId="30071"/>
    <cellStyle name="链接单元格 2 2 2 7 2" xfId="30072"/>
    <cellStyle name="链接单元格 2 2 4 2 2" xfId="30073"/>
    <cellStyle name="链接单元格 2 2 4 2 3" xfId="30074"/>
    <cellStyle name="链接单元格 2 2 4 2 3 2" xfId="30075"/>
    <cellStyle name="链接单元格 2 2 4 2 4" xfId="30076"/>
    <cellStyle name="链接单元格 2 2 4 3" xfId="30077"/>
    <cellStyle name="链接单元格 2 2 4 3 2" xfId="30078"/>
    <cellStyle name="链接单元格 2 3 2 2" xfId="30079"/>
    <cellStyle name="链接单元格 2 3 2 2 2" xfId="30080"/>
    <cellStyle name="链接单元格 2 3 2 2 2 2" xfId="30081"/>
    <cellStyle name="链接单元格 2 3 2 2 3" xfId="30082"/>
    <cellStyle name="链接单元格 2 3 2 2 3 2" xfId="30083"/>
    <cellStyle name="链接单元格 2 3 2 2 4" xfId="30084"/>
    <cellStyle name="链接单元格 2 3 3 2 3" xfId="30085"/>
    <cellStyle name="链接单元格 2 3 3 2 4" xfId="30086"/>
    <cellStyle name="链接单元格 2 3 3 4 2" xfId="30087"/>
    <cellStyle name="链接单元格 2 3 3 5" xfId="30088"/>
    <cellStyle name="链接单元格 2 3 4 3" xfId="30089"/>
    <cellStyle name="链接单元格 2 3 4 3 2" xfId="30090"/>
    <cellStyle name="链接单元格 2 3 4 4" xfId="30091"/>
    <cellStyle name="强调文字颜色 2 2 9 2" xfId="30092"/>
    <cellStyle name="链接单元格 2 3 4 4 2" xfId="30093"/>
    <cellStyle name="链接单元格 2 3 4 5" xfId="30094"/>
    <cellStyle name="链接单元格 2 4" xfId="30095"/>
    <cellStyle name="链接单元格 2 4 2" xfId="30096"/>
    <cellStyle name="链接单元格 2 4 2 2" xfId="30097"/>
    <cellStyle name="链接单元格 2 4 2 2 2" xfId="30098"/>
    <cellStyle name="链接单元格 2 5" xfId="30099"/>
    <cellStyle name="链接单元格 2 5 2" xfId="30100"/>
    <cellStyle name="链接单元格 2 5 2 2" xfId="30101"/>
    <cellStyle name="链接单元格 2 5 2 2 2" xfId="30102"/>
    <cellStyle name="强调文字颜色 5 2 3 2 2" xfId="30103"/>
    <cellStyle name="输入 3 2 2 6 2" xfId="30104"/>
    <cellStyle name="链接单元格 2 5 2 3" xfId="30105"/>
    <cellStyle name="强调文字颜色 5 2 3 2 2 2" xfId="30106"/>
    <cellStyle name="链接单元格 2 5 2 3 2" xfId="30107"/>
    <cellStyle name="链接单元格 2 6" xfId="30108"/>
    <cellStyle name="强调文字颜色 5 2 4 2 2 2" xfId="30109"/>
    <cellStyle name="链接单元格 2 6 2 3 2" xfId="30110"/>
    <cellStyle name="强调文字颜色 5 2 4 2 3" xfId="30111"/>
    <cellStyle name="链接单元格 2 6 2 4" xfId="30112"/>
    <cellStyle name="链接单元格 2 7" xfId="30113"/>
    <cellStyle name="链接单元格 2 8" xfId="30114"/>
    <cellStyle name="链接单元格 2 9 2" xfId="30115"/>
    <cellStyle name="链接单元格 3" xfId="30116"/>
    <cellStyle name="链接单元格 3 10" xfId="30117"/>
    <cellStyle name="链接单元格 3 2" xfId="30118"/>
    <cellStyle name="链接单元格 3 2 2" xfId="30119"/>
    <cellStyle name="链接单元格 3 2 2 2" xfId="30120"/>
    <cellStyle name="链接单元格 3 2 2 2 2 3 2" xfId="30121"/>
    <cellStyle name="链接单元格 3 2 2 2 2 4" xfId="30122"/>
    <cellStyle name="链接单元格 3 2 2 3" xfId="30123"/>
    <cellStyle name="链接单元格 3 2 2 3 2" xfId="30124"/>
    <cellStyle name="链接单元格 3 2 2 3 2 2 2" xfId="30125"/>
    <cellStyle name="链接单元格 3 2 2 3 2 3" xfId="30126"/>
    <cellStyle name="强调文字颜色 5 3 3 2 2 2" xfId="30127"/>
    <cellStyle name="链接单元格 3 5 2 3 2" xfId="30128"/>
    <cellStyle name="链接单元格 3 2 2 3 2 3 2" xfId="30129"/>
    <cellStyle name="强调文字颜色 5 3 3 2 2 2 2" xfId="30130"/>
    <cellStyle name="链接单元格 3 2 2 3 3" xfId="30131"/>
    <cellStyle name="链接单元格 3 2 2 3 4" xfId="30132"/>
    <cellStyle name="链接单元格 3 2 2 3 4 2" xfId="30133"/>
    <cellStyle name="链接单元格 3 2 2 3 5" xfId="30134"/>
    <cellStyle name="链接单元格 3 2 2 4 2" xfId="30135"/>
    <cellStyle name="链接单元格 3 2 2 4 2 2 2" xfId="30136"/>
    <cellStyle name="链接单元格 3 2 2 4 2 3" xfId="30137"/>
    <cellStyle name="强调文字颜色 5 3 3 3 2 2" xfId="30138"/>
    <cellStyle name="链接单元格 3 2 2 4 2 3 2" xfId="30139"/>
    <cellStyle name="强调文字颜色 5 3 3 3 2 2 2" xfId="30140"/>
    <cellStyle name="链接单元格 3 2 2 4 3" xfId="30141"/>
    <cellStyle name="链接单元格 3 2 2 4 4 2" xfId="30142"/>
    <cellStyle name="链接单元格 3 2 2 4 5" xfId="30143"/>
    <cellStyle name="链接单元格 3 2 2 5" xfId="30144"/>
    <cellStyle name="链接单元格 3 2 2 5 2" xfId="30145"/>
    <cellStyle name="链接单元格 3 2 2 5 3" xfId="30146"/>
    <cellStyle name="链接单元格 3 2 2 5 4" xfId="30147"/>
    <cellStyle name="链接单元格 3 2 2 6" xfId="30148"/>
    <cellStyle name="链接单元格 3 2 2 6 2" xfId="30149"/>
    <cellStyle name="链接单元格 3 2 2 7 2" xfId="30150"/>
    <cellStyle name="链接单元格 3 2 3" xfId="30151"/>
    <cellStyle name="链接单元格 3 2 3 2" xfId="30152"/>
    <cellStyle name="链接单元格 3 2 3 3" xfId="30153"/>
    <cellStyle name="链接单元格 3 2 3 3 2" xfId="30154"/>
    <cellStyle name="链接单元格 3 2 3 4 2" xfId="30155"/>
    <cellStyle name="链接单元格 3 2 3 5" xfId="30156"/>
    <cellStyle name="链接单元格 3 2 4" xfId="30157"/>
    <cellStyle name="链接单元格 3 2 4 2" xfId="30158"/>
    <cellStyle name="链接单元格 3 2 4 2 2" xfId="30159"/>
    <cellStyle name="链接单元格 3 2 4 2 3" xfId="30160"/>
    <cellStyle name="链接单元格 3 2 4 2 4" xfId="30161"/>
    <cellStyle name="链接单元格 3 2 4 3" xfId="30162"/>
    <cellStyle name="链接单元格 3 2 4 3 2" xfId="30163"/>
    <cellStyle name="链接单元格 3 2 4 4" xfId="30164"/>
    <cellStyle name="链接单元格 3 2 4 4 2" xfId="30165"/>
    <cellStyle name="链接单元格 3 2 4 5" xfId="30166"/>
    <cellStyle name="链接单元格 3 2 5 2 2 2" xfId="30167"/>
    <cellStyle name="链接单元格 3 2 5 2 3" xfId="30168"/>
    <cellStyle name="链接单元格 3 2 5 2 3 2" xfId="30169"/>
    <cellStyle name="链接单元格 3 2 5 2 4" xfId="30170"/>
    <cellStyle name="链接单元格 3 2 5 3 2" xfId="30171"/>
    <cellStyle name="链接单元格 3 2 5 4" xfId="30172"/>
    <cellStyle name="链接单元格 3 2 5 4 2" xfId="30173"/>
    <cellStyle name="链接单元格 3 2 6 3 2" xfId="30174"/>
    <cellStyle name="链接单元格 3 2 6 4" xfId="30175"/>
    <cellStyle name="链接单元格 3 3" xfId="30176"/>
    <cellStyle name="链接单元格 3 3 2 2" xfId="30177"/>
    <cellStyle name="链接单元格 3 3 2 2 2" xfId="30178"/>
    <cellStyle name="链接单元格 3 3 2 2 2 2" xfId="30179"/>
    <cellStyle name="链接单元格 3 3 2 2 3" xfId="30180"/>
    <cellStyle name="链接单元格 3 3 2 2 3 2" xfId="30181"/>
    <cellStyle name="链接单元格 3 3 2 2 4" xfId="30182"/>
    <cellStyle name="注释 2 25 2 3 2" xfId="30183"/>
    <cellStyle name="注释 2 30 2 3 2" xfId="30184"/>
    <cellStyle name="链接单元格 3 3 2 3" xfId="30185"/>
    <cellStyle name="链接单元格 3 3 2 3 2" xfId="30186"/>
    <cellStyle name="链接单元格 3 3 2 4 2" xfId="30187"/>
    <cellStyle name="强调文字颜色 3 2 7 2 2" xfId="30188"/>
    <cellStyle name="链接单元格 3 3 3" xfId="30189"/>
    <cellStyle name="链接单元格 3 3 3 2" xfId="30190"/>
    <cellStyle name="链接单元格 3 3 3 2 2" xfId="30191"/>
    <cellStyle name="链接单元格 3 3 3 2 2 2" xfId="30192"/>
    <cellStyle name="链接单元格 3 3 3 2 3" xfId="30193"/>
    <cellStyle name="链接单元格 3 3 3 2 3 2" xfId="30194"/>
    <cellStyle name="链接单元格 3 3 3 2 4" xfId="30195"/>
    <cellStyle name="链接单元格 3 3 3 3" xfId="30196"/>
    <cellStyle name="链接单元格 3 3 3 3 2" xfId="30197"/>
    <cellStyle name="链接单元格 3 3 3 4" xfId="30198"/>
    <cellStyle name="强调文字颜色 3 2 8 2" xfId="30199"/>
    <cellStyle name="链接单元格 3 3 3 4 2" xfId="30200"/>
    <cellStyle name="链接单元格 3 3 4" xfId="30201"/>
    <cellStyle name="链接单元格 3 3 4 2" xfId="30202"/>
    <cellStyle name="链接单元格 3 3 4 2 2" xfId="30203"/>
    <cellStyle name="链接单元格 3 3 4 2 2 2" xfId="30204"/>
    <cellStyle name="链接单元格 3 3 4 2 3" xfId="30205"/>
    <cellStyle name="链接单元格 3 3 4 2 4" xfId="30206"/>
    <cellStyle name="链接单元格 3 3 4 3" xfId="30207"/>
    <cellStyle name="链接单元格 3 3 4 3 2" xfId="30208"/>
    <cellStyle name="链接单元格 3 3 4 4" xfId="30209"/>
    <cellStyle name="强调文字颜色 3 2 9 2" xfId="30210"/>
    <cellStyle name="链接单元格 3 3 4 4 2" xfId="30211"/>
    <cellStyle name="链接单元格 3 3 5 3 2" xfId="30212"/>
    <cellStyle name="链接单元格 3 4" xfId="30213"/>
    <cellStyle name="链接单元格 3 5" xfId="30214"/>
    <cellStyle name="链接单元格 3 5 2 2 2" xfId="30215"/>
    <cellStyle name="强调文字颜色 5 3 3 2 2" xfId="30216"/>
    <cellStyle name="链接单元格 3 5 2 3" xfId="30217"/>
    <cellStyle name="链接单元格 3 5 3 2" xfId="30218"/>
    <cellStyle name="链接单元格 3 5 4 2" xfId="30219"/>
    <cellStyle name="链接单元格 3 6" xfId="30220"/>
    <cellStyle name="强调文字颜色 5 3 4 2 2 2" xfId="30221"/>
    <cellStyle name="链接单元格 3 6 2 3 2" xfId="30222"/>
    <cellStyle name="强调文字颜色 5 3 4 2 3" xfId="30223"/>
    <cellStyle name="链接单元格 3 6 2 4" xfId="30224"/>
    <cellStyle name="链接单元格 3 7" xfId="30225"/>
    <cellStyle name="链接单元格 3 9 2" xfId="30226"/>
    <cellStyle name="链接单元格 4" xfId="30227"/>
    <cellStyle name="链接单元格 4 2" xfId="30228"/>
    <cellStyle name="千位分隔 2 11" xfId="30229"/>
    <cellStyle name="千位分隔 2 2" xfId="30230"/>
    <cellStyle name="千位分隔 2 2 2" xfId="30231"/>
    <cellStyle name="千位分隔 2 2 2 2 2 2" xfId="30232"/>
    <cellStyle name="千位分隔 2 2 2 2 3" xfId="30233"/>
    <cellStyle name="千位分隔 2 2 2 2 4" xfId="30234"/>
    <cellStyle name="千位分隔 2 2 3" xfId="30235"/>
    <cellStyle name="千位分隔 2 2 3 4" xfId="30236"/>
    <cellStyle name="千位分隔 2 2 4" xfId="30237"/>
    <cellStyle name="千位分隔 2 2 5" xfId="30238"/>
    <cellStyle name="强调文字颜色 2 2 2 5 2 3 2" xfId="30239"/>
    <cellStyle name="千位分隔 2 2 5 3" xfId="30240"/>
    <cellStyle name="千位分隔 2 2 6" xfId="30241"/>
    <cellStyle name="千位分隔 2 2 6 2" xfId="30242"/>
    <cellStyle name="千位分隔 2 2 6 3" xfId="30243"/>
    <cellStyle name="千位分隔 2 2 9" xfId="30244"/>
    <cellStyle name="千位分隔 2 3" xfId="30245"/>
    <cellStyle name="千位分隔 2 3 2" xfId="30246"/>
    <cellStyle name="千位分隔 2 3 3" xfId="30247"/>
    <cellStyle name="千位分隔 2 3 4" xfId="30248"/>
    <cellStyle name="千位分隔 2 3 5" xfId="30249"/>
    <cellStyle name="千位分隔 2 4" xfId="30250"/>
    <cellStyle name="千位分隔 2 4 2" xfId="30251"/>
    <cellStyle name="千位分隔 2 4 2 2" xfId="30252"/>
    <cellStyle name="强调文字颜色 4 3 2 2 3 5" xfId="30253"/>
    <cellStyle name="千位分隔 2 4 3" xfId="30254"/>
    <cellStyle name="强调文字颜色 5 2 6 2 2 2" xfId="30255"/>
    <cellStyle name="千位分隔 2 4 4" xfId="30256"/>
    <cellStyle name="千位分隔 2 5" xfId="30257"/>
    <cellStyle name="千位分隔 2 5 2" xfId="30258"/>
    <cellStyle name="千位分隔 2 5 2 2" xfId="30259"/>
    <cellStyle name="千位分隔 2 5 3" xfId="30260"/>
    <cellStyle name="强调文字颜色 5 2 6 2 3 2" xfId="30261"/>
    <cellStyle name="千位分隔 2 5 4" xfId="30262"/>
    <cellStyle name="千位分隔 2 6" xfId="30263"/>
    <cellStyle name="千位分隔 2 6 2" xfId="30264"/>
    <cellStyle name="千位分隔 2 6 3" xfId="30265"/>
    <cellStyle name="千位分隔 2 7" xfId="30266"/>
    <cellStyle name="千位分隔 2 7 2" xfId="30267"/>
    <cellStyle name="千位分隔 2 7 3" xfId="30268"/>
    <cellStyle name="注释 2 9 2 2 2" xfId="30269"/>
    <cellStyle name="千位分隔 2 8 3" xfId="30270"/>
    <cellStyle name="千位分隔 3 2 2" xfId="30271"/>
    <cellStyle name="千位分隔 3 2 3" xfId="30272"/>
    <cellStyle name="千位分隔 3 2 4" xfId="30273"/>
    <cellStyle name="千位分隔 3 2 5" xfId="30274"/>
    <cellStyle name="千位分隔 3 2 6" xfId="30275"/>
    <cellStyle name="千位分隔 3 3 2" xfId="30276"/>
    <cellStyle name="千位分隔 3 3 3" xfId="30277"/>
    <cellStyle name="千位分隔 3 3 5" xfId="30278"/>
    <cellStyle name="千位分隔 3 4 2" xfId="30279"/>
    <cellStyle name="千位分隔 3 4 2 2" xfId="30280"/>
    <cellStyle name="强调文字颜色 5 2 5" xfId="30281"/>
    <cellStyle name="千位分隔 3 4 3" xfId="30282"/>
    <cellStyle name="千位分隔 3 5" xfId="30283"/>
    <cellStyle name="千位分隔 3 5 2" xfId="30284"/>
    <cellStyle name="适中 2 2 4 3" xfId="30285"/>
    <cellStyle name="千位分隔 3 5 2 2" xfId="30286"/>
    <cellStyle name="强调文字颜色 6 2 5" xfId="30287"/>
    <cellStyle name="千位分隔 3 5 3" xfId="30288"/>
    <cellStyle name="千位分隔 3 6 2" xfId="30289"/>
    <cellStyle name="千位分隔 3 7" xfId="30290"/>
    <cellStyle name="千位分隔 3 7 2" xfId="30291"/>
    <cellStyle name="千位分隔 3 9" xfId="30292"/>
    <cellStyle name="千位分隔 5 2 2" xfId="30293"/>
    <cellStyle name="千位分隔 5 3" xfId="30294"/>
    <cellStyle name="千位分隔 7 2" xfId="30295"/>
    <cellStyle name="千位分隔 8" xfId="30296"/>
    <cellStyle name="千位分隔 8 2" xfId="30297"/>
    <cellStyle name="千位分隔[0] 2" xfId="30298"/>
    <cellStyle name="千位分隔[0] 2 2" xfId="30299"/>
    <cellStyle name="千位分隔[0] 2 2 2" xfId="30300"/>
    <cellStyle name="千位分隔[0] 2 2 3" xfId="30301"/>
    <cellStyle name="千位分隔[0] 2 2 4" xfId="30302"/>
    <cellStyle name="千位分隔[0] 2 2 5" xfId="30303"/>
    <cellStyle name="千位分隔[0] 2 2 6" xfId="30304"/>
    <cellStyle name="千位分隔[0] 2 3" xfId="30305"/>
    <cellStyle name="千位分隔[0] 2 3 2" xfId="30306"/>
    <cellStyle name="千位分隔[0] 2 3 3" xfId="30307"/>
    <cellStyle name="千位分隔[0] 2 3 4" xfId="30308"/>
    <cellStyle name="千位分隔[0] 2 4 2" xfId="30309"/>
    <cellStyle name="千位分隔[0] 2 4 2 2" xfId="30310"/>
    <cellStyle name="千位分隔[0] 2 4 3" xfId="30311"/>
    <cellStyle name="千位分隔[0] 2 5" xfId="30312"/>
    <cellStyle name="千位分隔[0] 2 5 2" xfId="30313"/>
    <cellStyle name="千位分隔[0] 2 5 2 2" xfId="30314"/>
    <cellStyle name="千位分隔[0] 2 5 3" xfId="30315"/>
    <cellStyle name="千位分隔[0] 2 6" xfId="30316"/>
    <cellStyle name="千位分隔[0] 2 6 2" xfId="30317"/>
    <cellStyle name="千位分隔[0] 2 7" xfId="30318"/>
    <cellStyle name="千位分隔[0] 2 8" xfId="30319"/>
    <cellStyle name="千位分隔[0] 3" xfId="30320"/>
    <cellStyle name="千位分隔[0] 3 2" xfId="30321"/>
    <cellStyle name="千位分隔[0] 3 2 2 2 2" xfId="30322"/>
    <cellStyle name="千位分隔[0] 3 2 2 2 2 2" xfId="30323"/>
    <cellStyle name="千位分隔[0] 3 2 2 2 3" xfId="30324"/>
    <cellStyle name="千位分隔[0] 3 2 2 4" xfId="30325"/>
    <cellStyle name="千位分隔[0] 3 2 3 2 2" xfId="30326"/>
    <cellStyle name="强调文字颜色 2 2 2 4 3" xfId="30327"/>
    <cellStyle name="千位分隔[0] 3 2 4 2 2" xfId="30328"/>
    <cellStyle name="强调文字颜色 2 2 3 4 3" xfId="30329"/>
    <cellStyle name="千位分隔[0] 3 3" xfId="30330"/>
    <cellStyle name="千位分隔[0] 3 4" xfId="30331"/>
    <cellStyle name="千位分隔[0] 3 5" xfId="30332"/>
    <cellStyle name="注释 3 22 4" xfId="30333"/>
    <cellStyle name="注释 3 17 4" xfId="30334"/>
    <cellStyle name="千位分隔[0] 3 5 3" xfId="30335"/>
    <cellStyle name="千位分隔[0] 3 6" xfId="30336"/>
    <cellStyle name="千位分隔[0] 3 7" xfId="30337"/>
    <cellStyle name="强调文字颜色 1 2 10" xfId="30338"/>
    <cellStyle name="强调文字颜色 1 2 2 2" xfId="30339"/>
    <cellStyle name="强调文字颜色 1 2 2 2 2" xfId="30340"/>
    <cellStyle name="强调文字颜色 1 2 2 2 2 2" xfId="30341"/>
    <cellStyle name="强调文字颜色 1 2 2 2 2 2 2" xfId="30342"/>
    <cellStyle name="强调文字颜色 1 2 2 2 2 2 2 2" xfId="30343"/>
    <cellStyle name="强调文字颜色 1 2 2 2 2 2 3" xfId="30344"/>
    <cellStyle name="强调文字颜色 1 2 2 2 2 2 3 2" xfId="30345"/>
    <cellStyle name="强调文字颜色 1 2 2 2 2 2 4" xfId="30346"/>
    <cellStyle name="强调文字颜色 1 2 2 2 2 3" xfId="30347"/>
    <cellStyle name="强调文字颜色 1 2 2 2 2 3 2" xfId="30348"/>
    <cellStyle name="输出 3 2 2 4 2 2 2" xfId="30349"/>
    <cellStyle name="强调文字颜色 1 2 2 2 2 4" xfId="30350"/>
    <cellStyle name="强调文字颜色 1 2 2 2 2 4 2" xfId="30351"/>
    <cellStyle name="强调文字颜色 1 2 2 2 2 5" xfId="30352"/>
    <cellStyle name="强调文字颜色 1 2 2 2 3 2 2" xfId="30353"/>
    <cellStyle name="强调文字颜色 1 2 2 2 3 2 2 2" xfId="30354"/>
    <cellStyle name="强调文字颜色 1 2 2 2 3 2 3" xfId="30355"/>
    <cellStyle name="强调文字颜色 1 2 2 2 3 2 3 2" xfId="30356"/>
    <cellStyle name="强调文字颜色 1 2 2 2 3 2 4" xfId="30357"/>
    <cellStyle name="强调文字颜色 1 2 2 2 3 3" xfId="30358"/>
    <cellStyle name="适中 3 4 2 2" xfId="30359"/>
    <cellStyle name="强调文字颜色 1 2 2 2 3 3 2" xfId="30360"/>
    <cellStyle name="适中 3 4 2 2 2" xfId="30361"/>
    <cellStyle name="输出 3 2 2 4 2 3 2" xfId="30362"/>
    <cellStyle name="强调文字颜色 1 2 2 2 3 4" xfId="30363"/>
    <cellStyle name="适中 3 4 2 3" xfId="30364"/>
    <cellStyle name="强调文字颜色 1 2 2 2 3 4 2" xfId="30365"/>
    <cellStyle name="适中 3 4 2 3 2" xfId="30366"/>
    <cellStyle name="强调文字颜色 1 2 2 2 3 5" xfId="30367"/>
    <cellStyle name="适中 3 4 2 4" xfId="30368"/>
    <cellStyle name="强调文字颜色 1 2 2 2 4 2 2" xfId="30369"/>
    <cellStyle name="强调文字颜色 1 2 2 2 4 2 2 2" xfId="30370"/>
    <cellStyle name="强调文字颜色 1 2 2 2 4 2 3" xfId="30371"/>
    <cellStyle name="强调文字颜色 1 2 2 2 4 2 3 2" xfId="30372"/>
    <cellStyle name="强调文字颜色 1 2 2 2 4 2 4" xfId="30373"/>
    <cellStyle name="强调文字颜色 1 2 2 2 4 3" xfId="30374"/>
    <cellStyle name="适中 3 4 3 2" xfId="30375"/>
    <cellStyle name="强调文字颜色 1 2 2 2 4 4" xfId="30376"/>
    <cellStyle name="强调文字颜色 1 2 2 2 4 5" xfId="30377"/>
    <cellStyle name="强调文字颜色 1 2 2 2 5 2" xfId="30378"/>
    <cellStyle name="强调文字颜色 1 2 2 2 5 2 2" xfId="30379"/>
    <cellStyle name="强调文字颜色 1 2 2 2 5 3" xfId="30380"/>
    <cellStyle name="适中 3 4 4 2" xfId="30381"/>
    <cellStyle name="强调文字颜色 1 2 2 2 5 3 2" xfId="30382"/>
    <cellStyle name="强调文字颜色 1 2 2 2 5 4" xfId="30383"/>
    <cellStyle name="注释 3 3 2" xfId="30384"/>
    <cellStyle name="强调文字颜色 1 2 2 2 6" xfId="30385"/>
    <cellStyle name="注释 3 3 2 2" xfId="30386"/>
    <cellStyle name="强调文字颜色 1 2 2 2 6 2" xfId="30387"/>
    <cellStyle name="强调文字颜色 1 2 2 3" xfId="30388"/>
    <cellStyle name="强调文字颜色 1 2 2 4 2" xfId="30389"/>
    <cellStyle name="强调文字颜色 1 2 2 4 2 2" xfId="30390"/>
    <cellStyle name="强调文字颜色 1 2 2 4 2 2 2" xfId="30391"/>
    <cellStyle name="强调文字颜色 1 2 2 4 2 3" xfId="30392"/>
    <cellStyle name="强调文字颜色 1 2 2 4 2 3 2" xfId="30393"/>
    <cellStyle name="强调文字颜色 1 2 2 4 2 4" xfId="30394"/>
    <cellStyle name="强调文字颜色 1 2 2 4 4 2" xfId="30395"/>
    <cellStyle name="强调文字颜色 1 2 2 4 5" xfId="30396"/>
    <cellStyle name="强调文字颜色 1 2 2 5" xfId="30397"/>
    <cellStyle name="强调文字颜色 1 2 2 5 2" xfId="30398"/>
    <cellStyle name="强调文字颜色 1 2 2 5 2 2" xfId="30399"/>
    <cellStyle name="强调文字颜色 1 2 2 5 2 2 2" xfId="30400"/>
    <cellStyle name="强调文字颜色 1 2 2 5 2 3" xfId="30401"/>
    <cellStyle name="强调文字颜色 1 2 2 5 2 4" xfId="30402"/>
    <cellStyle name="强调文字颜色 1 2 2 5 3" xfId="30403"/>
    <cellStyle name="强调文字颜色 1 2 2 5 3 2" xfId="30404"/>
    <cellStyle name="强调文字颜色 1 2 2 5 4" xfId="30405"/>
    <cellStyle name="强调文字颜色 1 2 2 5 4 2" xfId="30406"/>
    <cellStyle name="强调文字颜色 1 2 2 5 5" xfId="30407"/>
    <cellStyle name="强调文字颜色 1 2 2 6" xfId="30408"/>
    <cellStyle name="强调文字颜色 1 2 2 6 2" xfId="30409"/>
    <cellStyle name="强调文字颜色 1 2 2 6 2 2" xfId="30410"/>
    <cellStyle name="强调文字颜色 1 2 2 6 3" xfId="30411"/>
    <cellStyle name="强调文字颜色 1 2 2 6 3 2" xfId="30412"/>
    <cellStyle name="强调文字颜色 1 2 2 6 4" xfId="30413"/>
    <cellStyle name="强调文字颜色 1 2 2 7" xfId="30414"/>
    <cellStyle name="强调文字颜色 1 2 2 7 2" xfId="30415"/>
    <cellStyle name="强调文字颜色 1 2 2 8" xfId="30416"/>
    <cellStyle name="强调文字颜色 1 2 2 8 2" xfId="30417"/>
    <cellStyle name="强调文字颜色 1 2 2 9" xfId="30418"/>
    <cellStyle name="强调文字颜色 1 2 3" xfId="30419"/>
    <cellStyle name="强调文字颜色 1 2 3 2" xfId="30420"/>
    <cellStyle name="强调文字颜色 1 2 3 2 2 4" xfId="30421"/>
    <cellStyle name="强调文字颜色 1 2 3 3" xfId="30422"/>
    <cellStyle name="强调文字颜色 1 2 3 3 2 3" xfId="30423"/>
    <cellStyle name="强调文字颜色 1 2 3 3 2 3 2" xfId="30424"/>
    <cellStyle name="强调文字颜色 1 2 3 3 2 4" xfId="30425"/>
    <cellStyle name="强调文字颜色 1 2 3 4" xfId="30426"/>
    <cellStyle name="强调文字颜色 1 2 3 4 2 2 2" xfId="30427"/>
    <cellStyle name="强调文字颜色 1 2 3 4 2 3" xfId="30428"/>
    <cellStyle name="强调文字颜色 1 2 3 4 2 3 2" xfId="30429"/>
    <cellStyle name="强调文字颜色 1 2 3 4 2 4" xfId="30430"/>
    <cellStyle name="强调文字颜色 1 2 3 4 4 2" xfId="30431"/>
    <cellStyle name="强调文字颜色 1 2 3 4 5" xfId="30432"/>
    <cellStyle name="强调文字颜色 1 2 3 5" xfId="30433"/>
    <cellStyle name="强调文字颜色 1 2 3 6" xfId="30434"/>
    <cellStyle name="强调文字颜色 1 2 3 7" xfId="30435"/>
    <cellStyle name="输入 2 6" xfId="30436"/>
    <cellStyle name="强调文字颜色 1 2 3 7 2" xfId="30437"/>
    <cellStyle name="强调文字颜色 1 2 4" xfId="30438"/>
    <cellStyle name="强调文字颜色 1 2 4 2" xfId="30439"/>
    <cellStyle name="强调文字颜色 5 2 2 3 2 2 2" xfId="30440"/>
    <cellStyle name="强调文字颜色 1 2 4 3" xfId="30441"/>
    <cellStyle name="强调文字颜色 1 2 5" xfId="30442"/>
    <cellStyle name="强调文字颜色 1 2 5 2" xfId="30443"/>
    <cellStyle name="强调文字颜色 1 2 6 3" xfId="30444"/>
    <cellStyle name="强调文字颜色 1 2 6 4 2" xfId="30445"/>
    <cellStyle name="强调文字颜色 1 2 7 3" xfId="30446"/>
    <cellStyle name="强调文字颜色 1 2 7 4" xfId="30447"/>
    <cellStyle name="强调文字颜色 1 2 8 2" xfId="30448"/>
    <cellStyle name="强调文字颜色 1 2 9" xfId="30449"/>
    <cellStyle name="强调文字颜色 1 2 9 2" xfId="30450"/>
    <cellStyle name="强调文字颜色 1 3 10" xfId="30451"/>
    <cellStyle name="强调文字颜色 1 3 2 2 2 2 2 2" xfId="30452"/>
    <cellStyle name="强调文字颜色 1 3 2 2 2 2 3 2" xfId="30453"/>
    <cellStyle name="强调文字颜色 1 3 2 2 2 2 4" xfId="30454"/>
    <cellStyle name="强调文字颜色 1 3 2 2 2 3 2" xfId="30455"/>
    <cellStyle name="强调文字颜色 1 3 2 2 2 4" xfId="30456"/>
    <cellStyle name="强调文字颜色 1 3 2 2 2 5" xfId="30457"/>
    <cellStyle name="强调文字颜色 1 3 2 2 3 2 2 2" xfId="30458"/>
    <cellStyle name="强调文字颜色 1 3 2 2 3 2 3 2" xfId="30459"/>
    <cellStyle name="强调文字颜色 1 3 2 2 3 3 2" xfId="30460"/>
    <cellStyle name="强调文字颜色 1 3 2 2 3 4" xfId="30461"/>
    <cellStyle name="强调文字颜色 1 3 2 2 3 4 2" xfId="30462"/>
    <cellStyle name="强调文字颜色 1 3 2 2 3 5" xfId="30463"/>
    <cellStyle name="强调文字颜色 1 3 2 2 4 2 2" xfId="30464"/>
    <cellStyle name="强调文字颜色 1 3 2 2 4 2 2 2" xfId="30465"/>
    <cellStyle name="强调文字颜色 1 3 2 2 4 2 3 2" xfId="30466"/>
    <cellStyle name="强调文字颜色 1 3 2 2 4 3" xfId="30467"/>
    <cellStyle name="强调文字颜色 1 3 2 2 4 3 2" xfId="30468"/>
    <cellStyle name="强调文字颜色 1 3 2 2 4 4" xfId="30469"/>
    <cellStyle name="强调文字颜色 1 3 2 2 4 4 2" xfId="30470"/>
    <cellStyle name="强调文字颜色 1 3 2 2 4 5" xfId="30471"/>
    <cellStyle name="强调文字颜色 1 3 2 2 5 2 2" xfId="30472"/>
    <cellStyle name="强调文字颜色 1 3 2 2 5 3" xfId="30473"/>
    <cellStyle name="强调文字颜色 1 3 2 2 5 3 2" xfId="30474"/>
    <cellStyle name="强调文字颜色 1 3 2 2 5 4" xfId="30475"/>
    <cellStyle name="强调文字颜色 1 3 2 2 6 2" xfId="30476"/>
    <cellStyle name="强调文字颜色 1 3 2 2 7 2" xfId="30477"/>
    <cellStyle name="强调文字颜色 1 3 2 2 8" xfId="30478"/>
    <cellStyle name="强调文字颜色 1 3 2 3" xfId="30479"/>
    <cellStyle name="强调文字颜色 1 3 2 3 2 4" xfId="30480"/>
    <cellStyle name="强调文字颜色 1 3 2 4" xfId="30481"/>
    <cellStyle name="强调文字颜色 1 3 2 4 2 2 2" xfId="30482"/>
    <cellStyle name="强调文字颜色 1 3 2 4 2 3" xfId="30483"/>
    <cellStyle name="强调文字颜色 1 3 2 4 2 4" xfId="30484"/>
    <cellStyle name="强调文字颜色 1 3 2 4 4 2" xfId="30485"/>
    <cellStyle name="强调文字颜色 1 3 2 4 5" xfId="30486"/>
    <cellStyle name="强调文字颜色 1 3 2 5" xfId="30487"/>
    <cellStyle name="强调文字颜色 1 3 2 5 2 2 2" xfId="30488"/>
    <cellStyle name="强调文字颜色 1 3 2 5 2 3" xfId="30489"/>
    <cellStyle name="强调文字颜色 1 3 2 5 2 3 2" xfId="30490"/>
    <cellStyle name="强调文字颜色 1 3 2 5 2 4" xfId="30491"/>
    <cellStyle name="强调文字颜色 1 3 2 5 3 2" xfId="30492"/>
    <cellStyle name="强调文字颜色 1 3 2 5 4" xfId="30493"/>
    <cellStyle name="强调文字颜色 1 3 2 5 4 2" xfId="30494"/>
    <cellStyle name="强调文字颜色 1 3 2 5 5" xfId="30495"/>
    <cellStyle name="强调文字颜色 1 3 2 6" xfId="30496"/>
    <cellStyle name="强调文字颜色 2 2 2 5 2 2 2" xfId="30497"/>
    <cellStyle name="强调文字颜色 1 3 2 6 3 2" xfId="30498"/>
    <cellStyle name="强调文字颜色 2 2 2 5 2 3" xfId="30499"/>
    <cellStyle name="强调文字颜色 1 3 2 6 4" xfId="30500"/>
    <cellStyle name="强调文字颜色 1 3 2 7" xfId="30501"/>
    <cellStyle name="强调文字颜色 1 3 2 7 2" xfId="30502"/>
    <cellStyle name="强调文字颜色 1 3 2 8" xfId="30503"/>
    <cellStyle name="强调文字颜色 1 3 2 8 2" xfId="30504"/>
    <cellStyle name="强调文字颜色 1 3 3" xfId="30505"/>
    <cellStyle name="强调文字颜色 1 3 3 2 2 3 2" xfId="30506"/>
    <cellStyle name="强调文字颜色 1 3 3 2 2 4" xfId="30507"/>
    <cellStyle name="强调文字颜色 1 3 3 3" xfId="30508"/>
    <cellStyle name="强调文字颜色 1 3 3 4" xfId="30509"/>
    <cellStyle name="强调文字颜色 1 3 3 4 2 2 2" xfId="30510"/>
    <cellStyle name="强调文字颜色 1 3 3 4 2 3" xfId="30511"/>
    <cellStyle name="强调文字颜色 1 3 3 4 2 3 2" xfId="30512"/>
    <cellStyle name="强调文字颜色 1 3 3 4 2 4" xfId="30513"/>
    <cellStyle name="强调文字颜色 1 3 3 4 4 2" xfId="30514"/>
    <cellStyle name="强调文字颜色 1 3 3 4 5" xfId="30515"/>
    <cellStyle name="强调文字颜色 1 3 3 5" xfId="30516"/>
    <cellStyle name="强调文字颜色 1 3 3 5 3 2" xfId="30517"/>
    <cellStyle name="强调文字颜色 1 3 3 5 4" xfId="30518"/>
    <cellStyle name="强调文字颜色 1 3 3 6" xfId="30519"/>
    <cellStyle name="强调文字颜色 1 3 3 7" xfId="30520"/>
    <cellStyle name="强调文字颜色 1 3 3 8" xfId="30521"/>
    <cellStyle name="强调文字颜色 1 3 4" xfId="30522"/>
    <cellStyle name="强调文字颜色 1 3 4 3" xfId="30523"/>
    <cellStyle name="强调文字颜色 1 3 4 4" xfId="30524"/>
    <cellStyle name="强调文字颜色 1 3 4 5" xfId="30525"/>
    <cellStyle name="强调文字颜色 1 3 5" xfId="30526"/>
    <cellStyle name="强调文字颜色 1 3 5 3" xfId="30527"/>
    <cellStyle name="强调文字颜色 1 3 5 4" xfId="30528"/>
    <cellStyle name="强调文字颜色 1 3 5 5" xfId="30529"/>
    <cellStyle name="强调文字颜色 1 3 6 3" xfId="30530"/>
    <cellStyle name="强调文字颜色 1 3 6 4" xfId="30531"/>
    <cellStyle name="强调文字颜色 1 3 6 5" xfId="30532"/>
    <cellStyle name="强调文字颜色 1 3 7 3" xfId="30533"/>
    <cellStyle name="强调文字颜色 1 3 7 4" xfId="30534"/>
    <cellStyle name="强调文字颜色 1 3 9" xfId="30535"/>
    <cellStyle name="强调文字颜色 1 4 2" xfId="30536"/>
    <cellStyle name="强调文字颜色 2 2 2" xfId="30537"/>
    <cellStyle name="强调文字颜色 2 2 2 2 3 2 4" xfId="30538"/>
    <cellStyle name="强调文字颜色 2 2 2 2 4 2 4" xfId="30539"/>
    <cellStyle name="强调文字颜色 2 2 2 2 4 4" xfId="30540"/>
    <cellStyle name="强调文字颜色 2 2 2 2 4 4 2" xfId="30541"/>
    <cellStyle name="强调文字颜色 2 2 2 3 2" xfId="30542"/>
    <cellStyle name="强调文字颜色 2 2 2 3 2 2" xfId="30543"/>
    <cellStyle name="强调文字颜色 2 2 2 3 2 2 2" xfId="30544"/>
    <cellStyle name="强调文字颜色 2 2 2 3 2 3" xfId="30545"/>
    <cellStyle name="强调文字颜色 2 2 2 3 2 3 2" xfId="30546"/>
    <cellStyle name="强调文字颜色 2 2 2 3 2 4" xfId="30547"/>
    <cellStyle name="强调文字颜色 2 2 2 3 3" xfId="30548"/>
    <cellStyle name="强调文字颜色 2 2 2 3 3 2" xfId="30549"/>
    <cellStyle name="强调文字颜色 2 2 2 3 4 2" xfId="30550"/>
    <cellStyle name="强调文字颜色 2 2 2 4 2 2" xfId="30551"/>
    <cellStyle name="强调文字颜色 2 2 2 4 2 2 2" xfId="30552"/>
    <cellStyle name="强调文字颜色 2 2 2 4 2 3" xfId="30553"/>
    <cellStyle name="强调文字颜色 2 2 2 4 2 3 2" xfId="30554"/>
    <cellStyle name="强调文字颜色 2 2 2 4 3 2" xfId="30555"/>
    <cellStyle name="强调文字颜色 2 2 2 4 4" xfId="30556"/>
    <cellStyle name="强调文字颜色 2 2 2 4 4 2" xfId="30557"/>
    <cellStyle name="强调文字颜色 2 2 2 5 2 4" xfId="30558"/>
    <cellStyle name="强调文字颜色 2 2 2 5 3" xfId="30559"/>
    <cellStyle name="强调文字颜色 2 2 2 5 3 2" xfId="30560"/>
    <cellStyle name="强调文字颜色 2 2 2 5 4" xfId="30561"/>
    <cellStyle name="强调文字颜色 2 2 2 5 4 2" xfId="30562"/>
    <cellStyle name="强调文字颜色 2 2 2 6 2" xfId="30563"/>
    <cellStyle name="强调文字颜色 2 2 2 6 3" xfId="30564"/>
    <cellStyle name="强调文字颜色 2 2 2 6 4" xfId="30565"/>
    <cellStyle name="强调文字颜色 2 2 2 7 2" xfId="30566"/>
    <cellStyle name="强调文字颜色 2 2 2 8" xfId="30567"/>
    <cellStyle name="强调文字颜色 2 2 2 8 2" xfId="30568"/>
    <cellStyle name="强调文字颜色 2 2 3" xfId="30569"/>
    <cellStyle name="强调文字颜色 2 2 3 3 2" xfId="30570"/>
    <cellStyle name="强调文字颜色 2 2 3 3 2 2 2" xfId="30571"/>
    <cellStyle name="强调文字颜色 2 2 3 3 2 3" xfId="30572"/>
    <cellStyle name="强调文字颜色 2 2 3 3 2 3 2" xfId="30573"/>
    <cellStyle name="强调文字颜色 2 2 3 3 2 4" xfId="30574"/>
    <cellStyle name="强调文字颜色 2 2 3 3 4" xfId="30575"/>
    <cellStyle name="强调文字颜色 2 2 3 4 2 2" xfId="30576"/>
    <cellStyle name="强调文字颜色 2 2 3 4 2 2 2" xfId="30577"/>
    <cellStyle name="强调文字颜色 2 2 3 4 2 3" xfId="30578"/>
    <cellStyle name="强调文字颜色 2 2 3 4 2 3 2" xfId="30579"/>
    <cellStyle name="强调文字颜色 2 2 3 4 3 2" xfId="30580"/>
    <cellStyle name="强调文字颜色 2 2 3 4 4" xfId="30581"/>
    <cellStyle name="强调文字颜色 2 2 3 4 4 2" xfId="30582"/>
    <cellStyle name="强调文字颜色 2 2 3 5 2 2" xfId="30583"/>
    <cellStyle name="强调文字颜色 2 2 3 6 2" xfId="30584"/>
    <cellStyle name="强调文字颜色 2 2 3 7 2" xfId="30585"/>
    <cellStyle name="强调文字颜色 2 2 3 8" xfId="30586"/>
    <cellStyle name="强调文字颜色 2 2 5 3 2" xfId="30587"/>
    <cellStyle name="强调文字颜色 2 2 6 3 2" xfId="30588"/>
    <cellStyle name="强调文字颜色 2 2 7 3 2" xfId="30589"/>
    <cellStyle name="强调文字颜色 2 2 9" xfId="30590"/>
    <cellStyle name="强调文字颜色 2 3" xfId="30591"/>
    <cellStyle name="强调文字颜色 2 3 10" xfId="30592"/>
    <cellStyle name="强调文字颜色 2 3 2" xfId="30593"/>
    <cellStyle name="强调文字颜色 2 3 2 2 2 2 2" xfId="30594"/>
    <cellStyle name="注释 2 37 4" xfId="30595"/>
    <cellStyle name="注释 2 42 4" xfId="30596"/>
    <cellStyle name="强调文字颜色 2 3 2 2 2 2 2 2" xfId="30597"/>
    <cellStyle name="强调文字颜色 2 3 2 2 2 2 3" xfId="30598"/>
    <cellStyle name="注释 2 38 4" xfId="30599"/>
    <cellStyle name="注释 2 43 4" xfId="30600"/>
    <cellStyle name="强调文字颜色 2 3 2 2 2 2 3 2" xfId="30601"/>
    <cellStyle name="强调文字颜色 2 3 2 2 2 2 4" xfId="30602"/>
    <cellStyle name="强调文字颜色 2 3 2 2 2 3" xfId="30603"/>
    <cellStyle name="强调文字颜色 2 3 2 2 2 3 2" xfId="30604"/>
    <cellStyle name="强调文字颜色 2 3 2 2 2 4" xfId="30605"/>
    <cellStyle name="强调文字颜色 2 3 2 2 2 4 2" xfId="30606"/>
    <cellStyle name="强调文字颜色 2 3 2 2 2 5" xfId="30607"/>
    <cellStyle name="强调文字颜色 2 3 2 2 3 2" xfId="30608"/>
    <cellStyle name="强调文字颜色 2 3 2 2 3 2 2" xfId="30609"/>
    <cellStyle name="强调文字颜色 2 3 2 2 3 2 2 2" xfId="30610"/>
    <cellStyle name="强调文字颜色 2 3 2 2 3 3" xfId="30611"/>
    <cellStyle name="强调文字颜色 2 3 2 2 3 3 2" xfId="30612"/>
    <cellStyle name="强调文字颜色 2 3 2 2 3 4" xfId="30613"/>
    <cellStyle name="强调文字颜色 2 3 2 2 3 4 2" xfId="30614"/>
    <cellStyle name="强调文字颜色 2 3 2 2 3 5" xfId="30615"/>
    <cellStyle name="强调文字颜色 2 3 2 2 4 2" xfId="30616"/>
    <cellStyle name="强调文字颜色 2 3 2 2 4 2 2" xfId="30617"/>
    <cellStyle name="强调文字颜色 2 3 2 2 4 2 2 2" xfId="30618"/>
    <cellStyle name="强调文字颜色 2 3 2 2 4 2 3" xfId="30619"/>
    <cellStyle name="强调文字颜色 2 3 2 2 4 2 3 2" xfId="30620"/>
    <cellStyle name="强调文字颜色 2 3 2 2 4 2 4" xfId="30621"/>
    <cellStyle name="强调文字颜色 2 3 2 2 4 3" xfId="30622"/>
    <cellStyle name="强调文字颜色 2 3 2 2 4 3 2" xfId="30623"/>
    <cellStyle name="强调文字颜色 2 3 2 2 4 4 2" xfId="30624"/>
    <cellStyle name="强调文字颜色 2 3 2 2 4 5" xfId="30625"/>
    <cellStyle name="强调文字颜色 2 3 2 2 5 3 2" xfId="30626"/>
    <cellStyle name="强调文字颜色 2 3 2 2 5 4" xfId="30627"/>
    <cellStyle name="强调文字颜色 2 3 2 3" xfId="30628"/>
    <cellStyle name="强调文字颜色 2 3 2 3 2 2 2" xfId="30629"/>
    <cellStyle name="强调文字颜色 2 3 2 3 2 3 2" xfId="30630"/>
    <cellStyle name="强调文字颜色 2 3 2 3 2 4" xfId="30631"/>
    <cellStyle name="强调文字颜色 2 3 2 4" xfId="30632"/>
    <cellStyle name="强调文字颜色 2 3 2 5" xfId="30633"/>
    <cellStyle name="强调文字颜色 2 3 2 5 4" xfId="30634"/>
    <cellStyle name="强调文字颜色 2 3 2 6" xfId="30635"/>
    <cellStyle name="强调文字颜色 2 3 2 7" xfId="30636"/>
    <cellStyle name="强调文字颜色 2 3 2 8" xfId="30637"/>
    <cellStyle name="强调文字颜色 2 3 3" xfId="30638"/>
    <cellStyle name="强调文字颜色 2 3 3 2 2" xfId="30639"/>
    <cellStyle name="输出 2 2 2 4 2 4" xfId="30640"/>
    <cellStyle name="强调文字颜色 2 3 3 2 2 2" xfId="30641"/>
    <cellStyle name="强调文字颜色 2 3 3 2 2 2 2" xfId="30642"/>
    <cellStyle name="强调文字颜色 2 3 3 2 2 3" xfId="30643"/>
    <cellStyle name="强调文字颜色 2 3 3 2 2 3 2" xfId="30644"/>
    <cellStyle name="强调文字颜色 2 3 3 2 3 2" xfId="30645"/>
    <cellStyle name="强调文字颜色 2 3 3 2 4 2" xfId="30646"/>
    <cellStyle name="强调文字颜色 2 3 3 3" xfId="30647"/>
    <cellStyle name="注释 3 21 2 4" xfId="30648"/>
    <cellStyle name="强调文字颜色 2 3 3 3 2" xfId="30649"/>
    <cellStyle name="注释 3 16 2 4" xfId="30650"/>
    <cellStyle name="强调文字颜色 2 3 3 3 2 2" xfId="30651"/>
    <cellStyle name="强调文字颜色 2 3 3 3 2 2 2" xfId="30652"/>
    <cellStyle name="强调文字颜色 2 3 3 3 2 3 2" xfId="30653"/>
    <cellStyle name="强调文字颜色 2 3 3 3 3 2" xfId="30654"/>
    <cellStyle name="强调文字颜色 2 3 3 3 4 2" xfId="30655"/>
    <cellStyle name="强调文字颜色 2 3 3 4" xfId="30656"/>
    <cellStyle name="强调文字颜色 2 3 3 4 2" xfId="30657"/>
    <cellStyle name="强调文字颜色 2 3 3 4 2 2" xfId="30658"/>
    <cellStyle name="强调文字颜色 2 3 3 4 2 2 2" xfId="30659"/>
    <cellStyle name="输出 2 4" xfId="30660"/>
    <cellStyle name="强调文字颜色 2 3 3 5" xfId="30661"/>
    <cellStyle name="强调文字颜色 2 3 3 5 2" xfId="30662"/>
    <cellStyle name="强调文字颜色 2 3 3 5 2 2" xfId="30663"/>
    <cellStyle name="强调文字颜色 2 3 3 6" xfId="30664"/>
    <cellStyle name="强调文字颜色 2 3 3 7" xfId="30665"/>
    <cellStyle name="强调文字颜色 2 3 3 8" xfId="30666"/>
    <cellStyle name="强调文字颜色 2 3 4 2 2 2" xfId="30667"/>
    <cellStyle name="强调文字颜色 2 3 4 2 3" xfId="30668"/>
    <cellStyle name="强调文字颜色 2 3 4 2 3 2" xfId="30669"/>
    <cellStyle name="强调文字颜色 2 3 4 3" xfId="30670"/>
    <cellStyle name="强调文字颜色 2 3 4 4" xfId="30671"/>
    <cellStyle name="注释 2 3 2 3 2 3 3" xfId="30672"/>
    <cellStyle name="强调文字颜色 2 3 4 4 2" xfId="30673"/>
    <cellStyle name="强调文字颜色 2 3 4 5" xfId="30674"/>
    <cellStyle name="强调文字颜色 2 3 5 2 3" xfId="30675"/>
    <cellStyle name="强调文字颜色 2 3 5 3" xfId="30676"/>
    <cellStyle name="注释 3 23 2 4" xfId="30677"/>
    <cellStyle name="强调文字颜色 2 3 5 3 2" xfId="30678"/>
    <cellStyle name="注释 3 18 2 4" xfId="30679"/>
    <cellStyle name="强调文字颜色 2 3 5 5" xfId="30680"/>
    <cellStyle name="强调文字颜色 2 3 6 2 2" xfId="30681"/>
    <cellStyle name="强调文字颜色 2 3 6 2 2 2" xfId="30682"/>
    <cellStyle name="强调文字颜色 2 3 6 2 3" xfId="30683"/>
    <cellStyle name="强调文字颜色 2 3 6 2 4" xfId="30684"/>
    <cellStyle name="强调文字颜色 2 3 6 3" xfId="30685"/>
    <cellStyle name="注释 3 24 2 4" xfId="30686"/>
    <cellStyle name="强调文字颜色 2 3 6 3 2" xfId="30687"/>
    <cellStyle name="注释 3 19 2 4" xfId="30688"/>
    <cellStyle name="强调文字颜色 2 3 6 4 2" xfId="30689"/>
    <cellStyle name="强调文字颜色 5 2 2 2 3 2" xfId="30690"/>
    <cellStyle name="强调文字颜色 2 3 7 2 2" xfId="30691"/>
    <cellStyle name="强调文字颜色 5 2 2 2 4" xfId="30692"/>
    <cellStyle name="强调文字颜色 2 3 7 3" xfId="30693"/>
    <cellStyle name="强调文字颜色 5 2 2 2 4 2" xfId="30694"/>
    <cellStyle name="注释 3 30 2 4" xfId="30695"/>
    <cellStyle name="注释 3 25 2 4" xfId="30696"/>
    <cellStyle name="强调文字颜色 2 3 7 3 2" xfId="30697"/>
    <cellStyle name="强调文字颜色 5 2 2 2 5" xfId="30698"/>
    <cellStyle name="强调文字颜色 2 3 7 4" xfId="30699"/>
    <cellStyle name="强调文字颜色 2 3 8" xfId="30700"/>
    <cellStyle name="强调文字颜色 2 3 9" xfId="30701"/>
    <cellStyle name="强调文字颜色 2 4" xfId="30702"/>
    <cellStyle name="强调文字颜色 2 4 2" xfId="30703"/>
    <cellStyle name="强调文字颜色 2 5" xfId="30704"/>
    <cellStyle name="强调文字颜色 3 2 10" xfId="30705"/>
    <cellStyle name="强调文字颜色 3 2 2 2" xfId="30706"/>
    <cellStyle name="强调文字颜色 3 2 2 2 2" xfId="30707"/>
    <cellStyle name="强调文字颜色 3 2 2 2 2 2" xfId="30708"/>
    <cellStyle name="强调文字颜色 3 2 2 2 2 2 2" xfId="30709"/>
    <cellStyle name="强调文字颜色 3 2 2 2 2 2 2 2" xfId="30710"/>
    <cellStyle name="强调文字颜色 3 2 2 2 2 2 3" xfId="30711"/>
    <cellStyle name="强调文字颜色 3 2 2 2 2 2 3 2" xfId="30712"/>
    <cellStyle name="强调文字颜色 3 2 2 2 2 2 4" xfId="30713"/>
    <cellStyle name="强调文字颜色 3 2 2 2 2 3" xfId="30714"/>
    <cellStyle name="强调文字颜色 3 2 2 2 2 3 2" xfId="30715"/>
    <cellStyle name="强调文字颜色 3 2 2 2 2 4" xfId="30716"/>
    <cellStyle name="强调文字颜色 3 2 2 2 2 5" xfId="30717"/>
    <cellStyle name="强调文字颜色 3 2 2 2 3 2" xfId="30718"/>
    <cellStyle name="强调文字颜色 3 2 2 2 3 2 2" xfId="30719"/>
    <cellStyle name="强调文字颜色 3 2 2 2 3 2 2 2" xfId="30720"/>
    <cellStyle name="强调文字颜色 3 2 2 2 3 2 3" xfId="30721"/>
    <cellStyle name="强调文字颜色 3 2 2 2 3 2 3 2" xfId="30722"/>
    <cellStyle name="强调文字颜色 3 2 2 2 3 2 4" xfId="30723"/>
    <cellStyle name="强调文字颜色 3 2 2 2 3 3 2" xfId="30724"/>
    <cellStyle name="强调文字颜色 3 2 2 2 3 4" xfId="30725"/>
    <cellStyle name="强调文字颜色 3 2 2 2 3 5" xfId="30726"/>
    <cellStyle name="强调文字颜色 3 2 2 2 4 2" xfId="30727"/>
    <cellStyle name="强调文字颜色 3 2 2 2 4 2 2" xfId="30728"/>
    <cellStyle name="强调文字颜色 3 2 2 2 4 2 3" xfId="30729"/>
    <cellStyle name="强调文字颜色 3 2 2 2 4 2 4" xfId="30730"/>
    <cellStyle name="强调文字颜色 3 2 2 2 4 3" xfId="30731"/>
    <cellStyle name="强调文字颜色 3 2 2 2 4 3 2" xfId="30732"/>
    <cellStyle name="强调文字颜色 3 2 2 2 4 4" xfId="30733"/>
    <cellStyle name="强调文字颜色 3 2 2 2 4 5" xfId="30734"/>
    <cellStyle name="强调文字颜色 3 2 2 2 5" xfId="30735"/>
    <cellStyle name="强调文字颜色 3 2 2 2 5 2" xfId="30736"/>
    <cellStyle name="强调文字颜色 3 2 2 2 5 3" xfId="30737"/>
    <cellStyle name="强调文字颜色 3 2 2 2 5 4" xfId="30738"/>
    <cellStyle name="强调文字颜色 3 2 2 2 7 2" xfId="30739"/>
    <cellStyle name="强调文字颜色 3 2 2 2 8" xfId="30740"/>
    <cellStyle name="强调文字颜色 3 2 2 3" xfId="30741"/>
    <cellStyle name="强调文字颜色 3 2 2 3 2" xfId="30742"/>
    <cellStyle name="强调文字颜色 3 2 2 3 2 3" xfId="30743"/>
    <cellStyle name="强调文字颜色 3 2 2 3 2 3 2" xfId="30744"/>
    <cellStyle name="强调文字颜色 3 2 2 3 2 4" xfId="30745"/>
    <cellStyle name="强调文字颜色 3 2 2 3 3" xfId="30746"/>
    <cellStyle name="强调文字颜色 3 2 2 3 4" xfId="30747"/>
    <cellStyle name="强调文字颜色 3 2 2 3 4 2" xfId="30748"/>
    <cellStyle name="强调文字颜色 3 2 2 3 5" xfId="30749"/>
    <cellStyle name="强调文字颜色 3 2 2 4" xfId="30750"/>
    <cellStyle name="强调文字颜色 3 2 2 4 2" xfId="30751"/>
    <cellStyle name="强调文字颜色 3 2 2 4 2 3" xfId="30752"/>
    <cellStyle name="强调文字颜色 3 2 2 4 2 3 2" xfId="30753"/>
    <cellStyle name="强调文字颜色 3 2 2 4 3" xfId="30754"/>
    <cellStyle name="强调文字颜色 3 2 2 4 3 2" xfId="30755"/>
    <cellStyle name="强调文字颜色 3 2 2 4 4" xfId="30756"/>
    <cellStyle name="强调文字颜色 3 2 2 4 4 2" xfId="30757"/>
    <cellStyle name="强调文字颜色 3 2 2 4 5" xfId="30758"/>
    <cellStyle name="强调文字颜色 3 2 2 5" xfId="30759"/>
    <cellStyle name="强调文字颜色 3 2 2 5 3 2" xfId="30760"/>
    <cellStyle name="强调文字颜色 3 2 2 5 4" xfId="30761"/>
    <cellStyle name="强调文字颜色 3 2 2 5 4 2" xfId="30762"/>
    <cellStyle name="强调文字颜色 3 2 2 5 5" xfId="30763"/>
    <cellStyle name="强调文字颜色 3 2 2 6" xfId="30764"/>
    <cellStyle name="强调文字颜色 3 2 2 6 2" xfId="30765"/>
    <cellStyle name="强调文字颜色 3 2 2 6 2 2" xfId="30766"/>
    <cellStyle name="强调文字颜色 3 2 2 6 3" xfId="30767"/>
    <cellStyle name="强调文字颜色 3 2 2 6 3 2" xfId="30768"/>
    <cellStyle name="强调文字颜色 3 2 2 6 4" xfId="30769"/>
    <cellStyle name="强调文字颜色 3 2 2 7" xfId="30770"/>
    <cellStyle name="强调文字颜色 3 2 2 8" xfId="30771"/>
    <cellStyle name="强调文字颜色 3 2 2 8 2" xfId="30772"/>
    <cellStyle name="强调文字颜色 3 2 3 2 2 2 2" xfId="30773"/>
    <cellStyle name="强调文字颜色 3 2 3 2 2 3" xfId="30774"/>
    <cellStyle name="强调文字颜色 3 2 3 2 2 3 2" xfId="30775"/>
    <cellStyle name="强调文字颜色 4 2 2 2 2 5" xfId="30776"/>
    <cellStyle name="强调文字颜色 3 2 3 2 2 4" xfId="30777"/>
    <cellStyle name="强调文字颜色 3 2 3 2 3 2" xfId="30778"/>
    <cellStyle name="强调文字颜色 3 2 3 2 4" xfId="30779"/>
    <cellStyle name="强调文字颜色 3 2 3 2 4 2" xfId="30780"/>
    <cellStyle name="强调文字颜色 3 2 3 2 5" xfId="30781"/>
    <cellStyle name="强调文字颜色 3 2 3 3 2 2" xfId="30782"/>
    <cellStyle name="强调文字颜色 3 2 3 3 2 2 2" xfId="30783"/>
    <cellStyle name="强调文字颜色 3 2 3 3 2 3" xfId="30784"/>
    <cellStyle name="强调文字颜色 3 2 3 3 2 3 2" xfId="30785"/>
    <cellStyle name="强调文字颜色 3 2 3 3 2 4" xfId="30786"/>
    <cellStyle name="强调文字颜色 3 2 3 3 3 2" xfId="30787"/>
    <cellStyle name="强调文字颜色 3 2 3 3 4" xfId="30788"/>
    <cellStyle name="强调文字颜色 3 2 3 3 4 2" xfId="30789"/>
    <cellStyle name="强调文字颜色 3 2 3 3 5" xfId="30790"/>
    <cellStyle name="强调文字颜色 3 2 3 4 2" xfId="30791"/>
    <cellStyle name="强调文字颜色 3 2 3 4 2 2 2" xfId="30792"/>
    <cellStyle name="强调文字颜色 3 2 3 4 2 3 2" xfId="30793"/>
    <cellStyle name="强调文字颜色 3 2 3 4 2 4" xfId="30794"/>
    <cellStyle name="强调文字颜色 3 2 3 4 3" xfId="30795"/>
    <cellStyle name="强调文字颜色 3 2 3 4 4" xfId="30796"/>
    <cellStyle name="强调文字颜色 3 2 3 4 5" xfId="30797"/>
    <cellStyle name="强调文字颜色 3 2 3 5" xfId="30798"/>
    <cellStyle name="强调文字颜色 3 2 3 5 4" xfId="30799"/>
    <cellStyle name="强调文字颜色 3 2 3 6" xfId="30800"/>
    <cellStyle name="强调文字颜色 3 2 3 6 2" xfId="30801"/>
    <cellStyle name="强调文字颜色 3 2 3 7" xfId="30802"/>
    <cellStyle name="强调文字颜色 3 2 3 8" xfId="30803"/>
    <cellStyle name="强调文字颜色 3 2 4 2 2 2" xfId="30804"/>
    <cellStyle name="强调文字颜色 3 2 4 2 3" xfId="30805"/>
    <cellStyle name="强调文字颜色 3 2 4 2 3 2" xfId="30806"/>
    <cellStyle name="强调文字颜色 3 2 4 2 4" xfId="30807"/>
    <cellStyle name="强调文字颜色 5 2 2 5 2 2 2" xfId="30808"/>
    <cellStyle name="强调文字颜色 3 2 4 3" xfId="30809"/>
    <cellStyle name="强调文字颜色 3 2 4 4" xfId="30810"/>
    <cellStyle name="强调文字颜色 3 2 4 4 2" xfId="30811"/>
    <cellStyle name="强调文字颜色 3 2 4 5" xfId="30812"/>
    <cellStyle name="强调文字颜色 3 2 5 2 2 2" xfId="30813"/>
    <cellStyle name="强调文字颜色 3 2 5 2 3" xfId="30814"/>
    <cellStyle name="强调文字颜色 3 2 5 2 3 2" xfId="30815"/>
    <cellStyle name="强调文字颜色 3 2 5 2 4" xfId="30816"/>
    <cellStyle name="强调文字颜色 3 2 5 3 2" xfId="30817"/>
    <cellStyle name="强调文字颜色 3 2 5 4 2" xfId="30818"/>
    <cellStyle name="强调文字颜色 3 2 6 2 2 2" xfId="30819"/>
    <cellStyle name="强调文字颜色 3 2 6 2 3" xfId="30820"/>
    <cellStyle name="强调文字颜色 3 2 6 2 3 2" xfId="30821"/>
    <cellStyle name="强调文字颜色 3 2 6 3 2" xfId="30822"/>
    <cellStyle name="注释 2 10 2 2" xfId="30823"/>
    <cellStyle name="强调文字颜色 3 2 6 4" xfId="30824"/>
    <cellStyle name="注释 2 10 3" xfId="30825"/>
    <cellStyle name="强调文字颜色 3 2 6 4 2" xfId="30826"/>
    <cellStyle name="注释 2 10 3 2" xfId="30827"/>
    <cellStyle name="强调文字颜色 3 2 9" xfId="30828"/>
    <cellStyle name="强调文字颜色 3 3 10" xfId="30829"/>
    <cellStyle name="强调文字颜色 3 3 2" xfId="30830"/>
    <cellStyle name="强调文字颜色 3 3 2 2 2" xfId="30831"/>
    <cellStyle name="强调文字颜色 3 3 2 2 2 2" xfId="30832"/>
    <cellStyle name="强调文字颜色 3 3 2 2 2 2 2" xfId="30833"/>
    <cellStyle name="强调文字颜色 3 3 2 2 2 2 2 2" xfId="30834"/>
    <cellStyle name="强调文字颜色 3 3 2 2 2 2 3" xfId="30835"/>
    <cellStyle name="强调文字颜色 3 3 2 2 2 2 3 2" xfId="30836"/>
    <cellStyle name="强调文字颜色 3 3 2 2 2 2 4" xfId="30837"/>
    <cellStyle name="强调文字颜色 3 3 2 2 2 3 2" xfId="30838"/>
    <cellStyle name="强调文字颜色 3 3 2 2 2 5" xfId="30839"/>
    <cellStyle name="强调文字颜色 3 3 2 2 3 2" xfId="30840"/>
    <cellStyle name="强调文字颜色 3 3 2 2 3 2 2" xfId="30841"/>
    <cellStyle name="强调文字颜色 3 3 2 2 3 2 2 2" xfId="30842"/>
    <cellStyle name="输出 3 5 2 2 2" xfId="30843"/>
    <cellStyle name="强调文字颜色 3 3 2 2 3 3 2" xfId="30844"/>
    <cellStyle name="输出 3 5 2 3" xfId="30845"/>
    <cellStyle name="强调文字颜色 3 3 2 2 3 4" xfId="30846"/>
    <cellStyle name="输出 3 5 2 4" xfId="30847"/>
    <cellStyle name="强调文字颜色 3 3 2 2 3 5" xfId="30848"/>
    <cellStyle name="强调文字颜色 3 3 2 2 4 2 2" xfId="30849"/>
    <cellStyle name="强调文字颜色 3 3 2 2 4 2 3" xfId="30850"/>
    <cellStyle name="强调文字颜色 3 3 2 2 4 2 4" xfId="30851"/>
    <cellStyle name="输出 3 5 3 2" xfId="30852"/>
    <cellStyle name="强调文字颜色 3 3 2 2 4 3" xfId="30853"/>
    <cellStyle name="强调文字颜色 3 3 2 2 4 3 2" xfId="30854"/>
    <cellStyle name="强调文字颜色 3 3 2 2 4 4" xfId="30855"/>
    <cellStyle name="强调文字颜色 3 3 2 2 4 5" xfId="30856"/>
    <cellStyle name="强调文字颜色 3 3 2 2 5 2" xfId="30857"/>
    <cellStyle name="强调文字颜色 3 3 2 2 5 2 2" xfId="30858"/>
    <cellStyle name="强调文字颜色 3 3 2 2 6" xfId="30859"/>
    <cellStyle name="强调文字颜色 3 3 2 2 7" xfId="30860"/>
    <cellStyle name="强调文字颜色 3 3 2 3" xfId="30861"/>
    <cellStyle name="注释 2 46 2" xfId="30862"/>
    <cellStyle name="注释 2 51 2" xfId="30863"/>
    <cellStyle name="强调文字颜色 3 3 2 3 2" xfId="30864"/>
    <cellStyle name="注释 2 46 2 2" xfId="30865"/>
    <cellStyle name="注释 2 51 2 2" xfId="30866"/>
    <cellStyle name="强调文字颜色 3 3 2 3 2 3 2" xfId="30867"/>
    <cellStyle name="强调文字颜色 3 3 2 3 3" xfId="30868"/>
    <cellStyle name="注释 2 46 2 3" xfId="30869"/>
    <cellStyle name="注释 2 51 2 3" xfId="30870"/>
    <cellStyle name="强调文字颜色 3 3 2 3 4 2" xfId="30871"/>
    <cellStyle name="强调文字颜色 3 3 2 3 5" xfId="30872"/>
    <cellStyle name="强调文字颜色 3 3 2 4" xfId="30873"/>
    <cellStyle name="注释 2 46 3" xfId="30874"/>
    <cellStyle name="注释 2 51 3" xfId="30875"/>
    <cellStyle name="强调文字颜色 3 3 2 4 2" xfId="30876"/>
    <cellStyle name="注释 2 46 3 2" xfId="30877"/>
    <cellStyle name="注释 2 51 3 2" xfId="30878"/>
    <cellStyle name="强调文字颜色 3 3 2 4 2 3 2" xfId="30879"/>
    <cellStyle name="强调文字颜色 3 3 2 4 2 4" xfId="30880"/>
    <cellStyle name="强调文字颜色 3 3 2 4 3" xfId="30881"/>
    <cellStyle name="强调文字颜色 3 3 2 4 3 2" xfId="30882"/>
    <cellStyle name="强调文字颜色 3 3 2 4 4 2" xfId="30883"/>
    <cellStyle name="强调文字颜色 3 3 2 4 5" xfId="30884"/>
    <cellStyle name="强调文字颜色 3 3 2 5" xfId="30885"/>
    <cellStyle name="注释 2 46 4" xfId="30886"/>
    <cellStyle name="注释 2 51 4" xfId="30887"/>
    <cellStyle name="强调文字颜色 3 3 2 5 2" xfId="30888"/>
    <cellStyle name="注释 2 46 4 2" xfId="30889"/>
    <cellStyle name="注释 2 51 4 2" xfId="30890"/>
    <cellStyle name="强调文字颜色 3 3 2 5 2 2" xfId="30891"/>
    <cellStyle name="强调文字颜色 3 3 2 5 2 2 2" xfId="30892"/>
    <cellStyle name="强调文字颜色 3 3 2 5 3" xfId="30893"/>
    <cellStyle name="强调文字颜色 3 3 2 5 3 2" xfId="30894"/>
    <cellStyle name="强调文字颜色 3 3 2 5 4" xfId="30895"/>
    <cellStyle name="强调文字颜色 3 3 2 5 5" xfId="30896"/>
    <cellStyle name="强调文字颜色 3 3 2 6" xfId="30897"/>
    <cellStyle name="注释 2 46 5" xfId="30898"/>
    <cellStyle name="注释 2 51 5" xfId="30899"/>
    <cellStyle name="强调文字颜色 3 3 2 6 2" xfId="30900"/>
    <cellStyle name="强调文字颜色 3 3 2 6 2 2" xfId="30901"/>
    <cellStyle name="强调文字颜色 3 3 2 6 3" xfId="30902"/>
    <cellStyle name="强调文字颜色 3 3 2 6 3 2" xfId="30903"/>
    <cellStyle name="强调文字颜色 3 3 2 6 4" xfId="30904"/>
    <cellStyle name="强调文字颜色 3 3 2 7" xfId="30905"/>
    <cellStyle name="强调文字颜色 3 3 2 7 2" xfId="30906"/>
    <cellStyle name="强调文字颜色 3 3 2 8" xfId="30907"/>
    <cellStyle name="强调文字颜色 3 3 2 8 2" xfId="30908"/>
    <cellStyle name="强调文字颜色 3 3 2 9" xfId="30909"/>
    <cellStyle name="强调文字颜色 3 3 3 2 2 3 2" xfId="30910"/>
    <cellStyle name="强调文字颜色 5 2 2 2 2 5" xfId="30911"/>
    <cellStyle name="强调文字颜色 3 3 3 2 4 2" xfId="30912"/>
    <cellStyle name="强调文字颜色 3 3 3 2 5" xfId="30913"/>
    <cellStyle name="强调文字颜色 3 3 3 3 2 3" xfId="30914"/>
    <cellStyle name="强调文字颜色 3 3 3 3 2 3 2" xfId="30915"/>
    <cellStyle name="强调文字颜色 3 3 3 3 3 2" xfId="30916"/>
    <cellStyle name="注释 2 47 2 3 2" xfId="30917"/>
    <cellStyle name="注释 2 52 2 3 2" xfId="30918"/>
    <cellStyle name="强调文字颜色 3 3 3 3 4 2" xfId="30919"/>
    <cellStyle name="强调文字颜色 3 3 3 3 5" xfId="30920"/>
    <cellStyle name="强调文字颜色 3 3 3 4 2 2" xfId="30921"/>
    <cellStyle name="强调文字颜色 3 3 3 4 2 2 2" xfId="30922"/>
    <cellStyle name="强调文字颜色 3 3 3 4 2 3" xfId="30923"/>
    <cellStyle name="强调文字颜色 3 3 3 4 2 3 2" xfId="30924"/>
    <cellStyle name="强调文字颜色 3 3 3 4 2 4" xfId="30925"/>
    <cellStyle name="强调文字颜色 3 3 3 4 3" xfId="30926"/>
    <cellStyle name="强调文字颜色 3 3 3 4 3 2" xfId="30927"/>
    <cellStyle name="强调文字颜色 3 3 3 4 4" xfId="30928"/>
    <cellStyle name="强调文字颜色 3 3 3 4 4 2" xfId="30929"/>
    <cellStyle name="强调文字颜色 3 3 3 4 5" xfId="30930"/>
    <cellStyle name="强调文字颜色 3 3 3 5" xfId="30931"/>
    <cellStyle name="注释 2 47 4" xfId="30932"/>
    <cellStyle name="注释 2 52 4" xfId="30933"/>
    <cellStyle name="强调文字颜色 3 3 3 5 2" xfId="30934"/>
    <cellStyle name="注释 2 47 4 2" xfId="30935"/>
    <cellStyle name="注释 2 52 4 2" xfId="30936"/>
    <cellStyle name="强调文字颜色 3 3 3 5 3" xfId="30937"/>
    <cellStyle name="强调文字颜色 3 3 3 5 3 2" xfId="30938"/>
    <cellStyle name="强调文字颜色 3 3 3 5 4" xfId="30939"/>
    <cellStyle name="强调文字颜色 3 3 3 6" xfId="30940"/>
    <cellStyle name="注释 2 47 5" xfId="30941"/>
    <cellStyle name="注释 2 52 5" xfId="30942"/>
    <cellStyle name="强调文字颜色 3 3 3 6 2" xfId="30943"/>
    <cellStyle name="强调文字颜色 3 3 3 7" xfId="30944"/>
    <cellStyle name="强调文字颜色 3 3 3 7 2" xfId="30945"/>
    <cellStyle name="强调文字颜色 3 3 3 8" xfId="30946"/>
    <cellStyle name="强调文字颜色 3 3 4 2 2 2" xfId="30947"/>
    <cellStyle name="强调文字颜色 3 3 4 2 3" xfId="30948"/>
    <cellStyle name="强调文字颜色 3 3 4 2 3 2" xfId="30949"/>
    <cellStyle name="强调文字颜色 3 3 4 3" xfId="30950"/>
    <cellStyle name="注释 2 48 2" xfId="30951"/>
    <cellStyle name="注释 2 53 2" xfId="30952"/>
    <cellStyle name="强调文字颜色 3 3 4 4" xfId="30953"/>
    <cellStyle name="注释 2 48 3" xfId="30954"/>
    <cellStyle name="注释 2 53 3" xfId="30955"/>
    <cellStyle name="强调文字颜色 3 3 4 4 2" xfId="30956"/>
    <cellStyle name="注释 2 48 3 2" xfId="30957"/>
    <cellStyle name="注释 2 53 3 2" xfId="30958"/>
    <cellStyle name="强调文字颜色 3 3 4 5" xfId="30959"/>
    <cellStyle name="注释 2 48 4" xfId="30960"/>
    <cellStyle name="注释 2 53 4" xfId="30961"/>
    <cellStyle name="强调文字颜色 3 3 5 2 2 2" xfId="30962"/>
    <cellStyle name="强调文字颜色 3 3 5 2 3" xfId="30963"/>
    <cellStyle name="强调文字颜色 3 3 5 2 3 2" xfId="30964"/>
    <cellStyle name="强调文字颜色 3 3 5 3" xfId="30965"/>
    <cellStyle name="注释 2 49 2" xfId="30966"/>
    <cellStyle name="注释 2 54 2" xfId="30967"/>
    <cellStyle name="强调文字颜色 3 3 5 3 2" xfId="30968"/>
    <cellStyle name="注释 2 49 2 2" xfId="30969"/>
    <cellStyle name="注释 2 54 2 2" xfId="30970"/>
    <cellStyle name="强调文字颜色 3 3 5 4" xfId="30971"/>
    <cellStyle name="注释 2 49 3" xfId="30972"/>
    <cellStyle name="注释 2 54 3" xfId="30973"/>
    <cellStyle name="强调文字颜色 3 3 5 4 2" xfId="30974"/>
    <cellStyle name="注释 2 49 3 2" xfId="30975"/>
    <cellStyle name="注释 2 54 3 2" xfId="30976"/>
    <cellStyle name="强调文字颜色 3 3 5 5" xfId="30977"/>
    <cellStyle name="注释 2 49 4" xfId="30978"/>
    <cellStyle name="注释 2 54 4" xfId="30979"/>
    <cellStyle name="强调文字颜色 3 3 6 2 2 2" xfId="30980"/>
    <cellStyle name="强调文字颜色 3 3 6 2 3" xfId="30981"/>
    <cellStyle name="强调文字颜色 3 3 6 2 3 2" xfId="30982"/>
    <cellStyle name="强调文字颜色 3 3 6 2 4" xfId="30983"/>
    <cellStyle name="强调文字颜色 3 3 6 3" xfId="30984"/>
    <cellStyle name="注释 2 55 2" xfId="30985"/>
    <cellStyle name="注释 2 60 2" xfId="30986"/>
    <cellStyle name="强调文字颜色 3 3 6 3 2" xfId="30987"/>
    <cellStyle name="注释 2 55 2 2" xfId="30988"/>
    <cellStyle name="注释 2 60 2 2" xfId="30989"/>
    <cellStyle name="强调文字颜色 3 3 6 4" xfId="30990"/>
    <cellStyle name="注释 2 55 3" xfId="30991"/>
    <cellStyle name="注释 2 60 3" xfId="30992"/>
    <cellStyle name="强调文字颜色 3 3 6 4 2" xfId="30993"/>
    <cellStyle name="注释 2 55 3 2" xfId="30994"/>
    <cellStyle name="注释 2 60 3 2" xfId="30995"/>
    <cellStyle name="强调文字颜色 3 3 6 5" xfId="30996"/>
    <cellStyle name="注释 2 55 4" xfId="30997"/>
    <cellStyle name="注释 2 60 4" xfId="30998"/>
    <cellStyle name="强调文字颜色 3 3 7 4" xfId="30999"/>
    <cellStyle name="注释 2 56 3" xfId="31000"/>
    <cellStyle name="注释 2 61 3" xfId="31001"/>
    <cellStyle name="强调文字颜色 5 3 2 2 5" xfId="31002"/>
    <cellStyle name="强调文字颜色 3 3 8" xfId="31003"/>
    <cellStyle name="强调文字颜色 3 3 9" xfId="31004"/>
    <cellStyle name="强调文字颜色 3 4" xfId="31005"/>
    <cellStyle name="强调文字颜色 3 4 2" xfId="31006"/>
    <cellStyle name="强调文字颜色 3 5" xfId="31007"/>
    <cellStyle name="强调文字颜色 4 2 10" xfId="31008"/>
    <cellStyle name="强调文字颜色 4 2 2 2" xfId="31009"/>
    <cellStyle name="强调文字颜色 4 2 2 2 2" xfId="31010"/>
    <cellStyle name="强调文字颜色 4 2 2 2 2 2" xfId="31011"/>
    <cellStyle name="强调文字颜色 4 2 2 2 2 2 2" xfId="31012"/>
    <cellStyle name="强调文字颜色 4 2 2 2 2 2 2 2" xfId="31013"/>
    <cellStyle name="强调文字颜色 4 2 2 2 2 2 3" xfId="31014"/>
    <cellStyle name="强调文字颜色 4 2 2 2 2 2 3 2" xfId="31015"/>
    <cellStyle name="强调文字颜色 4 2 2 2 2 3" xfId="31016"/>
    <cellStyle name="强调文字颜色 4 2 2 2 2 3 2" xfId="31017"/>
    <cellStyle name="强调文字颜色 4 2 2 2 2 4" xfId="31018"/>
    <cellStyle name="强调文字颜色 4 2 2 2 2 4 2" xfId="31019"/>
    <cellStyle name="强调文字颜色 4 2 2 2 3" xfId="31020"/>
    <cellStyle name="强调文字颜色 4 2 2 2 3 2" xfId="31021"/>
    <cellStyle name="强调文字颜色 4 2 2 2 3 2 2" xfId="31022"/>
    <cellStyle name="强调文字颜色 4 2 2 2 3 3" xfId="31023"/>
    <cellStyle name="强调文字颜色 4 2 2 2 3 3 2" xfId="31024"/>
    <cellStyle name="强调文字颜色 4 2 2 2 3 4" xfId="31025"/>
    <cellStyle name="强调文字颜色 4 2 2 2 3 4 2" xfId="31026"/>
    <cellStyle name="强调文字颜色 4 2 2 2 3 5" xfId="31027"/>
    <cellStyle name="强调文字颜色 4 2 2 2 4 2" xfId="31028"/>
    <cellStyle name="强调文字颜色 4 2 2 2 4 2 2" xfId="31029"/>
    <cellStyle name="强调文字颜色 4 2 2 2 4 2 2 2" xfId="31030"/>
    <cellStyle name="强调文字颜色 4 2 2 2 4 2 3 2" xfId="31031"/>
    <cellStyle name="强调文字颜色 4 2 2 2 4 2 4" xfId="31032"/>
    <cellStyle name="强调文字颜色 4 2 2 2 4 3" xfId="31033"/>
    <cellStyle name="强调文字颜色 4 2 2 2 4 3 2" xfId="31034"/>
    <cellStyle name="强调文字颜色 4 2 2 2 4 4" xfId="31035"/>
    <cellStyle name="强调文字颜色 4 2 2 2 4 4 2" xfId="31036"/>
    <cellStyle name="强调文字颜色 4 2 2 2 4 5" xfId="31037"/>
    <cellStyle name="强调文字颜色 4 2 2 3" xfId="31038"/>
    <cellStyle name="强调文字颜色 4 2 2 3 2 4" xfId="31039"/>
    <cellStyle name="强调文字颜色 4 2 2 5 2 2" xfId="31040"/>
    <cellStyle name="强调文字颜色 4 2 2 5 2 2 2" xfId="31041"/>
    <cellStyle name="强调文字颜色 4 2 2 5 2 3" xfId="31042"/>
    <cellStyle name="强调文字颜色 4 2 2 5 2 3 2" xfId="31043"/>
    <cellStyle name="强调文字颜色 4 2 2 5 2 4" xfId="31044"/>
    <cellStyle name="强调文字颜色 4 2 2 5 3" xfId="31045"/>
    <cellStyle name="强调文字颜色 4 2 2 5 3 2" xfId="31046"/>
    <cellStyle name="强调文字颜色 4 2 2 5 4" xfId="31047"/>
    <cellStyle name="强调文字颜色 4 2 2 5 4 2" xfId="31048"/>
    <cellStyle name="强调文字颜色 4 2 2 6 3 2" xfId="31049"/>
    <cellStyle name="强调文字颜色 4 2 2 6 4" xfId="31050"/>
    <cellStyle name="强调文字颜色 4 2 2 7 2" xfId="31051"/>
    <cellStyle name="强调文字颜色 4 2 2 8" xfId="31052"/>
    <cellStyle name="强调文字颜色 4 2 2 8 2" xfId="31053"/>
    <cellStyle name="强调文字颜色 4 2 2 9" xfId="31054"/>
    <cellStyle name="强调文字颜色 4 2 3 2 2 2" xfId="31055"/>
    <cellStyle name="强调文字颜色 4 2 3 2 2 3" xfId="31056"/>
    <cellStyle name="强调文字颜色 4 2 3 2 2 4" xfId="31057"/>
    <cellStyle name="强调文字颜色 4 2 3 2 3" xfId="31058"/>
    <cellStyle name="强调文字颜色 4 2 3 2 3 2" xfId="31059"/>
    <cellStyle name="强调文字颜色 4 2 3 2 4" xfId="31060"/>
    <cellStyle name="强调文字颜色 4 2 3 2 4 2" xfId="31061"/>
    <cellStyle name="强调文字颜色 4 2 3 3 2 4" xfId="31062"/>
    <cellStyle name="强调文字颜色 4 2 3 4 2 4" xfId="31063"/>
    <cellStyle name="注释 2 7 5" xfId="31064"/>
    <cellStyle name="强调文字颜色 4 2 3 7 2" xfId="31065"/>
    <cellStyle name="强调文字颜色 4 2 3 8" xfId="31066"/>
    <cellStyle name="强调文字颜色 4 2 4 2 3" xfId="31067"/>
    <cellStyle name="强调文字颜色 4 2 4 2 4" xfId="31068"/>
    <cellStyle name="强调文字颜色 4 2 4 3" xfId="31069"/>
    <cellStyle name="强调文字颜色 4 2 5 2 3" xfId="31070"/>
    <cellStyle name="强调文字颜色 4 2 6 2 2" xfId="31071"/>
    <cellStyle name="强调文字颜色 4 2 6 2 3" xfId="31072"/>
    <cellStyle name="强调文字颜色 4 2 6 2 4" xfId="31073"/>
    <cellStyle name="强调文字颜色 4 2 7 2 2" xfId="31074"/>
    <cellStyle name="强调文字颜色 4 2 8 2" xfId="31075"/>
    <cellStyle name="强调文字颜色 4 2 9" xfId="31076"/>
    <cellStyle name="强调文字颜色 4 2 9 2" xfId="31077"/>
    <cellStyle name="强调文字颜色 4 3 10" xfId="31078"/>
    <cellStyle name="强调文字颜色 4 3 2" xfId="31079"/>
    <cellStyle name="强调文字颜色 4 3 2 2" xfId="31080"/>
    <cellStyle name="强调文字颜色 4 3 2 2 2" xfId="31081"/>
    <cellStyle name="强调文字颜色 4 3 2 2 2 2" xfId="31082"/>
    <cellStyle name="强调文字颜色 4 3 2 2 3" xfId="31083"/>
    <cellStyle name="强调文字颜色 4 3 2 2 3 2" xfId="31084"/>
    <cellStyle name="强调文字颜色 4 3 2 2 3 2 3" xfId="31085"/>
    <cellStyle name="强调文字颜色 4 3 2 2 3 2 3 2" xfId="31086"/>
    <cellStyle name="强调文字颜色 4 3 2 2 3 4" xfId="31087"/>
    <cellStyle name="强调文字颜色 4 3 2 2 4 2" xfId="31088"/>
    <cellStyle name="强调文字颜色 4 3 2 2 4 2 2" xfId="31089"/>
    <cellStyle name="强调文字颜色 4 3 2 2 4 2 3" xfId="31090"/>
    <cellStyle name="强调文字颜色 4 3 2 2 4 3 2" xfId="31091"/>
    <cellStyle name="强调文字颜色 4 3 2 2 4 4" xfId="31092"/>
    <cellStyle name="强调文字颜色 4 3 2 2 4 4 2" xfId="31093"/>
    <cellStyle name="强调文字颜色 4 3 2 2 4 5" xfId="31094"/>
    <cellStyle name="强调文字颜色 4 3 2 2 5 2" xfId="31095"/>
    <cellStyle name="强调文字颜色 4 3 2 2 5 2 2" xfId="31096"/>
    <cellStyle name="强调文字颜色 4 3 2 2 5 3" xfId="31097"/>
    <cellStyle name="强调文字颜色 4 3 2 2 5 3 2" xfId="31098"/>
    <cellStyle name="强调文字颜色 4 3 2 2 5 4" xfId="31099"/>
    <cellStyle name="强调文字颜色 4 3 2 2 6" xfId="31100"/>
    <cellStyle name="强调文字颜色 4 3 2 2 6 2" xfId="31101"/>
    <cellStyle name="强调文字颜色 4 3 2 2 7" xfId="31102"/>
    <cellStyle name="强调文字颜色 4 3 2 2 7 2" xfId="31103"/>
    <cellStyle name="强调文字颜色 4 3 2 2 8" xfId="31104"/>
    <cellStyle name="强调文字颜色 4 3 2 3" xfId="31105"/>
    <cellStyle name="强调文字颜色 4 3 2 3 2" xfId="31106"/>
    <cellStyle name="强调文字颜色 4 3 2 3 3" xfId="31107"/>
    <cellStyle name="强调文字颜色 4 3 2 3 5" xfId="31108"/>
    <cellStyle name="强调文字颜色 4 3 2 4" xfId="31109"/>
    <cellStyle name="强调文字颜色 6 2 2 2 2 2 3 2" xfId="31110"/>
    <cellStyle name="强调文字颜色 4 3 2 4 2" xfId="31111"/>
    <cellStyle name="强调文字颜色 4 3 2 4 2 2" xfId="31112"/>
    <cellStyle name="强调文字颜色 4 3 2 4 3" xfId="31113"/>
    <cellStyle name="强调文字颜色 4 3 2 4 3 2" xfId="31114"/>
    <cellStyle name="强调文字颜色 4 3 2 4 4" xfId="31115"/>
    <cellStyle name="强调文字颜色 4 3 2 4 4 2" xfId="31116"/>
    <cellStyle name="强调文字颜色 4 3 2 4 5" xfId="31117"/>
    <cellStyle name="强调文字颜色 4 3 2 5" xfId="31118"/>
    <cellStyle name="强调文字颜色 4 3 2 5 2" xfId="31119"/>
    <cellStyle name="强调文字颜色 4 3 2 5 2 4" xfId="31120"/>
    <cellStyle name="强调文字颜色 4 3 2 5 3" xfId="31121"/>
    <cellStyle name="强调文字颜色 4 3 2 5 4" xfId="31122"/>
    <cellStyle name="强调文字颜色 4 3 2 5 5" xfId="31123"/>
    <cellStyle name="强调文字颜色 4 3 2 6" xfId="31124"/>
    <cellStyle name="强调文字颜色 4 3 2 6 2" xfId="31125"/>
    <cellStyle name="强调文字颜色 4 3 2 6 2 2" xfId="31126"/>
    <cellStyle name="强调文字颜色 4 3 2 6 3" xfId="31127"/>
    <cellStyle name="强调文字颜色 4 3 2 6 3 2" xfId="31128"/>
    <cellStyle name="强调文字颜色 4 3 2 6 4" xfId="31129"/>
    <cellStyle name="强调文字颜色 4 3 2 7" xfId="31130"/>
    <cellStyle name="强调文字颜色 4 3 2 7 2" xfId="31131"/>
    <cellStyle name="强调文字颜色 4 3 2 8" xfId="31132"/>
    <cellStyle name="强调文字颜色 4 3 2 8 2" xfId="31133"/>
    <cellStyle name="强调文字颜色 4 3 2 9" xfId="31134"/>
    <cellStyle name="强调文字颜色 4 3 3 2 4 2" xfId="31135"/>
    <cellStyle name="强调文字颜色 5 3 2" xfId="31136"/>
    <cellStyle name="强调文字颜色 4 3 3 2 5" xfId="31137"/>
    <cellStyle name="强调文字颜色 5 4" xfId="31138"/>
    <cellStyle name="强调文字颜色 4 3 3 3 3 2" xfId="31139"/>
    <cellStyle name="强调文字颜色 6 2 2" xfId="31140"/>
    <cellStyle name="强调文字颜色 4 3 3 3 4" xfId="31141"/>
    <cellStyle name="强调文字颜色 6 3" xfId="31142"/>
    <cellStyle name="强调文字颜色 4 3 3 3 4 2" xfId="31143"/>
    <cellStyle name="强调文字颜色 6 3 2" xfId="31144"/>
    <cellStyle name="强调文字颜色 4 3 3 3 5" xfId="31145"/>
    <cellStyle name="强调文字颜色 6 4" xfId="31146"/>
    <cellStyle name="强调文字颜色 4 3 3 4 2 2" xfId="31147"/>
    <cellStyle name="强调文字颜色 4 3 3 4 2 2 2" xfId="31148"/>
    <cellStyle name="强调文字颜色 4 3 3 4 3" xfId="31149"/>
    <cellStyle name="强调文字颜色 4 3 3 4 4" xfId="31150"/>
    <cellStyle name="强调文字颜色 4 3 3 4 4 2" xfId="31151"/>
    <cellStyle name="强调文字颜色 4 3 3 4 5" xfId="31152"/>
    <cellStyle name="强调文字颜色 4 3 3 5 2" xfId="31153"/>
    <cellStyle name="强调文字颜色 4 3 3 5 2 2" xfId="31154"/>
    <cellStyle name="强调文字颜色 4 3 3 5 3" xfId="31155"/>
    <cellStyle name="强调文字颜色 4 3 3 5 3 2" xfId="31156"/>
    <cellStyle name="强调文字颜色 4 3 3 6" xfId="31157"/>
    <cellStyle name="强调文字颜色 4 3 3 6 2" xfId="31158"/>
    <cellStyle name="强调文字颜色 4 3 3 7" xfId="31159"/>
    <cellStyle name="强调文字颜色 4 3 3 7 2" xfId="31160"/>
    <cellStyle name="强调文字颜色 4 3 3 8" xfId="31161"/>
    <cellStyle name="强调文字颜色 4 3 4 2 2 2" xfId="31162"/>
    <cellStyle name="强调文字颜色 4 3 4 2 3" xfId="31163"/>
    <cellStyle name="强调文字颜色 4 3 4 2 3 2" xfId="31164"/>
    <cellStyle name="强调文字颜色 4 3 4 2 4" xfId="31165"/>
    <cellStyle name="强调文字颜色 4 3 4 3" xfId="31166"/>
    <cellStyle name="强调文字颜色 4 3 4 4" xfId="31167"/>
    <cellStyle name="强调文字颜色 4 3 4 4 2" xfId="31168"/>
    <cellStyle name="强调文字颜色 4 3 4 5" xfId="31169"/>
    <cellStyle name="强调文字颜色 4 3 5 2 2 2" xfId="31170"/>
    <cellStyle name="强调文字颜色 4 3 5 2 3" xfId="31171"/>
    <cellStyle name="强调文字颜色 4 3 5 2 3 2" xfId="31172"/>
    <cellStyle name="强调文字颜色 4 3 5 3" xfId="31173"/>
    <cellStyle name="强调文字颜色 4 3 5 3 2" xfId="31174"/>
    <cellStyle name="强调文字颜色 4 3 5 4" xfId="31175"/>
    <cellStyle name="强调文字颜色 4 3 5 4 2" xfId="31176"/>
    <cellStyle name="强调文字颜色 4 3 6 2 2" xfId="31177"/>
    <cellStyle name="强调文字颜色 4 3 6 2 2 2" xfId="31178"/>
    <cellStyle name="强调文字颜色 4 3 6 2 3" xfId="31179"/>
    <cellStyle name="强调文字颜色 4 3 6 2 3 2" xfId="31180"/>
    <cellStyle name="强调文字颜色 4 3 6 2 4" xfId="31181"/>
    <cellStyle name="强调文字颜色 4 3 6 3" xfId="31182"/>
    <cellStyle name="强调文字颜色 4 3 6 3 2" xfId="31183"/>
    <cellStyle name="强调文字颜色 4 3 6 4" xfId="31184"/>
    <cellStyle name="强调文字颜色 4 3 6 4 2" xfId="31185"/>
    <cellStyle name="强调文字颜色 4 3 7 2" xfId="31186"/>
    <cellStyle name="强调文字颜色 4 3 7 2 2" xfId="31187"/>
    <cellStyle name="强调文字颜色 4 3 7 3" xfId="31188"/>
    <cellStyle name="强调文字颜色 4 3 7 3 2" xfId="31189"/>
    <cellStyle name="强调文字颜色 4 3 7 4" xfId="31190"/>
    <cellStyle name="强调文字颜色 4 3 8" xfId="31191"/>
    <cellStyle name="强调文字颜色 4 3 8 2" xfId="31192"/>
    <cellStyle name="强调文字颜色 4 3 9" xfId="31193"/>
    <cellStyle name="强调文字颜色 4 3 9 2" xfId="31194"/>
    <cellStyle name="强调文字颜色 4 4" xfId="31195"/>
    <cellStyle name="强调文字颜色 4 4 2" xfId="31196"/>
    <cellStyle name="强调文字颜色 4 5" xfId="31197"/>
    <cellStyle name="强调文字颜色 5 2 2 2 2 2 2 2" xfId="31198"/>
    <cellStyle name="强调文字颜色 5 2 2 2 2 2 3" xfId="31199"/>
    <cellStyle name="强调文字颜色 5 2 2 2 2 2 3 2" xfId="31200"/>
    <cellStyle name="强调文字颜色 5 2 2 2 2 2 4" xfId="31201"/>
    <cellStyle name="强调文字颜色 5 2 2 2 3 4" xfId="31202"/>
    <cellStyle name="强调文字颜色 5 2 2 2 3 5" xfId="31203"/>
    <cellStyle name="强调文字颜色 5 2 2 2 4 4" xfId="31204"/>
    <cellStyle name="强调文字颜色 5 2 2 2 4 5" xfId="31205"/>
    <cellStyle name="强调文字颜色 5 2 2 2 5 2" xfId="31206"/>
    <cellStyle name="强调文字颜色 5 2 2 2 5 3" xfId="31207"/>
    <cellStyle name="强调文字颜色 5 2 2 2 5 4" xfId="31208"/>
    <cellStyle name="强调文字颜色 5 2 2 2 6" xfId="31209"/>
    <cellStyle name="强调文字颜色 5 2 2 2 6 2" xfId="31210"/>
    <cellStyle name="注释 2 5 2 2 3" xfId="31211"/>
    <cellStyle name="强调文字颜色 5 2 2 2 7" xfId="31212"/>
    <cellStyle name="强调文字颜色 5 2 2 2 7 2" xfId="31213"/>
    <cellStyle name="强调文字颜色 5 2 2 3 2 4" xfId="31214"/>
    <cellStyle name="强调文字颜色 5 2 2 3 3 2" xfId="31215"/>
    <cellStyle name="强调文字颜色 5 2 2 3 4" xfId="31216"/>
    <cellStyle name="强调文字颜色 5 2 2 3 4 2" xfId="31217"/>
    <cellStyle name="强调文字颜色 5 2 2 3 5" xfId="31218"/>
    <cellStyle name="强调文字颜色 5 2 2 4 2 4" xfId="31219"/>
    <cellStyle name="强调文字颜色 5 2 2 4 3 2" xfId="31220"/>
    <cellStyle name="强调文字颜色 5 2 2 4 4" xfId="31221"/>
    <cellStyle name="强调文字颜色 5 2 2 4 5" xfId="31222"/>
    <cellStyle name="强调文字颜色 5 2 2 5 4 2" xfId="31223"/>
    <cellStyle name="强调文字颜色 5 2 2 5 5" xfId="31224"/>
    <cellStyle name="强调文字颜色 5 2 2 6 3 2" xfId="31225"/>
    <cellStyle name="强调文字颜色 5 2 2 6 4" xfId="31226"/>
    <cellStyle name="强调文字颜色 5 2 3 2" xfId="31227"/>
    <cellStyle name="输入 3 2 2 6" xfId="31228"/>
    <cellStyle name="强调文字颜色 5 2 3 2 2 2 2" xfId="31229"/>
    <cellStyle name="强调文字颜色 5 2 3 2 3 2" xfId="31230"/>
    <cellStyle name="强调文字颜色 5 2 3 2 4" xfId="31231"/>
    <cellStyle name="强调文字颜色 5 2 3 2 4 2" xfId="31232"/>
    <cellStyle name="强调文字颜色 5 2 3 2 5" xfId="31233"/>
    <cellStyle name="强调文字颜色 5 2 3 3" xfId="31234"/>
    <cellStyle name="输入 3 2 2 7" xfId="31235"/>
    <cellStyle name="强调文字颜色 5 2 3 3 2 4" xfId="31236"/>
    <cellStyle name="强调文字颜色 5 2 3 3 3 2" xfId="31237"/>
    <cellStyle name="强调文字颜色 5 2 3 3 4" xfId="31238"/>
    <cellStyle name="强调文字颜色 5 2 3 3 4 2" xfId="31239"/>
    <cellStyle name="强调文字颜色 5 2 3 3 5" xfId="31240"/>
    <cellStyle name="强调文字颜色 5 2 3 4" xfId="31241"/>
    <cellStyle name="输入 3 2 2 8" xfId="31242"/>
    <cellStyle name="强调文字颜色 5 2 3 4 2" xfId="31243"/>
    <cellStyle name="强调文字颜色 5 2 3 4 2 2" xfId="31244"/>
    <cellStyle name="强调文字颜色 5 2 3 4 2 2 2" xfId="31245"/>
    <cellStyle name="强调文字颜色 5 2 3 4 2 3" xfId="31246"/>
    <cellStyle name="强调文字颜色 5 2 3 4 2 3 2" xfId="31247"/>
    <cellStyle name="强调文字颜色 5 2 3 4 2 4" xfId="31248"/>
    <cellStyle name="强调文字颜色 5 2 3 4 3" xfId="31249"/>
    <cellStyle name="强调文字颜色 5 2 3 4 3 2" xfId="31250"/>
    <cellStyle name="强调文字颜色 5 2 3 4 4" xfId="31251"/>
    <cellStyle name="强调文字颜色 5 2 3 4 4 2" xfId="31252"/>
    <cellStyle name="强调文字颜色 5 2 3 4 5" xfId="31253"/>
    <cellStyle name="强调文字颜色 5 2 4 2 3 2" xfId="31254"/>
    <cellStyle name="强调文字颜色 5 2 4 2 4" xfId="31255"/>
    <cellStyle name="强调文字颜色 5 2 4 3" xfId="31256"/>
    <cellStyle name="强调文字颜色 5 2 4 4" xfId="31257"/>
    <cellStyle name="强调文字颜色 5 2 4 4 2" xfId="31258"/>
    <cellStyle name="强调文字颜色 5 2 5 2" xfId="31259"/>
    <cellStyle name="强调文字颜色 5 2 5 2 2 2" xfId="31260"/>
    <cellStyle name="强调文字颜色 5 2 5 2 3" xfId="31261"/>
    <cellStyle name="强调文字颜色 5 2 5 2 3 2" xfId="31262"/>
    <cellStyle name="强调文字颜色 5 2 5 2 4" xfId="31263"/>
    <cellStyle name="强调文字颜色 5 2 5 4 2" xfId="31264"/>
    <cellStyle name="强调文字颜色 6 3 5 2 3 2" xfId="31265"/>
    <cellStyle name="强调文字颜色 5 2 6" xfId="31266"/>
    <cellStyle name="强调文字颜色 5 2 6 2" xfId="31267"/>
    <cellStyle name="强调文字颜色 5 2 6 2 2" xfId="31268"/>
    <cellStyle name="强调文字颜色 5 2 6 2 3" xfId="31269"/>
    <cellStyle name="强调文字颜色 5 2 6 2 4" xfId="31270"/>
    <cellStyle name="强调文字颜色 5 2 7 2" xfId="31271"/>
    <cellStyle name="强调文字颜色 5 2 7 2 2" xfId="31272"/>
    <cellStyle name="强调文字颜色 5 2 8" xfId="31273"/>
    <cellStyle name="强调文字颜色 5 2 8 2" xfId="31274"/>
    <cellStyle name="强调文字颜色 5 2 9" xfId="31275"/>
    <cellStyle name="强调文字颜色 5 2 9 2" xfId="31276"/>
    <cellStyle name="强调文字颜色 5 3 10" xfId="31277"/>
    <cellStyle name="强调文字颜色 5 3 2 2 2 2 2" xfId="31278"/>
    <cellStyle name="强调文字颜色 5 3 2 2 2 2 2 2" xfId="31279"/>
    <cellStyle name="强调文字颜色 5 3 2 2 2 2 3" xfId="31280"/>
    <cellStyle name="强调文字颜色 5 3 2 2 2 2 3 2" xfId="31281"/>
    <cellStyle name="强调文字颜色 5 3 2 2 2 5" xfId="31282"/>
    <cellStyle name="强调文字颜色 5 3 2 2 3 2 2" xfId="31283"/>
    <cellStyle name="强调文字颜色 5 3 2 2 3 2 3" xfId="31284"/>
    <cellStyle name="强调文字颜色 5 3 2 2 3 4" xfId="31285"/>
    <cellStyle name="强调文字颜色 5 3 2 2 3 4 2" xfId="31286"/>
    <cellStyle name="强调文字颜色 5 3 2 2 3 5" xfId="31287"/>
    <cellStyle name="注释 2 56 2 4" xfId="31288"/>
    <cellStyle name="注释 2 61 2 4" xfId="31289"/>
    <cellStyle name="强调文字颜色 5 3 2 2 4 4" xfId="31290"/>
    <cellStyle name="强调文字颜色 5 3 2 2 4 5" xfId="31291"/>
    <cellStyle name="强调文字颜色 5 3 2 2 5 2 2" xfId="31292"/>
    <cellStyle name="强调文字颜色 5 3 2 2 5 3" xfId="31293"/>
    <cellStyle name="强调文字颜色 5 3 2 2 5 3 2" xfId="31294"/>
    <cellStyle name="强调文字颜色 5 3 2 2 5 4" xfId="31295"/>
    <cellStyle name="注释 2 56 4" xfId="31296"/>
    <cellStyle name="注释 2 61 4" xfId="31297"/>
    <cellStyle name="强调文字颜色 5 3 2 2 6" xfId="31298"/>
    <cellStyle name="注释 2 56 5" xfId="31299"/>
    <cellStyle name="注释 2 61 5" xfId="31300"/>
    <cellStyle name="强调文字颜色 5 3 2 2 7" xfId="31301"/>
    <cellStyle name="强调文字颜色 5 3 2 2 8" xfId="31302"/>
    <cellStyle name="注释 2 57 2 2" xfId="31303"/>
    <cellStyle name="注释 2 62 2 2" xfId="31304"/>
    <cellStyle name="强调文字颜色 5 3 2 3 4 2" xfId="31305"/>
    <cellStyle name="注释 2 57 3" xfId="31306"/>
    <cellStyle name="注释 2 62 3" xfId="31307"/>
    <cellStyle name="强调文字颜色 5 3 2 3 5" xfId="31308"/>
    <cellStyle name="强调文字颜色 5 3 2 4 2 2 2" xfId="31309"/>
    <cellStyle name="强调文字颜色 5 3 2 4 2 3" xfId="31310"/>
    <cellStyle name="强调文字颜色 5 3 2 4 2 3 2" xfId="31311"/>
    <cellStyle name="强调文字颜色 5 3 2 4 2 4" xfId="31312"/>
    <cellStyle name="强调文字颜色 5 3 2 4 3 2" xfId="31313"/>
    <cellStyle name="注释 2 58 2" xfId="31314"/>
    <cellStyle name="注释 2 63 2" xfId="31315"/>
    <cellStyle name="强调文字颜色 5 3 2 4 4" xfId="31316"/>
    <cellStyle name="注释 2 58 2 2" xfId="31317"/>
    <cellStyle name="注释 2 63 2 2" xfId="31318"/>
    <cellStyle name="强调文字颜色 5 3 2 4 4 2" xfId="31319"/>
    <cellStyle name="注释 2 58 3" xfId="31320"/>
    <cellStyle name="注释 2 63 3" xfId="31321"/>
    <cellStyle name="强调文字颜色 5 3 2 4 5" xfId="31322"/>
    <cellStyle name="强调文字颜色 5 3 2 5 2 2 2" xfId="31323"/>
    <cellStyle name="强调文字颜色 5 3 2 5 2 3" xfId="31324"/>
    <cellStyle name="强调文字颜色 5 3 2 5 2 3 2" xfId="31325"/>
    <cellStyle name="强调文字颜色 5 3 2 5 2 4" xfId="31326"/>
    <cellStyle name="强调文字颜色 5 3 2 5 3 2" xfId="31327"/>
    <cellStyle name="注释 2 59 2 2" xfId="31328"/>
    <cellStyle name="注释 2 64 2 2" xfId="31329"/>
    <cellStyle name="强调文字颜色 5 3 2 5 4 2" xfId="31330"/>
    <cellStyle name="注释 2 59 3" xfId="31331"/>
    <cellStyle name="注释 2 64 3" xfId="31332"/>
    <cellStyle name="强调文字颜色 5 3 2 5 5" xfId="31333"/>
    <cellStyle name="强调文字颜色 5 3 2 6 3 2" xfId="31334"/>
    <cellStyle name="注释 2 65 2" xfId="31335"/>
    <cellStyle name="注释 2 70 2" xfId="31336"/>
    <cellStyle name="强调文字颜色 5 3 2 6 4" xfId="31337"/>
    <cellStyle name="强调文字颜色 5 3 3 2" xfId="31338"/>
    <cellStyle name="强调文字颜色 5 3 3 2 3 2" xfId="31339"/>
    <cellStyle name="强调文字颜色 5 3 3 2 4 2" xfId="31340"/>
    <cellStyle name="强调文字颜色 5 3 3 2 5" xfId="31341"/>
    <cellStyle name="强调文字颜色 5 3 3 3" xfId="31342"/>
    <cellStyle name="强调文字颜色 5 3 3 3 2" xfId="31343"/>
    <cellStyle name="强调文字颜色 5 3 3 3 2 4" xfId="31344"/>
    <cellStyle name="强调文字颜色 5 3 3 3 3" xfId="31345"/>
    <cellStyle name="强调文字颜色 5 3 3 3 3 2" xfId="31346"/>
    <cellStyle name="强调文字颜色 5 3 3 3 4" xfId="31347"/>
    <cellStyle name="强调文字颜色 5 3 3 3 4 2" xfId="31348"/>
    <cellStyle name="强调文字颜色 5 3 3 3 5" xfId="31349"/>
    <cellStyle name="强调文字颜色 5 3 3 4" xfId="31350"/>
    <cellStyle name="强调文字颜色 5 3 3 4 2" xfId="31351"/>
    <cellStyle name="强调文字颜色 5 3 3 4 2 2" xfId="31352"/>
    <cellStyle name="强调文字颜色 5 3 3 4 2 2 2" xfId="31353"/>
    <cellStyle name="强调文字颜色 5 3 3 4 3" xfId="31354"/>
    <cellStyle name="强调文字颜色 5 3 3 4 3 2" xfId="31355"/>
    <cellStyle name="强调文字颜色 5 3 3 4 4" xfId="31356"/>
    <cellStyle name="强调文字颜色 5 3 3 4 4 2" xfId="31357"/>
    <cellStyle name="强调文字颜色 5 3 3 4 5" xfId="31358"/>
    <cellStyle name="强调文字颜色 5 3 3 5" xfId="31359"/>
    <cellStyle name="强调文字颜色 5 3 3 5 2" xfId="31360"/>
    <cellStyle name="强调文字颜色 5 3 3 5 2 2" xfId="31361"/>
    <cellStyle name="强调文字颜色 5 3 3 5 3" xfId="31362"/>
    <cellStyle name="强调文字颜色 5 3 3 5 3 2" xfId="31363"/>
    <cellStyle name="强调文字颜色 5 3 3 5 4" xfId="31364"/>
    <cellStyle name="强调文字颜色 5 3 3 6" xfId="31365"/>
    <cellStyle name="强调文字颜色 5 3 3 6 2" xfId="31366"/>
    <cellStyle name="强调文字颜色 5 3 3 7" xfId="31367"/>
    <cellStyle name="强调文字颜色 5 3 3 7 2" xfId="31368"/>
    <cellStyle name="强调文字颜色 5 3 3 8" xfId="31369"/>
    <cellStyle name="强调文字颜色 5 3 4 2" xfId="31370"/>
    <cellStyle name="强调文字颜色 5 3 4 2 3 2" xfId="31371"/>
    <cellStyle name="强调文字颜色 5 3 4 2 4" xfId="31372"/>
    <cellStyle name="强调文字颜色 5 3 4 3" xfId="31373"/>
    <cellStyle name="强调文字颜色 5 3 4 4" xfId="31374"/>
    <cellStyle name="强调文字颜色 5 3 4 4 2" xfId="31375"/>
    <cellStyle name="强调文字颜色 5 3 4 5" xfId="31376"/>
    <cellStyle name="强调文字颜色 5 3 5" xfId="31377"/>
    <cellStyle name="强调文字颜色 5 3 5 2" xfId="31378"/>
    <cellStyle name="强调文字颜色 5 3 5 2 2 2" xfId="31379"/>
    <cellStyle name="强调文字颜色 5 3 5 2 3" xfId="31380"/>
    <cellStyle name="强调文字颜色 5 3 5 2 3 2" xfId="31381"/>
    <cellStyle name="强调文字颜色 5 3 5 2 4" xfId="31382"/>
    <cellStyle name="强调文字颜色 5 3 5 3" xfId="31383"/>
    <cellStyle name="强调文字颜色 5 3 5 4" xfId="31384"/>
    <cellStyle name="强调文字颜色 5 3 5 4 2" xfId="31385"/>
    <cellStyle name="强调文字颜色 5 3 5 5" xfId="31386"/>
    <cellStyle name="强调文字颜色 5 3 6" xfId="31387"/>
    <cellStyle name="强调文字颜色 5 3 6 2" xfId="31388"/>
    <cellStyle name="强调文字颜色 5 3 6 2 2" xfId="31389"/>
    <cellStyle name="强调文字颜色 5 3 6 2 2 2" xfId="31390"/>
    <cellStyle name="强调文字颜色 5 3 6 2 3" xfId="31391"/>
    <cellStyle name="强调文字颜色 5 3 6 2 3 2" xfId="31392"/>
    <cellStyle name="注释 3 11 2" xfId="31393"/>
    <cellStyle name="强调文字颜色 5 3 6 2 4" xfId="31394"/>
    <cellStyle name="强调文字颜色 5 3 6 3" xfId="31395"/>
    <cellStyle name="强调文字颜色 5 3 6 3 2" xfId="31396"/>
    <cellStyle name="强调文字颜色 5 3 7" xfId="31397"/>
    <cellStyle name="强调文字颜色 5 3 8" xfId="31398"/>
    <cellStyle name="强调文字颜色 5 3 8 2" xfId="31399"/>
    <cellStyle name="强调文字颜色 5 3 9" xfId="31400"/>
    <cellStyle name="强调文字颜色 5 3 9 2" xfId="31401"/>
    <cellStyle name="强调文字颜色 5 4 2" xfId="31402"/>
    <cellStyle name="强调文字颜色 5 5" xfId="31403"/>
    <cellStyle name="强调文字颜色 6 2 10" xfId="31404"/>
    <cellStyle name="强调文字颜色 6 2 2 2" xfId="31405"/>
    <cellStyle name="强调文字颜色 6 2 2 2 2" xfId="31406"/>
    <cellStyle name="强调文字颜色 6 2 2 2 2 2" xfId="31407"/>
    <cellStyle name="强调文字颜色 6 2 2 2 2 2 2" xfId="31408"/>
    <cellStyle name="强调文字颜色 6 2 2 2 2 2 2 2" xfId="31409"/>
    <cellStyle name="强调文字颜色 6 2 2 2 2 2 3" xfId="31410"/>
    <cellStyle name="强调文字颜色 6 2 2 2 2 2 4" xfId="31411"/>
    <cellStyle name="强调文字颜色 6 2 2 2 2 3" xfId="31412"/>
    <cellStyle name="强调文字颜色 6 2 2 2 2 3 2" xfId="31413"/>
    <cellStyle name="强调文字颜色 6 2 2 2 2 4" xfId="31414"/>
    <cellStyle name="强调文字颜色 6 2 2 2 2 4 2" xfId="31415"/>
    <cellStyle name="强调文字颜色 6 2 2 2 3 2 2 2" xfId="31416"/>
    <cellStyle name="强调文字颜色 6 2 2 2 4 2 2" xfId="31417"/>
    <cellStyle name="强调文字颜色 6 2 2 2 4 2 2 2" xfId="31418"/>
    <cellStyle name="强调文字颜色 6 2 2 2 4 2 3" xfId="31419"/>
    <cellStyle name="强调文字颜色 6 2 2 2 4 2 3 2" xfId="31420"/>
    <cellStyle name="强调文字颜色 6 3 2 4" xfId="31421"/>
    <cellStyle name="强调文字颜色 6 2 2 2 4 2 4" xfId="31422"/>
    <cellStyle name="强调文字颜色 6 2 2 2 4 3" xfId="31423"/>
    <cellStyle name="强调文字颜色 6 2 2 2 4 3 2" xfId="31424"/>
    <cellStyle name="强调文字颜色 6 2 2 2 4 4" xfId="31425"/>
    <cellStyle name="注释 3 2 2 2 2 2 2" xfId="31426"/>
    <cellStyle name="强调文字颜色 6 2 2 2 4 4 2" xfId="31427"/>
    <cellStyle name="输入 2 10" xfId="31428"/>
    <cellStyle name="强调文字颜色 6 2 2 2 5 3 2" xfId="31429"/>
    <cellStyle name="强调文字颜色 6 2 2 2 5 4" xfId="31430"/>
    <cellStyle name="注释 3 2 2 2 2 3 2" xfId="31431"/>
    <cellStyle name="强调文字颜色 6 2 2 2 6 2" xfId="31432"/>
    <cellStyle name="强调文字颜色 6 2 2 2 7 2" xfId="31433"/>
    <cellStyle name="强调文字颜色 6 2 2 2 8" xfId="31434"/>
    <cellStyle name="强调文字颜色 6 2 2 3" xfId="31435"/>
    <cellStyle name="强调文字颜色 6 2 2 3 2" xfId="31436"/>
    <cellStyle name="强调文字颜色 6 2 2 3 2 2" xfId="31437"/>
    <cellStyle name="强调文字颜色 6 2 2 3 2 3" xfId="31438"/>
    <cellStyle name="强调文字颜色 6 2 2 3 2 4" xfId="31439"/>
    <cellStyle name="强调文字颜色 6 2 2 4" xfId="31440"/>
    <cellStyle name="强调文字颜色 6 2 2 4 2" xfId="31441"/>
    <cellStyle name="注释 3 24" xfId="31442"/>
    <cellStyle name="注释 3 19" xfId="31443"/>
    <cellStyle name="强调文字颜色 6 2 2 4 2 2" xfId="31444"/>
    <cellStyle name="强调文字颜色 6 2 2 4 2 3" xfId="31445"/>
    <cellStyle name="强调文字颜色 6 2 2 4 2 4" xfId="31446"/>
    <cellStyle name="强调文字颜色 6 2 2 5" xfId="31447"/>
    <cellStyle name="强调文字颜色 6 2 2 5 2" xfId="31448"/>
    <cellStyle name="强调文字颜色 6 2 2 5 2 2" xfId="31449"/>
    <cellStyle name="强调文字颜色 6 2 2 5 2 2 2" xfId="31450"/>
    <cellStyle name="强调文字颜色 6 2 2 5 2 3" xfId="31451"/>
    <cellStyle name="强调文字颜色 6 2 2 5 2 3 2" xfId="31452"/>
    <cellStyle name="强调文字颜色 6 2 2 5 2 4" xfId="31453"/>
    <cellStyle name="强调文字颜色 6 2 2 6" xfId="31454"/>
    <cellStyle name="强调文字颜色 6 2 2 6 2" xfId="31455"/>
    <cellStyle name="强调文字颜色 6 2 2 6 2 2" xfId="31456"/>
    <cellStyle name="强调文字颜色 6 2 2 9" xfId="31457"/>
    <cellStyle name="强调文字颜色 6 2 3 2" xfId="31458"/>
    <cellStyle name="强调文字颜色 6 2 3 2 2" xfId="31459"/>
    <cellStyle name="强调文字颜色 6 2 3 2 2 2" xfId="31460"/>
    <cellStyle name="强调文字颜色 6 2 3 2 2 2 2" xfId="31461"/>
    <cellStyle name="强调文字颜色 6 2 3 2 2 3" xfId="31462"/>
    <cellStyle name="强调文字颜色 6 2 3 2 2 3 2" xfId="31463"/>
    <cellStyle name="强调文字颜色 6 2 3 2 2 4" xfId="31464"/>
    <cellStyle name="强调文字颜色 6 2 3 2 3" xfId="31465"/>
    <cellStyle name="强调文字颜色 6 2 3 2 3 2" xfId="31466"/>
    <cellStyle name="强调文字颜色 6 2 3 2 4" xfId="31467"/>
    <cellStyle name="强调文字颜色 6 2 3 2 4 2" xfId="31468"/>
    <cellStyle name="强调文字颜色 6 2 3 2 5" xfId="31469"/>
    <cellStyle name="强调文字颜色 6 2 3 3" xfId="31470"/>
    <cellStyle name="强调文字颜色 6 2 3 3 2" xfId="31471"/>
    <cellStyle name="强调文字颜色 6 2 3 3 2 2 2" xfId="31472"/>
    <cellStyle name="强调文字颜色 6 2 3 3 2 3" xfId="31473"/>
    <cellStyle name="强调文字颜色 6 2 3 3 2 3 2" xfId="31474"/>
    <cellStyle name="强调文字颜色 6 2 3 3 3" xfId="31475"/>
    <cellStyle name="强调文字颜色 6 2 3 3 4" xfId="31476"/>
    <cellStyle name="强调文字颜色 6 2 3 3 5" xfId="31477"/>
    <cellStyle name="强调文字颜色 6 2 3 4" xfId="31478"/>
    <cellStyle name="强调文字颜色 6 2 3 4 2" xfId="31479"/>
    <cellStyle name="强调文字颜色 6 2 3 4 2 2" xfId="31480"/>
    <cellStyle name="强调文字颜色 6 2 3 4 2 2 2" xfId="31481"/>
    <cellStyle name="强调文字颜色 6 2 3 4 2 3" xfId="31482"/>
    <cellStyle name="强调文字颜色 6 2 3 4 2 3 2" xfId="31483"/>
    <cellStyle name="强调文字颜色 6 2 3 4 2 4" xfId="31484"/>
    <cellStyle name="强调文字颜色 6 2 3 4 3" xfId="31485"/>
    <cellStyle name="强调文字颜色 6 2 3 4 3 2" xfId="31486"/>
    <cellStyle name="强调文字颜色 6 2 3 4 4" xfId="31487"/>
    <cellStyle name="强调文字颜色 6 2 3 4 4 2" xfId="31488"/>
    <cellStyle name="强调文字颜色 6 2 3 4 5" xfId="31489"/>
    <cellStyle name="强调文字颜色 6 2 3 5" xfId="31490"/>
    <cellStyle name="强调文字颜色 6 2 3 5 2" xfId="31491"/>
    <cellStyle name="强调文字颜色 6 2 3 5 3" xfId="31492"/>
    <cellStyle name="强调文字颜色 6 2 3 5 3 2" xfId="31493"/>
    <cellStyle name="强调文字颜色 6 2 3 5 4" xfId="31494"/>
    <cellStyle name="强调文字颜色 6 2 4 2 2 2" xfId="31495"/>
    <cellStyle name="强调文字颜色 6 2 4 2 3" xfId="31496"/>
    <cellStyle name="强调文字颜色 6 2 4 2 3 2" xfId="31497"/>
    <cellStyle name="适中 2 2 4 2 3" xfId="31498"/>
    <cellStyle name="强调文字颜色 6 2 4 3" xfId="31499"/>
    <cellStyle name="适中 2 2 4 2 4" xfId="31500"/>
    <cellStyle name="强调文字颜色 6 2 4 4" xfId="31501"/>
    <cellStyle name="强调文字颜色 6 2 4 4 2" xfId="31502"/>
    <cellStyle name="强调文字颜色 6 2 4 5" xfId="31503"/>
    <cellStyle name="适中 2 2 4 3 2" xfId="31504"/>
    <cellStyle name="强调文字颜色 6 2 5 2" xfId="31505"/>
    <cellStyle name="强调文字颜色 6 2 5 2 2 2" xfId="31506"/>
    <cellStyle name="强调文字颜色 6 2 5 2 3" xfId="31507"/>
    <cellStyle name="强调文字颜色 6 2 5 2 3 2" xfId="31508"/>
    <cellStyle name="强调文字颜色 6 2 5 2 4" xfId="31509"/>
    <cellStyle name="强调文字颜色 6 2 5 3 2" xfId="31510"/>
    <cellStyle name="适中 2 2 4 4" xfId="31511"/>
    <cellStyle name="强调文字颜色 6 2 6" xfId="31512"/>
    <cellStyle name="适中 2 2 4 4 2" xfId="31513"/>
    <cellStyle name="强调文字颜色 6 2 6 2" xfId="31514"/>
    <cellStyle name="强调文字颜色 6 2 6 2 2" xfId="31515"/>
    <cellStyle name="强调文字颜色 6 2 6 2 2 2" xfId="31516"/>
    <cellStyle name="强调文字颜色 6 2 6 2 3" xfId="31517"/>
    <cellStyle name="强调文字颜色 6 2 6 2 3 2" xfId="31518"/>
    <cellStyle name="强调文字颜色 6 2 6 3 2" xfId="31519"/>
    <cellStyle name="强调文字颜色 6 2 6 4 2" xfId="31520"/>
    <cellStyle name="强调文字颜色 6 2 6 5" xfId="31521"/>
    <cellStyle name="适中 2 2 4 5" xfId="31522"/>
    <cellStyle name="强调文字颜色 6 2 7" xfId="31523"/>
    <cellStyle name="强调文字颜色 6 2 7 2" xfId="31524"/>
    <cellStyle name="强调文字颜色 6 2 7 2 2" xfId="31525"/>
    <cellStyle name="强调文字颜色 6 2 8" xfId="31526"/>
    <cellStyle name="强调文字颜色 6 2 8 2" xfId="31527"/>
    <cellStyle name="强调文字颜色 6 2 9" xfId="31528"/>
    <cellStyle name="强调文字颜色 6 2 9 2" xfId="31529"/>
    <cellStyle name="强调文字颜色 6 3 10" xfId="31530"/>
    <cellStyle name="强调文字颜色 6 3 2 2" xfId="31531"/>
    <cellStyle name="强调文字颜色 6 3 2 2 2" xfId="31532"/>
    <cellStyle name="强调文字颜色 6 3 2 2 2 2" xfId="31533"/>
    <cellStyle name="强调文字颜色 6 3 2 2 2 2 2" xfId="31534"/>
    <cellStyle name="强调文字颜色 6 3 2 2 2 2 2 2" xfId="31535"/>
    <cellStyle name="强调文字颜色 6 3 2 2 2 2 3" xfId="31536"/>
    <cellStyle name="强调文字颜色 6 3 2 2 2 2 3 2" xfId="31537"/>
    <cellStyle name="强调文字颜色 6 3 2 2 2 2 4" xfId="31538"/>
    <cellStyle name="强调文字颜色 6 3 2 2 3" xfId="31539"/>
    <cellStyle name="强调文字颜色 6 3 2 2 3 2" xfId="31540"/>
    <cellStyle name="强调文字颜色 6 3 2 2 3 2 2" xfId="31541"/>
    <cellStyle name="强调文字颜色 6 3 2 2 3 2 2 2" xfId="31542"/>
    <cellStyle name="强调文字颜色 6 3 2 2 3 2 3" xfId="31543"/>
    <cellStyle name="强调文字颜色 6 3 2 2 3 2 3 2" xfId="31544"/>
    <cellStyle name="强调文字颜色 6 3 2 2 3 2 4" xfId="31545"/>
    <cellStyle name="强调文字颜色 6 3 2 2 4" xfId="31546"/>
    <cellStyle name="强调文字颜色 6 3 2 2 4 2" xfId="31547"/>
    <cellStyle name="强调文字颜色 6 3 2 2 4 2 2" xfId="31548"/>
    <cellStyle name="强调文字颜色 6 3 2 2 4 2 2 2" xfId="31549"/>
    <cellStyle name="强调文字颜色 6 3 2 2 4 2 3" xfId="31550"/>
    <cellStyle name="强调文字颜色 6 3 2 2 4 2 3 2" xfId="31551"/>
    <cellStyle name="强调文字颜色 6 3 2 2 4 2 4" xfId="31552"/>
    <cellStyle name="强调文字颜色 6 3 2 2 5" xfId="31553"/>
    <cellStyle name="强调文字颜色 6 3 2 2 5 2" xfId="31554"/>
    <cellStyle name="强调文字颜色 6 3 2 2 5 2 2" xfId="31555"/>
    <cellStyle name="强调文字颜色 6 3 2 2 6" xfId="31556"/>
    <cellStyle name="强调文字颜色 6 3 2 2 6 2" xfId="31557"/>
    <cellStyle name="强调文字颜色 6 3 2 2 7" xfId="31558"/>
    <cellStyle name="强调文字颜色 6 3 2 2 7 2" xfId="31559"/>
    <cellStyle name="强调文字颜色 6 3 2 2 8" xfId="31560"/>
    <cellStyle name="强调文字颜色 6 3 2 3" xfId="31561"/>
    <cellStyle name="强调文字颜色 6 3 2 3 2" xfId="31562"/>
    <cellStyle name="强调文字颜色 6 3 2 3 2 2" xfId="31563"/>
    <cellStyle name="强调文字颜色 6 3 2 3 2 2 2" xfId="31564"/>
    <cellStyle name="强调文字颜色 6 3 2 3 2 3" xfId="31565"/>
    <cellStyle name="强调文字颜色 6 3 2 3 2 3 2" xfId="31566"/>
    <cellStyle name="强调文字颜色 6 3 2 3 2 4" xfId="31567"/>
    <cellStyle name="强调文字颜色 6 3 2 3 3" xfId="31568"/>
    <cellStyle name="强调文字颜色 6 3 2 3 3 2" xfId="31569"/>
    <cellStyle name="强调文字颜色 6 3 2 3 4" xfId="31570"/>
    <cellStyle name="强调文字颜色 6 3 2 3 4 2" xfId="31571"/>
    <cellStyle name="强调文字颜色 6 3 2 3 5" xfId="31572"/>
    <cellStyle name="强调文字颜色 6 3 2 4 2" xfId="31573"/>
    <cellStyle name="强调文字颜色 6 3 2 4 2 2" xfId="31574"/>
    <cellStyle name="强调文字颜色 6 3 2 4 2 3" xfId="31575"/>
    <cellStyle name="强调文字颜色 6 3 2 4 2 4" xfId="31576"/>
    <cellStyle name="强调文字颜色 6 3 2 4 3" xfId="31577"/>
    <cellStyle name="强调文字颜色 6 3 2 4 3 2" xfId="31578"/>
    <cellStyle name="强调文字颜色 6 3 2 4 4" xfId="31579"/>
    <cellStyle name="强调文字颜色 6 3 2 4 4 2" xfId="31580"/>
    <cellStyle name="强调文字颜色 6 3 2 4 5" xfId="31581"/>
    <cellStyle name="强调文字颜色 6 3 2 5" xfId="31582"/>
    <cellStyle name="强调文字颜色 6 3 2 5 2 4" xfId="31583"/>
    <cellStyle name="强调文字颜色 6 3 2 6" xfId="31584"/>
    <cellStyle name="强调文字颜色 6 3 2 6 2" xfId="31585"/>
    <cellStyle name="强调文字颜色 6 3 2 6 2 2" xfId="31586"/>
    <cellStyle name="强调文字颜色 6 3 2 6 3" xfId="31587"/>
    <cellStyle name="强调文字颜色 6 3 2 6 3 2" xfId="31588"/>
    <cellStyle name="强调文字颜色 6 3 2 6 4" xfId="31589"/>
    <cellStyle name="强调文字颜色 6 3 2 9" xfId="31590"/>
    <cellStyle name="强调文字颜色 6 3 3 2" xfId="31591"/>
    <cellStyle name="强调文字颜色 6 3 3 2 2" xfId="31592"/>
    <cellStyle name="强调文字颜色 6 3 3 2 2 4" xfId="31593"/>
    <cellStyle name="强调文字颜色 6 3 3 2 3" xfId="31594"/>
    <cellStyle name="强调文字颜色 6 3 3 2 3 2" xfId="31595"/>
    <cellStyle name="强调文字颜色 6 3 3 3" xfId="31596"/>
    <cellStyle name="强调文字颜色 6 3 3 3 2" xfId="31597"/>
    <cellStyle name="强调文字颜色 6 3 3 3 2 3 2" xfId="31598"/>
    <cellStyle name="强调文字颜色 6 3 3 3 2 4" xfId="31599"/>
    <cellStyle name="强调文字颜色 6 3 3 3 3" xfId="31600"/>
    <cellStyle name="强调文字颜色 6 3 3 3 3 2" xfId="31601"/>
    <cellStyle name="强调文字颜色 6 3 3 4" xfId="31602"/>
    <cellStyle name="强调文字颜色 6 3 3 4 2" xfId="31603"/>
    <cellStyle name="强调文字颜色 6 3 3 4 2 3 2" xfId="31604"/>
    <cellStyle name="强调文字颜色 6 3 3 4 2 4" xfId="31605"/>
    <cellStyle name="强调文字颜色 6 3 3 4 3" xfId="31606"/>
    <cellStyle name="强调文字颜色 6 3 3 4 3 2" xfId="31607"/>
    <cellStyle name="强调文字颜色 6 3 3 4 4 2" xfId="31608"/>
    <cellStyle name="强调文字颜色 6 3 3 4 5" xfId="31609"/>
    <cellStyle name="强调文字颜色 6 3 3 5" xfId="31610"/>
    <cellStyle name="强调文字颜色 6 3 3 8" xfId="31611"/>
    <cellStyle name="适中 2 2 5 2 2" xfId="31612"/>
    <cellStyle name="强调文字颜色 6 3 4 2" xfId="31613"/>
    <cellStyle name="强调文字颜色 6 3 4 2 2 2" xfId="31614"/>
    <cellStyle name="强调文字颜色 6 3 4 2 3" xfId="31615"/>
    <cellStyle name="强调文字颜色 6 3 4 2 3 2" xfId="31616"/>
    <cellStyle name="适中 2 2 5 2 3" xfId="31617"/>
    <cellStyle name="强调文字颜色 6 3 4 3" xfId="31618"/>
    <cellStyle name="适中 2 2 5 2 4" xfId="31619"/>
    <cellStyle name="强调文字颜色 6 3 4 4" xfId="31620"/>
    <cellStyle name="强调文字颜色 6 3 4 4 2" xfId="31621"/>
    <cellStyle name="强调文字颜色 6 3 4 5" xfId="31622"/>
    <cellStyle name="适中 2 2 5 3" xfId="31623"/>
    <cellStyle name="强调文字颜色 6 3 5" xfId="31624"/>
    <cellStyle name="适中 2 2 5 3 2" xfId="31625"/>
    <cellStyle name="强调文字颜色 6 3 5 2" xfId="31626"/>
    <cellStyle name="强调文字颜色 6 3 5 2 2 2" xfId="31627"/>
    <cellStyle name="强调文字颜色 6 3 5 2 3" xfId="31628"/>
    <cellStyle name="强调文字颜色 6 3 5 2 4" xfId="31629"/>
    <cellStyle name="强调文字颜色 6 3 5 3" xfId="31630"/>
    <cellStyle name="强调文字颜色 6 3 5 3 2" xfId="31631"/>
    <cellStyle name="适中 2 2 5 4" xfId="31632"/>
    <cellStyle name="强调文字颜色 6 3 6" xfId="31633"/>
    <cellStyle name="适中 2 2 5 4 2" xfId="31634"/>
    <cellStyle name="强调文字颜色 6 3 6 2" xfId="31635"/>
    <cellStyle name="强调文字颜色 6 3 6 2 2" xfId="31636"/>
    <cellStyle name="强调文字颜色 6 3 6 2 2 2" xfId="31637"/>
    <cellStyle name="强调文字颜色 6 3 6 2 3" xfId="31638"/>
    <cellStyle name="强调文字颜色 6 3 6 2 3 2" xfId="31639"/>
    <cellStyle name="强调文字颜色 6 3 6 3" xfId="31640"/>
    <cellStyle name="强调文字颜色 6 3 6 3 2" xfId="31641"/>
    <cellStyle name="强调文字颜色 6 3 6 4 2" xfId="31642"/>
    <cellStyle name="强调文字颜色 6 3 6 5" xfId="31643"/>
    <cellStyle name="适中 2 2 5 5" xfId="31644"/>
    <cellStyle name="强调文字颜色 6 3 7" xfId="31645"/>
    <cellStyle name="强调文字颜色 6 3 8 2" xfId="31646"/>
    <cellStyle name="强调文字颜色 6 3 9" xfId="31647"/>
    <cellStyle name="强调文字颜色 6 3 9 2" xfId="31648"/>
    <cellStyle name="强调文字颜色 6 4 2" xfId="31649"/>
    <cellStyle name="强调文字颜色 6 5" xfId="31650"/>
    <cellStyle name="适中 2" xfId="31651"/>
    <cellStyle name="适中 2 10" xfId="31652"/>
    <cellStyle name="适中 2 2" xfId="31653"/>
    <cellStyle name="适中 2 2 2" xfId="31654"/>
    <cellStyle name="适中 2 2 2 2" xfId="31655"/>
    <cellStyle name="适中 2 2 2 2 2" xfId="31656"/>
    <cellStyle name="适中 2 2 2 2 3" xfId="31657"/>
    <cellStyle name="适中 2 2 2 2 4 2" xfId="31658"/>
    <cellStyle name="适中 2 2 2 2 5" xfId="31659"/>
    <cellStyle name="适中 2 2 2 3" xfId="31660"/>
    <cellStyle name="适中 2 2 2 3 2" xfId="31661"/>
    <cellStyle name="适中 2 2 2 3 3" xfId="31662"/>
    <cellStyle name="适中 2 2 2 4" xfId="31663"/>
    <cellStyle name="适中 2 2 2 4 2" xfId="31664"/>
    <cellStyle name="适中 2 2 2 4 3" xfId="31665"/>
    <cellStyle name="适中 2 2 2 4 4 2" xfId="31666"/>
    <cellStyle name="适中 2 2 2 4 5" xfId="31667"/>
    <cellStyle name="适中 2 2 2 5 2" xfId="31668"/>
    <cellStyle name="适中 2 2 2 5 3" xfId="31669"/>
    <cellStyle name="适中 2 2 2 6" xfId="31670"/>
    <cellStyle name="适中 2 2 2 6 2" xfId="31671"/>
    <cellStyle name="适中 2 2 2 7" xfId="31672"/>
    <cellStyle name="适中 2 2 2 7 2" xfId="31673"/>
    <cellStyle name="适中 2 2 2 8" xfId="31674"/>
    <cellStyle name="适中 2 2 3" xfId="31675"/>
    <cellStyle name="注释 2 68 2" xfId="31676"/>
    <cellStyle name="注释 2 73 2" xfId="31677"/>
    <cellStyle name="适中 2 2 3 2 2 2" xfId="31678"/>
    <cellStyle name="注释 2 69" xfId="31679"/>
    <cellStyle name="注释 2 74" xfId="31680"/>
    <cellStyle name="适中 2 2 3 2 3" xfId="31681"/>
    <cellStyle name="注释 2 69 2" xfId="31682"/>
    <cellStyle name="注释 2 74 2" xfId="31683"/>
    <cellStyle name="适中 2 2 3 2 3 2" xfId="31684"/>
    <cellStyle name="注释 2 75" xfId="31685"/>
    <cellStyle name="注释 2 80" xfId="31686"/>
    <cellStyle name="适中 2 2 3 2 4" xfId="31687"/>
    <cellStyle name="适中 2 2 3 3 2" xfId="31688"/>
    <cellStyle name="适中 2 2 3 4" xfId="31689"/>
    <cellStyle name="适中 2 2 3 4 2" xfId="31690"/>
    <cellStyle name="适中 2 2 3 5" xfId="31691"/>
    <cellStyle name="适中 2 2 6" xfId="31692"/>
    <cellStyle name="适中 2 2 6 2" xfId="31693"/>
    <cellStyle name="适中 2 2 6 2 2" xfId="31694"/>
    <cellStyle name="适中 2 2 6 3" xfId="31695"/>
    <cellStyle name="适中 2 2 6 3 2" xfId="31696"/>
    <cellStyle name="适中 2 2 6 4" xfId="31697"/>
    <cellStyle name="适中 2 2 8" xfId="31698"/>
    <cellStyle name="适中 2 2 8 2" xfId="31699"/>
    <cellStyle name="适中 2 3" xfId="31700"/>
    <cellStyle name="适中 2 3 2" xfId="31701"/>
    <cellStyle name="适中 2 3 2 2 4" xfId="31702"/>
    <cellStyle name="适中 2 3 3" xfId="31703"/>
    <cellStyle name="适中 2 3 3 3 2" xfId="31704"/>
    <cellStyle name="适中 2 3 3 4" xfId="31705"/>
    <cellStyle name="适中 2 3 3 4 2" xfId="31706"/>
    <cellStyle name="适中 2 3 3 5" xfId="31707"/>
    <cellStyle name="适中 2 3 4 2 3" xfId="31708"/>
    <cellStyle name="适中 2 3 4 2 4" xfId="31709"/>
    <cellStyle name="适中 2 3 4 3" xfId="31710"/>
    <cellStyle name="适中 2 3 4 3 2" xfId="31711"/>
    <cellStyle name="适中 2 3 4 4" xfId="31712"/>
    <cellStyle name="适中 2 3 4 4 2" xfId="31713"/>
    <cellStyle name="适中 2 3 4 5" xfId="31714"/>
    <cellStyle name="适中 2 3 5 3 2" xfId="31715"/>
    <cellStyle name="注释 2 2 2 4 2" xfId="31716"/>
    <cellStyle name="适中 2 3 5 4" xfId="31717"/>
    <cellStyle name="注释 2 2 2 5" xfId="31718"/>
    <cellStyle name="适中 2 3 6" xfId="31719"/>
    <cellStyle name="适中 2 3 8" xfId="31720"/>
    <cellStyle name="适中 2 4" xfId="31721"/>
    <cellStyle name="适中 2 4 2" xfId="31722"/>
    <cellStyle name="适中 2 4 2 2 2" xfId="31723"/>
    <cellStyle name="输出 3 2 2 3 2 3 2" xfId="31724"/>
    <cellStyle name="适中 2 4 2 3" xfId="31725"/>
    <cellStyle name="适中 2 4 2 3 2" xfId="31726"/>
    <cellStyle name="适中 2 4 2 4" xfId="31727"/>
    <cellStyle name="适中 2 4 3" xfId="31728"/>
    <cellStyle name="适中 2 4 3 2" xfId="31729"/>
    <cellStyle name="适中 2 4 5" xfId="31730"/>
    <cellStyle name="适中 2 5" xfId="31731"/>
    <cellStyle name="适中 2 5 2" xfId="31732"/>
    <cellStyle name="适中 2 5 2 2" xfId="31733"/>
    <cellStyle name="适中 2 5 2 2 2" xfId="31734"/>
    <cellStyle name="适中 2 5 2 3" xfId="31735"/>
    <cellStyle name="适中 2 5 2 3 2" xfId="31736"/>
    <cellStyle name="适中 2 5 2 4" xfId="31737"/>
    <cellStyle name="适中 2 5 3" xfId="31738"/>
    <cellStyle name="适中 2 5 3 2" xfId="31739"/>
    <cellStyle name="适中 2 5 4 2" xfId="31740"/>
    <cellStyle name="适中 2 6" xfId="31741"/>
    <cellStyle name="适中 2 7" xfId="31742"/>
    <cellStyle name="适中 2 7 2" xfId="31743"/>
    <cellStyle name="适中 2 7 3" xfId="31744"/>
    <cellStyle name="适中 2 7 3 2" xfId="31745"/>
    <cellStyle name="适中 2 7 4" xfId="31746"/>
    <cellStyle name="适中 2 8" xfId="31747"/>
    <cellStyle name="适中 2 8 2" xfId="31748"/>
    <cellStyle name="适中 2 9" xfId="31749"/>
    <cellStyle name="适中 2 9 2" xfId="31750"/>
    <cellStyle name="适中 3" xfId="31751"/>
    <cellStyle name="适中 3 10" xfId="31752"/>
    <cellStyle name="适中 3 2" xfId="31753"/>
    <cellStyle name="适中 3 2 2" xfId="31754"/>
    <cellStyle name="适中 3 2 2 2" xfId="31755"/>
    <cellStyle name="适中 3 2 2 2 2" xfId="31756"/>
    <cellStyle name="适中 3 2 2 2 2 2" xfId="31757"/>
    <cellStyle name="适中 3 2 2 2 2 2 2" xfId="31758"/>
    <cellStyle name="适中 3 2 2 2 2 3" xfId="31759"/>
    <cellStyle name="适中 3 2 2 2 2 3 2" xfId="31760"/>
    <cellStyle name="适中 3 2 2 2 2 4" xfId="31761"/>
    <cellStyle name="适中 3 2 2 2 3" xfId="31762"/>
    <cellStyle name="适中 3 2 2 2 3 2" xfId="31763"/>
    <cellStyle name="适中 3 2 2 3" xfId="31764"/>
    <cellStyle name="适中 3 2 2 3 2" xfId="31765"/>
    <cellStyle name="适中 3 2 2 3 2 2" xfId="31766"/>
    <cellStyle name="适中 3 2 2 3 2 2 2" xfId="31767"/>
    <cellStyle name="适中 3 2 2 3 2 3" xfId="31768"/>
    <cellStyle name="适中 3 2 2 3 2 3 2" xfId="31769"/>
    <cellStyle name="适中 3 2 2 3 2 4" xfId="31770"/>
    <cellStyle name="适中 3 2 2 3 3" xfId="31771"/>
    <cellStyle name="适中 3 2 2 3 3 2" xfId="31772"/>
    <cellStyle name="适中 3 2 2 4" xfId="31773"/>
    <cellStyle name="适中 3 2 2 4 2" xfId="31774"/>
    <cellStyle name="适中 3 2 2 4 2 2" xfId="31775"/>
    <cellStyle name="适中 3 2 2 4 2 2 2" xfId="31776"/>
    <cellStyle name="输出 3 2 2 4 4" xfId="31777"/>
    <cellStyle name="适中 3 2 2 4 2 3" xfId="31778"/>
    <cellStyle name="适中 3 2 2 4 2 3 2" xfId="31779"/>
    <cellStyle name="输出 3 2 2 5 4" xfId="31780"/>
    <cellStyle name="适中 3 2 2 4 2 4" xfId="31781"/>
    <cellStyle name="适中 3 2 2 4 3" xfId="31782"/>
    <cellStyle name="适中 3 2 2 4 3 2" xfId="31783"/>
    <cellStyle name="适中 3 2 2 4 4" xfId="31784"/>
    <cellStyle name="适中 3 2 2 4 4 2" xfId="31785"/>
    <cellStyle name="适中 3 2 2 4 5" xfId="31786"/>
    <cellStyle name="适中 3 2 2 5 2 2" xfId="31787"/>
    <cellStyle name="适中 3 2 2 5 3" xfId="31788"/>
    <cellStyle name="适中 3 2 2 5 3 2" xfId="31789"/>
    <cellStyle name="适中 3 2 2 5 4" xfId="31790"/>
    <cellStyle name="适中 3 2 2 6 2" xfId="31791"/>
    <cellStyle name="适中 3 2 2 7" xfId="31792"/>
    <cellStyle name="适中 3 2 2 7 2" xfId="31793"/>
    <cellStyle name="适中 3 2 2 8" xfId="31794"/>
    <cellStyle name="适中 3 2 3 2" xfId="31795"/>
    <cellStyle name="适中 3 2 3 2 2 2" xfId="31796"/>
    <cellStyle name="注释 3 2 2 4 2 3 2" xfId="31797"/>
    <cellStyle name="适中 3 2 3 2 3" xfId="31798"/>
    <cellStyle name="注释 3 2 2 4 2 3 3" xfId="31799"/>
    <cellStyle name="适中 3 2 3 2 4" xfId="31800"/>
    <cellStyle name="适中 3 2 3 3" xfId="31801"/>
    <cellStyle name="适中 3 2 3 3 2" xfId="31802"/>
    <cellStyle name="适中 3 2 3 4" xfId="31803"/>
    <cellStyle name="适中 3 2 3 4 2" xfId="31804"/>
    <cellStyle name="适中 3 2 4 2" xfId="31805"/>
    <cellStyle name="适中 3 2 4 2 2" xfId="31806"/>
    <cellStyle name="适中 3 2 4 2 2 2" xfId="31807"/>
    <cellStyle name="适中 3 2 4 3" xfId="31808"/>
    <cellStyle name="适中 3 2 4 3 2" xfId="31809"/>
    <cellStyle name="适中 3 2 4 4" xfId="31810"/>
    <cellStyle name="适中 3 2 4 4 2" xfId="31811"/>
    <cellStyle name="适中 3 2 4 5" xfId="31812"/>
    <cellStyle name="适中 3 2 5 2 2" xfId="31813"/>
    <cellStyle name="适中 3 2 5 2 3" xfId="31814"/>
    <cellStyle name="适中 3 2 5 2 3 2" xfId="31815"/>
    <cellStyle name="适中 3 2 5 2 4" xfId="31816"/>
    <cellStyle name="适中 3 2 5 3" xfId="31817"/>
    <cellStyle name="适中 3 2 5 3 2" xfId="31818"/>
    <cellStyle name="适中 3 2 5 4" xfId="31819"/>
    <cellStyle name="适中 3 2 5 4 2" xfId="31820"/>
    <cellStyle name="适中 3 2 5 5" xfId="31821"/>
    <cellStyle name="适中 3 2 6 2" xfId="31822"/>
    <cellStyle name="适中 3 2 6 2 2" xfId="31823"/>
    <cellStyle name="适中 3 2 8" xfId="31824"/>
    <cellStyle name="适中 3 2 8 2" xfId="31825"/>
    <cellStyle name="适中 3 2 9" xfId="31826"/>
    <cellStyle name="适中 3 3" xfId="31827"/>
    <cellStyle name="适中 3 3 2" xfId="31828"/>
    <cellStyle name="适中 3 3 2 2 2" xfId="31829"/>
    <cellStyle name="适中 3 3 2 2 2 2" xfId="31830"/>
    <cellStyle name="适中 3 3 2 2 3" xfId="31831"/>
    <cellStyle name="适中 3 3 2 2 3 2" xfId="31832"/>
    <cellStyle name="适中 3 3 2 2 4" xfId="31833"/>
    <cellStyle name="适中 3 3 2 3" xfId="31834"/>
    <cellStyle name="适中 3 3 2 3 2" xfId="31835"/>
    <cellStyle name="适中 3 3 2 4" xfId="31836"/>
    <cellStyle name="适中 3 3 2 4 2" xfId="31837"/>
    <cellStyle name="适中 3 3 2 5" xfId="31838"/>
    <cellStyle name="适中 3 3 3" xfId="31839"/>
    <cellStyle name="适中 3 3 3 2" xfId="31840"/>
    <cellStyle name="适中 3 3 3 2 3" xfId="31841"/>
    <cellStyle name="适中 3 3 3 2 3 2" xfId="31842"/>
    <cellStyle name="适中 3 3 3 2 4" xfId="31843"/>
    <cellStyle name="适中 3 3 3 3" xfId="31844"/>
    <cellStyle name="适中 3 3 3 3 2" xfId="31845"/>
    <cellStyle name="适中 3 3 3 4" xfId="31846"/>
    <cellStyle name="适中 3 3 3 4 2" xfId="31847"/>
    <cellStyle name="适中 3 3 3 5" xfId="31848"/>
    <cellStyle name="适中 3 3 4" xfId="31849"/>
    <cellStyle name="适中 3 3 4 2" xfId="31850"/>
    <cellStyle name="适中 3 3 4 2 2" xfId="31851"/>
    <cellStyle name="适中 3 3 4 2 2 2" xfId="31852"/>
    <cellStyle name="适中 3 3 4 3" xfId="31853"/>
    <cellStyle name="适中 3 3 4 3 2" xfId="31854"/>
    <cellStyle name="适中 3 3 4 4" xfId="31855"/>
    <cellStyle name="适中 3 3 4 4 2" xfId="31856"/>
    <cellStyle name="适中 3 3 4 5" xfId="31857"/>
    <cellStyle name="适中 3 3 5 2 2" xfId="31858"/>
    <cellStyle name="注释 3 2 2 3 2" xfId="31859"/>
    <cellStyle name="适中 3 3 5 3" xfId="31860"/>
    <cellStyle name="注释 3 2 2 4" xfId="31861"/>
    <cellStyle name="适中 3 3 5 3 2" xfId="31862"/>
    <cellStyle name="注释 3 2 2 4 2" xfId="31863"/>
    <cellStyle name="适中 3 3 5 4" xfId="31864"/>
    <cellStyle name="注释 3 2 2 5" xfId="31865"/>
    <cellStyle name="适中 3 3 6 2" xfId="31866"/>
    <cellStyle name="注释 3 2 3 3" xfId="31867"/>
    <cellStyle name="注释 3 2 4 3" xfId="31868"/>
    <cellStyle name="适中 3 3 7 2" xfId="31869"/>
    <cellStyle name="适中 3 3 8" xfId="31870"/>
    <cellStyle name="适中 3 4 2" xfId="31871"/>
    <cellStyle name="适中 3 4 3" xfId="31872"/>
    <cellStyle name="适中 3 4 4" xfId="31873"/>
    <cellStyle name="适中 3 5" xfId="31874"/>
    <cellStyle name="适中 3 5 2" xfId="31875"/>
    <cellStyle name="适中 3 5 3" xfId="31876"/>
    <cellStyle name="适中 3 5 4" xfId="31877"/>
    <cellStyle name="适中 3 6" xfId="31878"/>
    <cellStyle name="适中 3 6 2" xfId="31879"/>
    <cellStyle name="适中 3 6 2 2" xfId="31880"/>
    <cellStyle name="适中 3 6 2 2 2" xfId="31881"/>
    <cellStyle name="适中 3 6 2 3" xfId="31882"/>
    <cellStyle name="适中 3 6 2 3 2" xfId="31883"/>
    <cellStyle name="适中 3 6 2 4" xfId="31884"/>
    <cellStyle name="适中 3 6 3" xfId="31885"/>
    <cellStyle name="适中 3 6 3 2" xfId="31886"/>
    <cellStyle name="适中 3 6 4" xfId="31887"/>
    <cellStyle name="适中 3 6 4 2" xfId="31888"/>
    <cellStyle name="适中 3 7" xfId="31889"/>
    <cellStyle name="输入 3 2 2 2 2 2" xfId="31890"/>
    <cellStyle name="适中 3 7 2" xfId="31891"/>
    <cellStyle name="输入 3 2 2 2 2 2 2" xfId="31892"/>
    <cellStyle name="适中 3 7 2 2" xfId="31893"/>
    <cellStyle name="适中 3 7 3" xfId="31894"/>
    <cellStyle name="适中 3 7 3 2" xfId="31895"/>
    <cellStyle name="适中 3 7 4" xfId="31896"/>
    <cellStyle name="适中 4" xfId="31897"/>
    <cellStyle name="适中 4 2" xfId="31898"/>
    <cellStyle name="适中 5" xfId="31899"/>
    <cellStyle name="输出 2 2 2 2" xfId="31900"/>
    <cellStyle name="输出 2 2 2 4 2 2 2" xfId="31901"/>
    <cellStyle name="输出 2 2 2 4 2 3" xfId="31902"/>
    <cellStyle name="输出 2 2 2 4 2 3 2" xfId="31903"/>
    <cellStyle name="输出 2 2 2 5" xfId="31904"/>
    <cellStyle name="输出 2 2 2 8" xfId="31905"/>
    <cellStyle name="输出 2 2 3" xfId="31906"/>
    <cellStyle name="输出 2 2 3 2" xfId="31907"/>
    <cellStyle name="注释 3 64 2 2" xfId="31908"/>
    <cellStyle name="注释 3 59 2 2" xfId="31909"/>
    <cellStyle name="输出 2 2 3 2 3 2" xfId="31910"/>
    <cellStyle name="注释 3 64 3" xfId="31911"/>
    <cellStyle name="注释 3 59 3" xfId="31912"/>
    <cellStyle name="输出 2 2 3 2 4" xfId="31913"/>
    <cellStyle name="输出 2 2 3 3" xfId="31914"/>
    <cellStyle name="输出 2 2 3 4" xfId="31915"/>
    <cellStyle name="输出 2 2 3 4 2" xfId="31916"/>
    <cellStyle name="输出 2 2 3 5" xfId="31917"/>
    <cellStyle name="输出 2 2 4" xfId="31918"/>
    <cellStyle name="输出 2 2 4 2" xfId="31919"/>
    <cellStyle name="输出 2 2 4 2 2" xfId="31920"/>
    <cellStyle name="输出 2 2 4 2 2 2" xfId="31921"/>
    <cellStyle name="输出 2 2 4 2 3 2" xfId="31922"/>
    <cellStyle name="输出 2 2 4 2 4" xfId="31923"/>
    <cellStyle name="输出 2 2 4 3" xfId="31924"/>
    <cellStyle name="输出 2 2 4 3 2" xfId="31925"/>
    <cellStyle name="输出 2 2 4 4" xfId="31926"/>
    <cellStyle name="输出 2 2 4 4 2" xfId="31927"/>
    <cellStyle name="输出 2 2 4 5" xfId="31928"/>
    <cellStyle name="输出 2 2 5" xfId="31929"/>
    <cellStyle name="输出 2 2 5 2 2 2" xfId="31930"/>
    <cellStyle name="输出 2 2 5 2 4" xfId="31931"/>
    <cellStyle name="输出 2 2 5 4 2" xfId="31932"/>
    <cellStyle name="输出 2 2 5 5" xfId="31933"/>
    <cellStyle name="输出 2 2 6" xfId="31934"/>
    <cellStyle name="输出 2 2 6 2" xfId="31935"/>
    <cellStyle name="输出 2 2 6 2 2" xfId="31936"/>
    <cellStyle name="输出 2 2 7 2" xfId="31937"/>
    <cellStyle name="输出 2 2 8" xfId="31938"/>
    <cellStyle name="输出 2 2 8 2" xfId="31939"/>
    <cellStyle name="输出 2 3 3" xfId="31940"/>
    <cellStyle name="输出 2 3 3 2" xfId="31941"/>
    <cellStyle name="输出 2 3 3 2 3" xfId="31942"/>
    <cellStyle name="输出 2 3 3 2 4" xfId="31943"/>
    <cellStyle name="输出 2 3 3 3" xfId="31944"/>
    <cellStyle name="输出 2 3 3 5" xfId="31945"/>
    <cellStyle name="输出 2 4 3" xfId="31946"/>
    <cellStyle name="输出 2 4 3 2" xfId="31947"/>
    <cellStyle name="输出 2 5 2 2 2" xfId="31948"/>
    <cellStyle name="输出 2 5 3" xfId="31949"/>
    <cellStyle name="输出 2 6" xfId="31950"/>
    <cellStyle name="输出 2 6 2" xfId="31951"/>
    <cellStyle name="输出 2 6 2 2" xfId="31952"/>
    <cellStyle name="输出 2 6 2 2 2" xfId="31953"/>
    <cellStyle name="输出 2 6 3" xfId="31954"/>
    <cellStyle name="输出 2 6 3 2" xfId="31955"/>
    <cellStyle name="输出 2 7" xfId="31956"/>
    <cellStyle name="输出 2 7 2" xfId="31957"/>
    <cellStyle name="输出 2 7 2 2" xfId="31958"/>
    <cellStyle name="输出 2 7 3" xfId="31959"/>
    <cellStyle name="输出 2 7 3 2" xfId="31960"/>
    <cellStyle name="输出 2 8" xfId="31961"/>
    <cellStyle name="输出 2 8 2" xfId="31962"/>
    <cellStyle name="输出 2 9" xfId="31963"/>
    <cellStyle name="输出 2 9 2" xfId="31964"/>
    <cellStyle name="输出 3 10" xfId="31965"/>
    <cellStyle name="输出 3 2" xfId="31966"/>
    <cellStyle name="输出 3 2 2 2 2" xfId="31967"/>
    <cellStyle name="输出 3 2 2 2 2 2" xfId="31968"/>
    <cellStyle name="输出 3 2 2 2 2 2 2" xfId="31969"/>
    <cellStyle name="输出 3 2 2 2 2 3" xfId="31970"/>
    <cellStyle name="输出 3 2 2 2 2 3 2" xfId="31971"/>
    <cellStyle name="输出 3 2 2 2 2 4" xfId="31972"/>
    <cellStyle name="输出 3 2 2 2 3" xfId="31973"/>
    <cellStyle name="输出 3 2 2 2 3 2" xfId="31974"/>
    <cellStyle name="输出 3 2 2 2 4" xfId="31975"/>
    <cellStyle name="输出 3 2 2 2 5" xfId="31976"/>
    <cellStyle name="输出 3 2 2 3 2" xfId="31977"/>
    <cellStyle name="输出 3 2 2 3 2 2 2" xfId="31978"/>
    <cellStyle name="输出 3 2 2 3 2 3" xfId="31979"/>
    <cellStyle name="输出 3 2 2 3 2 4" xfId="31980"/>
    <cellStyle name="输出 3 2 2 3 3" xfId="31981"/>
    <cellStyle name="输出 3 2 2 3 3 2" xfId="31982"/>
    <cellStyle name="输出 3 2 2 3 4" xfId="31983"/>
    <cellStyle name="输出 3 2 2 3 5" xfId="31984"/>
    <cellStyle name="输出 3 2 2 4" xfId="31985"/>
    <cellStyle name="输出 3 2 2 4 2" xfId="31986"/>
    <cellStyle name="输出 3 2 2 4 2 2" xfId="31987"/>
    <cellStyle name="输出 3 2 2 4 2 3" xfId="31988"/>
    <cellStyle name="输出 3 2 2 4 2 4" xfId="31989"/>
    <cellStyle name="输出 3 2 2 4 3" xfId="31990"/>
    <cellStyle name="输出 3 2 2 4 5" xfId="31991"/>
    <cellStyle name="输出 3 2 2 5" xfId="31992"/>
    <cellStyle name="输出 3 2 2 5 2" xfId="31993"/>
    <cellStyle name="输出 3 2 2 5 2 2" xfId="31994"/>
    <cellStyle name="输出 3 2 2 5 3" xfId="31995"/>
    <cellStyle name="输出 3 2 2 5 3 2" xfId="31996"/>
    <cellStyle name="输出 3 2 2 6" xfId="31997"/>
    <cellStyle name="输出 3 2 2 6 2" xfId="31998"/>
    <cellStyle name="输出 3 2 2 7 2" xfId="31999"/>
    <cellStyle name="输出 3 2 2 8" xfId="32000"/>
    <cellStyle name="输出 3 2 3 2" xfId="32001"/>
    <cellStyle name="输出 3 2 3 2 2" xfId="32002"/>
    <cellStyle name="输出 3 2 3 2 2 2" xfId="32003"/>
    <cellStyle name="输出 3 2 3 2 3" xfId="32004"/>
    <cellStyle name="输出 3 2 3 2 3 2" xfId="32005"/>
    <cellStyle name="输出 3 2 3 2 4" xfId="32006"/>
    <cellStyle name="输出 3 2 3 3" xfId="32007"/>
    <cellStyle name="输出 3 2 3 4" xfId="32008"/>
    <cellStyle name="输出 3 2 3 5" xfId="32009"/>
    <cellStyle name="输出 3 2 4" xfId="32010"/>
    <cellStyle name="输出 3 2 4 2" xfId="32011"/>
    <cellStyle name="输出 3 2 4 2 2" xfId="32012"/>
    <cellStyle name="输出 3 2 4 2 2 2" xfId="32013"/>
    <cellStyle name="输出 3 2 4 2 3 2" xfId="32014"/>
    <cellStyle name="输出 3 2 4 3" xfId="32015"/>
    <cellStyle name="输出 3 2 4 4" xfId="32016"/>
    <cellStyle name="输出 3 2 4 5" xfId="32017"/>
    <cellStyle name="注释 3 2 4 4 2 2" xfId="32018"/>
    <cellStyle name="输出 3 2 5" xfId="32019"/>
    <cellStyle name="输出 3 2 5 2" xfId="32020"/>
    <cellStyle name="输出 3 2 5 2 2" xfId="32021"/>
    <cellStyle name="输出 3 2 5 2 4" xfId="32022"/>
    <cellStyle name="输出 3 2 5 3" xfId="32023"/>
    <cellStyle name="输出 3 2 5 4" xfId="32024"/>
    <cellStyle name="输出 3 2 5 5" xfId="32025"/>
    <cellStyle name="输出 3 2 6" xfId="32026"/>
    <cellStyle name="输出 3 2 6 2" xfId="32027"/>
    <cellStyle name="输出 3 2 6 2 2" xfId="32028"/>
    <cellStyle name="输出 3 2 7" xfId="32029"/>
    <cellStyle name="输出 3 2 7 2" xfId="32030"/>
    <cellStyle name="输出 3 2 8" xfId="32031"/>
    <cellStyle name="输出 3 2 8 2" xfId="32032"/>
    <cellStyle name="输出 3 2 9" xfId="32033"/>
    <cellStyle name="输出 3 3" xfId="32034"/>
    <cellStyle name="输出 3 3 2 2 2" xfId="32035"/>
    <cellStyle name="输出 3 3 2 2 2 2" xfId="32036"/>
    <cellStyle name="输出 3 3 2 3" xfId="32037"/>
    <cellStyle name="输出 3 3 2 3 2" xfId="32038"/>
    <cellStyle name="输出 3 3 3 2" xfId="32039"/>
    <cellStyle name="输出 3 3 3 2 2" xfId="32040"/>
    <cellStyle name="输出 3 3 3 2 2 2" xfId="32041"/>
    <cellStyle name="输出 3 3 3 2 3" xfId="32042"/>
    <cellStyle name="输出 3 3 3 2 3 2" xfId="32043"/>
    <cellStyle name="输出 3 3 3 2 4" xfId="32044"/>
    <cellStyle name="输出 3 4 2 3" xfId="32045"/>
    <cellStyle name="输出 3 4 3 2" xfId="32046"/>
    <cellStyle name="输出 3 6 2 2 2" xfId="32047"/>
    <cellStyle name="输出 3 6 2 3" xfId="32048"/>
    <cellStyle name="输出 3 6 2 4" xfId="32049"/>
    <cellStyle name="输出 3 6 3 2" xfId="32050"/>
    <cellStyle name="输出 3 7" xfId="32051"/>
    <cellStyle name="输出 3 7 3 2" xfId="32052"/>
    <cellStyle name="输出 3 8" xfId="32053"/>
    <cellStyle name="输出 3 9" xfId="32054"/>
    <cellStyle name="输出 4" xfId="32055"/>
    <cellStyle name="输出 4 2" xfId="32056"/>
    <cellStyle name="输出 5" xfId="32057"/>
    <cellStyle name="输入 2 2 2 2 2 2" xfId="32058"/>
    <cellStyle name="输入 2 2 2 2 2 2 2" xfId="32059"/>
    <cellStyle name="输入 2 2 2 2 2 3" xfId="32060"/>
    <cellStyle name="输入 2 2 2 2 2 3 2" xfId="32061"/>
    <cellStyle name="输入 2 2 2 2 3" xfId="32062"/>
    <cellStyle name="输入 2 2 2 2 3 2" xfId="32063"/>
    <cellStyle name="输入 2 2 2 2 4 2" xfId="32064"/>
    <cellStyle name="输入 2 2 2 2 5" xfId="32065"/>
    <cellStyle name="输入 2 2 2 3 2" xfId="32066"/>
    <cellStyle name="输入 2 2 2 3 2 3" xfId="32067"/>
    <cellStyle name="输入 2 2 2 3 2 3 2" xfId="32068"/>
    <cellStyle name="输入 2 2 2 3 2 4" xfId="32069"/>
    <cellStyle name="输入 2 2 2 3 3" xfId="32070"/>
    <cellStyle name="输入 2 2 2 3 3 2" xfId="32071"/>
    <cellStyle name="输入 2 2 2 3 4 2" xfId="32072"/>
    <cellStyle name="输入 2 2 2 3 5" xfId="32073"/>
    <cellStyle name="输入 2 2 2 5 3" xfId="32074"/>
    <cellStyle name="输入 2 2 3 2 2" xfId="32075"/>
    <cellStyle name="输入 2 2 3 2 2 2" xfId="32076"/>
    <cellStyle name="输入 2 2 3 2 3" xfId="32077"/>
    <cellStyle name="输入 2 2 3 2 3 2" xfId="32078"/>
    <cellStyle name="输入 2 2 3 2 4" xfId="32079"/>
    <cellStyle name="输入 2 2 3 3" xfId="32080"/>
    <cellStyle name="输入 2 2 3 5" xfId="32081"/>
    <cellStyle name="输入 2 2 4 2" xfId="32082"/>
    <cellStyle name="输入 2 2 4 2 2 2" xfId="32083"/>
    <cellStyle name="输入 2 2 4 2 3" xfId="32084"/>
    <cellStyle name="输入 2 2 4 2 3 2" xfId="32085"/>
    <cellStyle name="输入 2 2 4 3" xfId="32086"/>
    <cellStyle name="输入 2 2 5" xfId="32087"/>
    <cellStyle name="输入 2 2 5 2" xfId="32088"/>
    <cellStyle name="输入 2 2 5 2 2 2" xfId="32089"/>
    <cellStyle name="输入 2 2 5 2 3 2" xfId="32090"/>
    <cellStyle name="输入 2 2 5 3" xfId="32091"/>
    <cellStyle name="输入 2 2 6" xfId="32092"/>
    <cellStyle name="输入 2 2 6 2" xfId="32093"/>
    <cellStyle name="输入 2 2 6 3" xfId="32094"/>
    <cellStyle name="输入 2 2 6 3 2" xfId="32095"/>
    <cellStyle name="输入 2 2 7" xfId="32096"/>
    <cellStyle name="输入 2 2 7 2" xfId="32097"/>
    <cellStyle name="输入 2 2 8" xfId="32098"/>
    <cellStyle name="输入 2 2 8 2" xfId="32099"/>
    <cellStyle name="输入 2 3 2 3 2" xfId="32100"/>
    <cellStyle name="输入 2 3 3" xfId="32101"/>
    <cellStyle name="输入 2 3 3 2" xfId="32102"/>
    <cellStyle name="输入 2 3 3 2 2 2" xfId="32103"/>
    <cellStyle name="输入 2 3 3 2 3 2" xfId="32104"/>
    <cellStyle name="输入 2 3 3 2 4" xfId="32105"/>
    <cellStyle name="输入 2 3 3 3" xfId="32106"/>
    <cellStyle name="输入 2 3 4" xfId="32107"/>
    <cellStyle name="输入 2 3 4 2" xfId="32108"/>
    <cellStyle name="输入 2 3 4 2 3" xfId="32109"/>
    <cellStyle name="输入 2 3 4 2 3 2" xfId="32110"/>
    <cellStyle name="输入 2 3 4 3 2" xfId="32111"/>
    <cellStyle name="输入 2 3 5" xfId="32112"/>
    <cellStyle name="输入 2 3 5 2" xfId="32113"/>
    <cellStyle name="输入 2 3 5 3" xfId="32114"/>
    <cellStyle name="输入 2 3 5 3 2" xfId="32115"/>
    <cellStyle name="输入 2 3 6" xfId="32116"/>
    <cellStyle name="输入 2 3 6 2" xfId="32117"/>
    <cellStyle name="输入 2 3 7" xfId="32118"/>
    <cellStyle name="输入 2 3 8" xfId="32119"/>
    <cellStyle name="输入 2 4 2" xfId="32120"/>
    <cellStyle name="输入 2 4 2 2" xfId="32121"/>
    <cellStyle name="输入 2 4 2 2 2" xfId="32122"/>
    <cellStyle name="输入 2 4 2 3" xfId="32123"/>
    <cellStyle name="输入 2 4 3" xfId="32124"/>
    <cellStyle name="输入 2 4 3 2" xfId="32125"/>
    <cellStyle name="输入 2 4 4" xfId="32126"/>
    <cellStyle name="输入 2 4 4 2" xfId="32127"/>
    <cellStyle name="输入 2 4 5" xfId="32128"/>
    <cellStyle name="输入 2 5 2" xfId="32129"/>
    <cellStyle name="输入 2 5 2 2" xfId="32130"/>
    <cellStyle name="输入 2 5 2 2 2" xfId="32131"/>
    <cellStyle name="输入 2 5 2 3" xfId="32132"/>
    <cellStyle name="输入 2 5 3" xfId="32133"/>
    <cellStyle name="输入 2 5 4" xfId="32134"/>
    <cellStyle name="输入 2 5 5" xfId="32135"/>
    <cellStyle name="输入 2 6 2" xfId="32136"/>
    <cellStyle name="输入 2 6 2 2" xfId="32137"/>
    <cellStyle name="输入 2 6 2 2 2" xfId="32138"/>
    <cellStyle name="输入 2 6 2 3" xfId="32139"/>
    <cellStyle name="输入 2 6 2 3 2" xfId="32140"/>
    <cellStyle name="输入 2 6 3" xfId="32141"/>
    <cellStyle name="输入 2 6 3 2" xfId="32142"/>
    <cellStyle name="输入 2 6 4" xfId="32143"/>
    <cellStyle name="输入 2 6 4 2" xfId="32144"/>
    <cellStyle name="输入 2 7 2" xfId="32145"/>
    <cellStyle name="输入 2 7 2 2" xfId="32146"/>
    <cellStyle name="输入 2 7 3" xfId="32147"/>
    <cellStyle name="输入 2 7 3 2" xfId="32148"/>
    <cellStyle name="输入 2 7 4" xfId="32149"/>
    <cellStyle name="输入 2 8" xfId="32150"/>
    <cellStyle name="输入 2 8 2" xfId="32151"/>
    <cellStyle name="输入 2 9" xfId="32152"/>
    <cellStyle name="输入 2 9 2" xfId="32153"/>
    <cellStyle name="输入 3 10" xfId="32154"/>
    <cellStyle name="输入 3 2 2 2 3" xfId="32155"/>
    <cellStyle name="输入 3 2 2 2 3 2" xfId="32156"/>
    <cellStyle name="输入 3 2 2 2 4 2" xfId="32157"/>
    <cellStyle name="输入 3 2 2 2 5" xfId="32158"/>
    <cellStyle name="输入 3 2 2 3 2" xfId="32159"/>
    <cellStyle name="输入 3 2 2 3 3" xfId="32160"/>
    <cellStyle name="输入 3 2 2 3 4" xfId="32161"/>
    <cellStyle name="输入 3 2 2 3 5" xfId="32162"/>
    <cellStyle name="输入 3 2 2 4" xfId="32163"/>
    <cellStyle name="输入 3 2 2 4 2" xfId="32164"/>
    <cellStyle name="输入 3 2 2 4 2 2" xfId="32165"/>
    <cellStyle name="输入 3 2 2 4 3" xfId="32166"/>
    <cellStyle name="输入 3 2 2 4 3 2" xfId="32167"/>
    <cellStyle name="输入 3 2 2 4 4" xfId="32168"/>
    <cellStyle name="输入 3 2 2 4 4 2" xfId="32169"/>
    <cellStyle name="输入 3 2 2 5" xfId="32170"/>
    <cellStyle name="注释 2 19 4 2" xfId="32171"/>
    <cellStyle name="注释 2 24 4 2" xfId="32172"/>
    <cellStyle name="输入 3 2 2 5 2" xfId="32173"/>
    <cellStyle name="输入 3 2 2 5 2 2" xfId="32174"/>
    <cellStyle name="输入 3 2 2 5 3 2" xfId="32175"/>
    <cellStyle name="输入 3 2 2 5 4" xfId="32176"/>
    <cellStyle name="输入 3 2 3 2" xfId="32177"/>
    <cellStyle name="输入 3 2 3 2 2" xfId="32178"/>
    <cellStyle name="输入 3 2 3 2 2 2" xfId="32179"/>
    <cellStyle name="输入 3 2 3 2 3" xfId="32180"/>
    <cellStyle name="输入 3 2 3 2 3 2" xfId="32181"/>
    <cellStyle name="输入 3 2 3 2 4" xfId="32182"/>
    <cellStyle name="输入 3 2 3 3" xfId="32183"/>
    <cellStyle name="输入 3 2 3 3 2" xfId="32184"/>
    <cellStyle name="输入 3 2 3 4" xfId="32185"/>
    <cellStyle name="输入 3 2 3 5" xfId="32186"/>
    <cellStyle name="输入 3 2 4 2 2" xfId="32187"/>
    <cellStyle name="输入 3 2 4 2 3" xfId="32188"/>
    <cellStyle name="输入 3 2 4 2 3 2" xfId="32189"/>
    <cellStyle name="输入 3 2 4 3" xfId="32190"/>
    <cellStyle name="输入 3 2 4 3 2" xfId="32191"/>
    <cellStyle name="输入 3 2 4 5" xfId="32192"/>
    <cellStyle name="输入 3 2 5" xfId="32193"/>
    <cellStyle name="输入 3 2 5 2" xfId="32194"/>
    <cellStyle name="输入 3 2 5 2 2" xfId="32195"/>
    <cellStyle name="输入 3 2 5 2 2 2" xfId="32196"/>
    <cellStyle name="输入 3 2 5 2 3" xfId="32197"/>
    <cellStyle name="输入 3 2 5 2 3 2" xfId="32198"/>
    <cellStyle name="输入 3 2 5 2 4" xfId="32199"/>
    <cellStyle name="输入 3 2 5 3" xfId="32200"/>
    <cellStyle name="输入 3 2 5 3 2" xfId="32201"/>
    <cellStyle name="输入 3 2 5 4 2" xfId="32202"/>
    <cellStyle name="输入 3 2 6" xfId="32203"/>
    <cellStyle name="输入 3 2 6 2" xfId="32204"/>
    <cellStyle name="输入 3 2 6 2 2" xfId="32205"/>
    <cellStyle name="输入 3 2 7" xfId="32206"/>
    <cellStyle name="输入 3 2 7 2" xfId="32207"/>
    <cellStyle name="输入 3 2 8 2" xfId="32208"/>
    <cellStyle name="输入 3 3 2 4" xfId="32209"/>
    <cellStyle name="输入 3 3 3 2" xfId="32210"/>
    <cellStyle name="输入 3 3 3 2 2 2" xfId="32211"/>
    <cellStyle name="输入 3 3 3 2 3 2" xfId="32212"/>
    <cellStyle name="输入 3 3 3 2 4" xfId="32213"/>
    <cellStyle name="输入 3 3 3 3" xfId="32214"/>
    <cellStyle name="输入 3 3 3 3 2" xfId="32215"/>
    <cellStyle name="输入 3 3 3 4" xfId="32216"/>
    <cellStyle name="输入 3 3 4 2" xfId="32217"/>
    <cellStyle name="输入 3 3 4 2 2 2" xfId="32218"/>
    <cellStyle name="输入 3 3 4 2 3" xfId="32219"/>
    <cellStyle name="输入 3 3 4 2 3 2" xfId="32220"/>
    <cellStyle name="输入 3 3 4 3 2" xfId="32221"/>
    <cellStyle name="输入 3 3 4 5" xfId="32222"/>
    <cellStyle name="输入 3 3 5" xfId="32223"/>
    <cellStyle name="输入 3 3 5 2" xfId="32224"/>
    <cellStyle name="输入 3 3 5 3" xfId="32225"/>
    <cellStyle name="输入 3 3 5 3 2" xfId="32226"/>
    <cellStyle name="输入 3 3 5 4" xfId="32227"/>
    <cellStyle name="输入 3 3 6" xfId="32228"/>
    <cellStyle name="输入 3 3 7" xfId="32229"/>
    <cellStyle name="输入 3 3 7 2" xfId="32230"/>
    <cellStyle name="输入 3 3 8" xfId="32231"/>
    <cellStyle name="输入 3 4 2 4" xfId="32232"/>
    <cellStyle name="输入 3 4 3 2" xfId="32233"/>
    <cellStyle name="输入 3 4 4" xfId="32234"/>
    <cellStyle name="输入 3 4 4 2" xfId="32235"/>
    <cellStyle name="输入 3 4 5" xfId="32236"/>
    <cellStyle name="输入 3 5 2 3 2" xfId="32237"/>
    <cellStyle name="输入 3 5 2 4" xfId="32238"/>
    <cellStyle name="注释 2 28 4" xfId="32239"/>
    <cellStyle name="注释 2 33 4" xfId="32240"/>
    <cellStyle name="输入 3 5 4 2" xfId="32241"/>
    <cellStyle name="输入 3 5 5" xfId="32242"/>
    <cellStyle name="输入 3 6" xfId="32243"/>
    <cellStyle name="注释 2 78 4" xfId="32244"/>
    <cellStyle name="输入 3 6 4 2" xfId="32245"/>
    <cellStyle name="输入 3 6 5" xfId="32246"/>
    <cellStyle name="输入 3 8" xfId="32247"/>
    <cellStyle name="输入 3 9" xfId="32248"/>
    <cellStyle name="输入 4 2" xfId="32249"/>
    <cellStyle name="注释 2 10 2 2 2" xfId="32250"/>
    <cellStyle name="注释 2 10 2 3" xfId="32251"/>
    <cellStyle name="注释 2 10 2 3 2" xfId="32252"/>
    <cellStyle name="注释 2 10 2 4" xfId="32253"/>
    <cellStyle name="注释 2 11 2 2 2" xfId="32254"/>
    <cellStyle name="注释 2 11 2 3" xfId="32255"/>
    <cellStyle name="注释 2 11 2 3 2" xfId="32256"/>
    <cellStyle name="注释 2 11 2 4" xfId="32257"/>
    <cellStyle name="注释 2 11 3 2" xfId="32258"/>
    <cellStyle name="注释 2 11 4" xfId="32259"/>
    <cellStyle name="注释 2 11 4 2" xfId="32260"/>
    <cellStyle name="注释 2 11 5" xfId="32261"/>
    <cellStyle name="注释 2 12 2 2" xfId="32262"/>
    <cellStyle name="注释 2 12 2 2 2" xfId="32263"/>
    <cellStyle name="注释 2 12 2 3" xfId="32264"/>
    <cellStyle name="注释 2 12 2 3 2" xfId="32265"/>
    <cellStyle name="注释 2 12 2 4" xfId="32266"/>
    <cellStyle name="注释 2 12 3" xfId="32267"/>
    <cellStyle name="注释 2 12 3 2" xfId="32268"/>
    <cellStyle name="注释 2 12 4" xfId="32269"/>
    <cellStyle name="注释 2 12 4 2" xfId="32270"/>
    <cellStyle name="注释 2 12 5" xfId="32271"/>
    <cellStyle name="注释 2 13 2 2 2" xfId="32272"/>
    <cellStyle name="注释 2 13 2 3" xfId="32273"/>
    <cellStyle name="注释 2 13 2 3 2" xfId="32274"/>
    <cellStyle name="注释 2 13 2 4" xfId="32275"/>
    <cellStyle name="注释 2 13 3" xfId="32276"/>
    <cellStyle name="注释 2 13 3 2" xfId="32277"/>
    <cellStyle name="注释 2 13 4" xfId="32278"/>
    <cellStyle name="注释 2 13 4 2" xfId="32279"/>
    <cellStyle name="注释 2 13 5" xfId="32280"/>
    <cellStyle name="注释 2 14 2" xfId="32281"/>
    <cellStyle name="注释 2 14 2 2" xfId="32282"/>
    <cellStyle name="注释 2 14 2 2 2" xfId="32283"/>
    <cellStyle name="注释 2 14 2 3 2" xfId="32284"/>
    <cellStyle name="注释 2 14 2 4" xfId="32285"/>
    <cellStyle name="注释 2 14 3" xfId="32286"/>
    <cellStyle name="注释 2 14 3 2" xfId="32287"/>
    <cellStyle name="注释 2 14 4" xfId="32288"/>
    <cellStyle name="注释 2 14 4 2" xfId="32289"/>
    <cellStyle name="注释 2 14 5" xfId="32290"/>
    <cellStyle name="注释 2 15" xfId="32291"/>
    <cellStyle name="注释 2 20" xfId="32292"/>
    <cellStyle name="注释 2 15 2" xfId="32293"/>
    <cellStyle name="注释 2 20 2" xfId="32294"/>
    <cellStyle name="注释 2 15 2 2" xfId="32295"/>
    <cellStyle name="注释 2 20 2 2" xfId="32296"/>
    <cellStyle name="注释 2 15 2 2 2" xfId="32297"/>
    <cellStyle name="注释 2 20 2 2 2" xfId="32298"/>
    <cellStyle name="注释 2 15 2 4" xfId="32299"/>
    <cellStyle name="注释 2 20 2 4" xfId="32300"/>
    <cellStyle name="注释 2 15 3" xfId="32301"/>
    <cellStyle name="注释 2 20 3" xfId="32302"/>
    <cellStyle name="注释 2 15 4" xfId="32303"/>
    <cellStyle name="注释 2 20 4" xfId="32304"/>
    <cellStyle name="注释 2 15 4 2" xfId="32305"/>
    <cellStyle name="注释 2 20 4 2" xfId="32306"/>
    <cellStyle name="注释 2 15 5" xfId="32307"/>
    <cellStyle name="注释 2 20 5" xfId="32308"/>
    <cellStyle name="注释 2 16" xfId="32309"/>
    <cellStyle name="注释 2 21" xfId="32310"/>
    <cellStyle name="注释 2 16 2" xfId="32311"/>
    <cellStyle name="注释 2 21 2" xfId="32312"/>
    <cellStyle name="注释 2 16 4" xfId="32313"/>
    <cellStyle name="注释 2 21 4" xfId="32314"/>
    <cellStyle name="注释 2 16 5" xfId="32315"/>
    <cellStyle name="注释 2 21 5" xfId="32316"/>
    <cellStyle name="注释 2 17" xfId="32317"/>
    <cellStyle name="注释 2 22" xfId="32318"/>
    <cellStyle name="注释 2 68 4 2" xfId="32319"/>
    <cellStyle name="注释 2 73 4 2" xfId="32320"/>
    <cellStyle name="注释 2 17 2" xfId="32321"/>
    <cellStyle name="注释 2 22 2" xfId="32322"/>
    <cellStyle name="注释 2 17 3" xfId="32323"/>
    <cellStyle name="注释 2 22 3" xfId="32324"/>
    <cellStyle name="注释 2 17 4" xfId="32325"/>
    <cellStyle name="注释 2 22 4" xfId="32326"/>
    <cellStyle name="注释 2 17 5" xfId="32327"/>
    <cellStyle name="注释 2 22 5" xfId="32328"/>
    <cellStyle name="注释 2 18 2" xfId="32329"/>
    <cellStyle name="注释 2 23 2" xfId="32330"/>
    <cellStyle name="注释 2 18 2 2" xfId="32331"/>
    <cellStyle name="注释 2 23 2 2" xfId="32332"/>
    <cellStyle name="注释 2 18 2 2 2" xfId="32333"/>
    <cellStyle name="注释 2 23 2 2 2" xfId="32334"/>
    <cellStyle name="注释 2 18 2 3 2" xfId="32335"/>
    <cellStyle name="注释 2 23 2 3 2" xfId="32336"/>
    <cellStyle name="注释 2 18 2 4" xfId="32337"/>
    <cellStyle name="注释 2 23 2 4" xfId="32338"/>
    <cellStyle name="注释 2 18 3" xfId="32339"/>
    <cellStyle name="注释 2 23 3" xfId="32340"/>
    <cellStyle name="注释 2 18 4" xfId="32341"/>
    <cellStyle name="注释 2 23 4" xfId="32342"/>
    <cellStyle name="注释 2 18 4 2" xfId="32343"/>
    <cellStyle name="注释 2 23 4 2" xfId="32344"/>
    <cellStyle name="注释 2 18 5" xfId="32345"/>
    <cellStyle name="注释 2 23 5" xfId="32346"/>
    <cellStyle name="注释 2 19" xfId="32347"/>
    <cellStyle name="注释 2 24" xfId="32348"/>
    <cellStyle name="注释 2 19 2" xfId="32349"/>
    <cellStyle name="注释 2 24 2" xfId="32350"/>
    <cellStyle name="注释 2 19 2 4" xfId="32351"/>
    <cellStyle name="注释 2 24 2 4" xfId="32352"/>
    <cellStyle name="注释 2 19 3" xfId="32353"/>
    <cellStyle name="注释 2 24 3" xfId="32354"/>
    <cellStyle name="注释 2 19 4" xfId="32355"/>
    <cellStyle name="注释 2 24 4" xfId="32356"/>
    <cellStyle name="注释 2 19 5" xfId="32357"/>
    <cellStyle name="注释 2 24 5" xfId="32358"/>
    <cellStyle name="注释 2 2 2 2 2 2 2" xfId="32359"/>
    <cellStyle name="注释 2 2 2 2 2 3" xfId="32360"/>
    <cellStyle name="注释 2 2 2 2 2 3 2" xfId="32361"/>
    <cellStyle name="注释 2 2 2 2 2 3 3" xfId="32362"/>
    <cellStyle name="注释 2 2 2 2 2 4" xfId="32363"/>
    <cellStyle name="注释 2 2 2 2 3 2" xfId="32364"/>
    <cellStyle name="注释 2 2 2 2 4 2" xfId="32365"/>
    <cellStyle name="注释 2 2 2 2 4 2 2" xfId="32366"/>
    <cellStyle name="注释 2 2 2 2 4 3" xfId="32367"/>
    <cellStyle name="注释 2 2 2 2 5" xfId="32368"/>
    <cellStyle name="注释 2 2 2 3 2 2 2" xfId="32369"/>
    <cellStyle name="注释 2 2 2 3 2 3" xfId="32370"/>
    <cellStyle name="注释 2 2 2 3 2 3 2" xfId="32371"/>
    <cellStyle name="注释 2 2 2 3 2 3 2 2" xfId="32372"/>
    <cellStyle name="注释 2 2 2 3 2 3 3" xfId="32373"/>
    <cellStyle name="注释 2 2 2 3 2 4" xfId="32374"/>
    <cellStyle name="注释 2 2 2 4 2 2 2" xfId="32375"/>
    <cellStyle name="注释 2 2 2 4 2 3" xfId="32376"/>
    <cellStyle name="注释 2 2 2 4 2 3 2" xfId="32377"/>
    <cellStyle name="注释 2 2 2 4 2 3 2 2" xfId="32378"/>
    <cellStyle name="注释 2 2 2 4 2 3 3" xfId="32379"/>
    <cellStyle name="注释 2 2 2 4 2 4" xfId="32380"/>
    <cellStyle name="注释 2 2 2 4 5" xfId="32381"/>
    <cellStyle name="注释 2 2 2 5 2" xfId="32382"/>
    <cellStyle name="注释 2 2 2 5 2 2" xfId="32383"/>
    <cellStyle name="注释 2 2 2 6 2" xfId="32384"/>
    <cellStyle name="注释 2 2 2 7" xfId="32385"/>
    <cellStyle name="注释 2 2 2 8" xfId="32386"/>
    <cellStyle name="注释 2 2 3 2 3 2" xfId="32387"/>
    <cellStyle name="注释 2 2 3 2 3 2 2" xfId="32388"/>
    <cellStyle name="注释 2 2 3 4 2" xfId="32389"/>
    <cellStyle name="注释 2 2 3 4 2 2" xfId="32390"/>
    <cellStyle name="注释 2 2 3 5" xfId="32391"/>
    <cellStyle name="注释 2 2 4 2 3 2" xfId="32392"/>
    <cellStyle name="注释 2 2 4 2 3 2 2" xfId="32393"/>
    <cellStyle name="注释 2 2 4 4 2" xfId="32394"/>
    <cellStyle name="注释 2 2 4 4 2 2" xfId="32395"/>
    <cellStyle name="注释 2 2 4 5" xfId="32396"/>
    <cellStyle name="注释 2 2 5 2 3 2" xfId="32397"/>
    <cellStyle name="注释 2 2 5 2 3 2 2" xfId="32398"/>
    <cellStyle name="注释 2 2 5 4 2" xfId="32399"/>
    <cellStyle name="注释 2 2 5 5" xfId="32400"/>
    <cellStyle name="注释 2 2 6 3 2 2" xfId="32401"/>
    <cellStyle name="注释 2 25" xfId="32402"/>
    <cellStyle name="注释 2 30" xfId="32403"/>
    <cellStyle name="注释 2 25 2" xfId="32404"/>
    <cellStyle name="注释 2 30 2" xfId="32405"/>
    <cellStyle name="注释 2 25 2 2" xfId="32406"/>
    <cellStyle name="注释 2 30 2 2" xfId="32407"/>
    <cellStyle name="注释 2 25 2 2 2" xfId="32408"/>
    <cellStyle name="注释 2 30 2 2 2" xfId="32409"/>
    <cellStyle name="注释 2 25 2 3" xfId="32410"/>
    <cellStyle name="注释 2 30 2 3" xfId="32411"/>
    <cellStyle name="注释 2 25 2 4" xfId="32412"/>
    <cellStyle name="注释 2 30 2 4" xfId="32413"/>
    <cellStyle name="注释 2 25 3" xfId="32414"/>
    <cellStyle name="注释 2 30 3" xfId="32415"/>
    <cellStyle name="注释 2 26" xfId="32416"/>
    <cellStyle name="注释 2 31" xfId="32417"/>
    <cellStyle name="注释 2 26 2" xfId="32418"/>
    <cellStyle name="注释 2 31 2" xfId="32419"/>
    <cellStyle name="注释 2 26 2 2" xfId="32420"/>
    <cellStyle name="注释 2 31 2 2" xfId="32421"/>
    <cellStyle name="注释 2 26 2 3" xfId="32422"/>
    <cellStyle name="注释 2 31 2 3" xfId="32423"/>
    <cellStyle name="注释 2 26 2 4" xfId="32424"/>
    <cellStyle name="注释 2 31 2 4" xfId="32425"/>
    <cellStyle name="注释 2 26 3" xfId="32426"/>
    <cellStyle name="注释 2 31 3" xfId="32427"/>
    <cellStyle name="注释 2 26 3 2" xfId="32428"/>
    <cellStyle name="注释 2 31 3 2" xfId="32429"/>
    <cellStyle name="注释 2 27" xfId="32430"/>
    <cellStyle name="注释 2 32" xfId="32431"/>
    <cellStyle name="注释 2 27 2 3" xfId="32432"/>
    <cellStyle name="注释 2 32 2 3" xfId="32433"/>
    <cellStyle name="注释 2 27 2 3 2" xfId="32434"/>
    <cellStyle name="注释 2 32 2 3 2" xfId="32435"/>
    <cellStyle name="注释 2 27 2 4" xfId="32436"/>
    <cellStyle name="注释 2 32 2 4" xfId="32437"/>
    <cellStyle name="注释 2 28" xfId="32438"/>
    <cellStyle name="注释 2 33" xfId="32439"/>
    <cellStyle name="注释 2 28 2 2 2" xfId="32440"/>
    <cellStyle name="注释 2 33 2 2 2" xfId="32441"/>
    <cellStyle name="注释 2 28 2 3 2" xfId="32442"/>
    <cellStyle name="注释 2 33 2 3 2" xfId="32443"/>
    <cellStyle name="注释 2 28 3" xfId="32444"/>
    <cellStyle name="注释 2 33 3" xfId="32445"/>
    <cellStyle name="注释 2 28 3 2" xfId="32446"/>
    <cellStyle name="注释 2 33 3 2" xfId="32447"/>
    <cellStyle name="注释 2 28 4 2" xfId="32448"/>
    <cellStyle name="注释 2 33 4 2" xfId="32449"/>
    <cellStyle name="注释 2 28 5" xfId="32450"/>
    <cellStyle name="注释 2 33 5" xfId="32451"/>
    <cellStyle name="注释 2 29" xfId="32452"/>
    <cellStyle name="注释 2 34" xfId="32453"/>
    <cellStyle name="注释 2 29 2" xfId="32454"/>
    <cellStyle name="注释 2 34 2" xfId="32455"/>
    <cellStyle name="注释 2 29 2 2" xfId="32456"/>
    <cellStyle name="注释 2 34 2 2" xfId="32457"/>
    <cellStyle name="注释 2 29 2 2 2" xfId="32458"/>
    <cellStyle name="注释 2 34 2 2 2" xfId="32459"/>
    <cellStyle name="注释 2 29 2 3" xfId="32460"/>
    <cellStyle name="注释 2 34 2 3" xfId="32461"/>
    <cellStyle name="注释 2 29 2 3 2" xfId="32462"/>
    <cellStyle name="注释 2 34 2 3 2" xfId="32463"/>
    <cellStyle name="注释 2 29 3" xfId="32464"/>
    <cellStyle name="注释 2 34 3" xfId="32465"/>
    <cellStyle name="注释 2 29 3 2" xfId="32466"/>
    <cellStyle name="注释 2 34 3 2" xfId="32467"/>
    <cellStyle name="注释 2 29 4" xfId="32468"/>
    <cellStyle name="注释 2 34 4" xfId="32469"/>
    <cellStyle name="注释 2 29 4 2" xfId="32470"/>
    <cellStyle name="注释 2 34 4 2" xfId="32471"/>
    <cellStyle name="注释 2 29 5" xfId="32472"/>
    <cellStyle name="注释 2 34 5" xfId="32473"/>
    <cellStyle name="注释 2 3 2 2" xfId="32474"/>
    <cellStyle name="注释 2 3 2 2 2" xfId="32475"/>
    <cellStyle name="注释 2 3 2 2 2 3 2 2" xfId="32476"/>
    <cellStyle name="注释 2 3 2 2 4" xfId="32477"/>
    <cellStyle name="注释 2 3 2 2 4 2" xfId="32478"/>
    <cellStyle name="注释 2 3 2 2 4 2 2" xfId="32479"/>
    <cellStyle name="注释 2 3 2 2 4 3" xfId="32480"/>
    <cellStyle name="注释 2 3 2 2 5" xfId="32481"/>
    <cellStyle name="注释 2 3 2 3" xfId="32482"/>
    <cellStyle name="注释 2 3 2 3 2" xfId="32483"/>
    <cellStyle name="注释 2 3 2 3 2 3 2 2" xfId="32484"/>
    <cellStyle name="注释 2 3 2 4" xfId="32485"/>
    <cellStyle name="注释 2 3 2 4 2" xfId="32486"/>
    <cellStyle name="注释 2 3 2 4 4 2 2" xfId="32487"/>
    <cellStyle name="注释 2 3 2 4 4 3" xfId="32488"/>
    <cellStyle name="注释 2 3 2 4 5" xfId="32489"/>
    <cellStyle name="注释 2 3 2 6 2" xfId="32490"/>
    <cellStyle name="注释 2 3 2 7" xfId="32491"/>
    <cellStyle name="注释 2 3 2 7 2" xfId="32492"/>
    <cellStyle name="注释 2 3 2 7 2 2" xfId="32493"/>
    <cellStyle name="注释 2 3 3" xfId="32494"/>
    <cellStyle name="注释 2 3 3 2" xfId="32495"/>
    <cellStyle name="注释 2 3 3 2 2" xfId="32496"/>
    <cellStyle name="注释 2 3 3 2 3" xfId="32497"/>
    <cellStyle name="注释 2 3 3 2 4" xfId="32498"/>
    <cellStyle name="注释 2 3 3 3" xfId="32499"/>
    <cellStyle name="注释 2 3 3 3 2" xfId="32500"/>
    <cellStyle name="注释 2 3 3 4" xfId="32501"/>
    <cellStyle name="注释 2 3 3 4 2" xfId="32502"/>
    <cellStyle name="注释 2 3 3 4 2 2" xfId="32503"/>
    <cellStyle name="注释 2 3 3 5" xfId="32504"/>
    <cellStyle name="注释 2 3 4" xfId="32505"/>
    <cellStyle name="注释 2 3 4 2" xfId="32506"/>
    <cellStyle name="注释 2 3 4 2 2" xfId="32507"/>
    <cellStyle name="注释 2 3 4 2 3" xfId="32508"/>
    <cellStyle name="注释 2 3 4 2 4" xfId="32509"/>
    <cellStyle name="注释 2 3 4 3" xfId="32510"/>
    <cellStyle name="注释 2 3 4 3 2" xfId="32511"/>
    <cellStyle name="注释 2 3 4 4" xfId="32512"/>
    <cellStyle name="注释 2 3 4 4 2" xfId="32513"/>
    <cellStyle name="注释 2 3 4 4 2 2" xfId="32514"/>
    <cellStyle name="注释 2 3 4 5" xfId="32515"/>
    <cellStyle name="注释 2 3 5" xfId="32516"/>
    <cellStyle name="注释 2 3 5 2" xfId="32517"/>
    <cellStyle name="注释 2 3 5 3" xfId="32518"/>
    <cellStyle name="注释 2 3 5 3 2" xfId="32519"/>
    <cellStyle name="注释 2 3 5 4" xfId="32520"/>
    <cellStyle name="注释 2 3 5 4 2" xfId="32521"/>
    <cellStyle name="注释 2 3 5 5" xfId="32522"/>
    <cellStyle name="注释 2 3 6" xfId="32523"/>
    <cellStyle name="注释 2 3 6 2" xfId="32524"/>
    <cellStyle name="注释 2 3 6 2 2" xfId="32525"/>
    <cellStyle name="注释 2 3 6 3" xfId="32526"/>
    <cellStyle name="注释 2 3 6 3 2" xfId="32527"/>
    <cellStyle name="注释 2 3 7" xfId="32528"/>
    <cellStyle name="注释 2 3 7 2" xfId="32529"/>
    <cellStyle name="注释 2 3 8" xfId="32530"/>
    <cellStyle name="注释 2 3 8 2" xfId="32531"/>
    <cellStyle name="注释 2 3 8 2 2" xfId="32532"/>
    <cellStyle name="注释 2 3 8 3" xfId="32533"/>
    <cellStyle name="注释 2 3 9" xfId="32534"/>
    <cellStyle name="注释 2 35 2 2" xfId="32535"/>
    <cellStyle name="注释 2 40 2 2" xfId="32536"/>
    <cellStyle name="注释 2 35 2 2 2" xfId="32537"/>
    <cellStyle name="注释 2 40 2 2 2" xfId="32538"/>
    <cellStyle name="注释 2 35 2 3" xfId="32539"/>
    <cellStyle name="注释 2 40 2 3" xfId="32540"/>
    <cellStyle name="注释 2 35 2 3 2" xfId="32541"/>
    <cellStyle name="注释 2 40 2 3 2" xfId="32542"/>
    <cellStyle name="注释 2 35 3" xfId="32543"/>
    <cellStyle name="注释 2 40 3" xfId="32544"/>
    <cellStyle name="注释 2 35 3 2" xfId="32545"/>
    <cellStyle name="注释 2 40 3 2" xfId="32546"/>
    <cellStyle name="注释 2 35 4" xfId="32547"/>
    <cellStyle name="注释 2 40 4" xfId="32548"/>
    <cellStyle name="注释 2 35 4 2" xfId="32549"/>
    <cellStyle name="注释 2 40 4 2" xfId="32550"/>
    <cellStyle name="注释 2 35 5" xfId="32551"/>
    <cellStyle name="注释 2 40 5" xfId="32552"/>
    <cellStyle name="注释 2 36 2" xfId="32553"/>
    <cellStyle name="注释 2 41 2" xfId="32554"/>
    <cellStyle name="注释 2 36 3" xfId="32555"/>
    <cellStyle name="注释 2 41 3" xfId="32556"/>
    <cellStyle name="注释 2 36 4" xfId="32557"/>
    <cellStyle name="注释 2 41 4" xfId="32558"/>
    <cellStyle name="注释 2 36 5" xfId="32559"/>
    <cellStyle name="注释 2 41 5" xfId="32560"/>
    <cellStyle name="注释 2 37" xfId="32561"/>
    <cellStyle name="注释 2 42" xfId="32562"/>
    <cellStyle name="注释 2 37 2" xfId="32563"/>
    <cellStyle name="注释 2 42 2" xfId="32564"/>
    <cellStyle name="注释 2 37 2 2" xfId="32565"/>
    <cellStyle name="注释 2 42 2 2" xfId="32566"/>
    <cellStyle name="注释 2 37 2 2 2" xfId="32567"/>
    <cellStyle name="注释 2 42 2 2 2" xfId="32568"/>
    <cellStyle name="注释 2 37 2 3" xfId="32569"/>
    <cellStyle name="注释 2 42 2 3" xfId="32570"/>
    <cellStyle name="注释 2 37 2 3 2" xfId="32571"/>
    <cellStyle name="注释 2 42 2 3 2" xfId="32572"/>
    <cellStyle name="注释 2 37 2 4" xfId="32573"/>
    <cellStyle name="注释 2 42 2 4" xfId="32574"/>
    <cellStyle name="注释 2 37 3" xfId="32575"/>
    <cellStyle name="注释 2 42 3" xfId="32576"/>
    <cellStyle name="注释 2 37 3 2" xfId="32577"/>
    <cellStyle name="注释 2 42 3 2" xfId="32578"/>
    <cellStyle name="注释 2 37 4 2" xfId="32579"/>
    <cellStyle name="注释 2 42 4 2" xfId="32580"/>
    <cellStyle name="注释 2 37 5" xfId="32581"/>
    <cellStyle name="注释 2 42 5" xfId="32582"/>
    <cellStyle name="注释 2 38 2" xfId="32583"/>
    <cellStyle name="注释 2 43 2" xfId="32584"/>
    <cellStyle name="注释 2 38 2 2" xfId="32585"/>
    <cellStyle name="注释 2 43 2 2" xfId="32586"/>
    <cellStyle name="注释 2 38 2 2 2" xfId="32587"/>
    <cellStyle name="注释 2 43 2 2 2" xfId="32588"/>
    <cellStyle name="注释 2 38 2 3" xfId="32589"/>
    <cellStyle name="注释 2 43 2 3" xfId="32590"/>
    <cellStyle name="注释 2 38 2 3 2" xfId="32591"/>
    <cellStyle name="注释 2 43 2 3 2" xfId="32592"/>
    <cellStyle name="注释 2 38 2 4" xfId="32593"/>
    <cellStyle name="注释 2 43 2 4" xfId="32594"/>
    <cellStyle name="注释 2 38 3" xfId="32595"/>
    <cellStyle name="注释 2 43 3" xfId="32596"/>
    <cellStyle name="注释 2 38 3 2" xfId="32597"/>
    <cellStyle name="注释 2 43 3 2" xfId="32598"/>
    <cellStyle name="注释 2 38 4 2" xfId="32599"/>
    <cellStyle name="注释 2 43 4 2" xfId="32600"/>
    <cellStyle name="注释 2 38 5" xfId="32601"/>
    <cellStyle name="注释 2 43 5" xfId="32602"/>
    <cellStyle name="注释 2 39 2" xfId="32603"/>
    <cellStyle name="注释 2 44 2" xfId="32604"/>
    <cellStyle name="注释 2 39 3" xfId="32605"/>
    <cellStyle name="注释 2 44 3" xfId="32606"/>
    <cellStyle name="注释 2 39 4" xfId="32607"/>
    <cellStyle name="注释 2 44 4" xfId="32608"/>
    <cellStyle name="注释 2 39 5" xfId="32609"/>
    <cellStyle name="注释 2 44 5" xfId="32610"/>
    <cellStyle name="注释 2 4" xfId="32611"/>
    <cellStyle name="注释 2 4 2" xfId="32612"/>
    <cellStyle name="注释 2 4 2 2" xfId="32613"/>
    <cellStyle name="注释 2 4 2 2 2" xfId="32614"/>
    <cellStyle name="注释 2 4 2 2 2 2" xfId="32615"/>
    <cellStyle name="注释 2 4 2 2 3 2" xfId="32616"/>
    <cellStyle name="注释 2 4 2 2 4" xfId="32617"/>
    <cellStyle name="注释 2 4 2 3" xfId="32618"/>
    <cellStyle name="注释 2 4 2 3 2" xfId="32619"/>
    <cellStyle name="注释 2 4 2 4" xfId="32620"/>
    <cellStyle name="注释 2 4 2 5" xfId="32621"/>
    <cellStyle name="注释 2 4 3" xfId="32622"/>
    <cellStyle name="注释 2 4 3 2" xfId="32623"/>
    <cellStyle name="注释 2 4 3 2 2" xfId="32624"/>
    <cellStyle name="注释 2 4 3 2 2 2" xfId="32625"/>
    <cellStyle name="注释 2 4 3 2 3" xfId="32626"/>
    <cellStyle name="注释 2 4 3 2 3 2" xfId="32627"/>
    <cellStyle name="注释 2 4 3 2 4" xfId="32628"/>
    <cellStyle name="注释 2 4 3 3" xfId="32629"/>
    <cellStyle name="注释 2 4 3 3 2" xfId="32630"/>
    <cellStyle name="注释 2 4 3 4" xfId="32631"/>
    <cellStyle name="注释 2 4 3 5" xfId="32632"/>
    <cellStyle name="注释 2 4 4" xfId="32633"/>
    <cellStyle name="注释 2 4 4 2" xfId="32634"/>
    <cellStyle name="注释 2 4 4 3" xfId="32635"/>
    <cellStyle name="注释 2 4 4 4" xfId="32636"/>
    <cellStyle name="注释 2 4 4 5" xfId="32637"/>
    <cellStyle name="注释 2 4 5" xfId="32638"/>
    <cellStyle name="注释 2 4 5 2" xfId="32639"/>
    <cellStyle name="注释 2 4 5 3" xfId="32640"/>
    <cellStyle name="注释 2 4 5 4" xfId="32641"/>
    <cellStyle name="注释 2 4 6" xfId="32642"/>
    <cellStyle name="注释 2 4 6 2" xfId="32643"/>
    <cellStyle name="注释 2 4 7" xfId="32644"/>
    <cellStyle name="注释 2 4 7 2" xfId="32645"/>
    <cellStyle name="注释 2 4 8" xfId="32646"/>
    <cellStyle name="注释 2 45" xfId="32647"/>
    <cellStyle name="注释 2 50" xfId="32648"/>
    <cellStyle name="注释 2 45 2" xfId="32649"/>
    <cellStyle name="注释 2 50 2" xfId="32650"/>
    <cellStyle name="注释 2 45 2 2" xfId="32651"/>
    <cellStyle name="注释 2 50 2 2" xfId="32652"/>
    <cellStyle name="注释 2 45 2 3" xfId="32653"/>
    <cellStyle name="注释 2 50 2 3" xfId="32654"/>
    <cellStyle name="注释 2 45 3" xfId="32655"/>
    <cellStyle name="注释 2 50 3" xfId="32656"/>
    <cellStyle name="注释 2 45 3 2" xfId="32657"/>
    <cellStyle name="注释 2 50 3 2" xfId="32658"/>
    <cellStyle name="注释 2 45 4" xfId="32659"/>
    <cellStyle name="注释 2 50 4" xfId="32660"/>
    <cellStyle name="注释 2 45 4 2" xfId="32661"/>
    <cellStyle name="注释 2 50 4 2" xfId="32662"/>
    <cellStyle name="注释 2 45 5" xfId="32663"/>
    <cellStyle name="注释 2 50 5" xfId="32664"/>
    <cellStyle name="注释 2 46" xfId="32665"/>
    <cellStyle name="注释 2 51" xfId="32666"/>
    <cellStyle name="注释 2 47" xfId="32667"/>
    <cellStyle name="注释 2 52" xfId="32668"/>
    <cellStyle name="注释 2 48 2 2 2" xfId="32669"/>
    <cellStyle name="注释 2 53 2 2 2" xfId="32670"/>
    <cellStyle name="注释 2 48 2 3" xfId="32671"/>
    <cellStyle name="注释 2 53 2 3" xfId="32672"/>
    <cellStyle name="注释 2 48 2 3 2" xfId="32673"/>
    <cellStyle name="注释 2 53 2 3 2" xfId="32674"/>
    <cellStyle name="注释 2 48 2 4" xfId="32675"/>
    <cellStyle name="注释 2 53 2 4" xfId="32676"/>
    <cellStyle name="注释 2 48 4 2" xfId="32677"/>
    <cellStyle name="注释 2 53 4 2" xfId="32678"/>
    <cellStyle name="注释 2 48 5" xfId="32679"/>
    <cellStyle name="注释 2 53 5" xfId="32680"/>
    <cellStyle name="注释 2 49 2 2 2" xfId="32681"/>
    <cellStyle name="注释 2 54 2 2 2" xfId="32682"/>
    <cellStyle name="注释 2 49 2 3" xfId="32683"/>
    <cellStyle name="注释 2 54 2 3" xfId="32684"/>
    <cellStyle name="注释 2 49 2 3 2" xfId="32685"/>
    <cellStyle name="注释 2 54 2 3 2" xfId="32686"/>
    <cellStyle name="注释 2 49 4 2" xfId="32687"/>
    <cellStyle name="注释 2 54 4 2" xfId="32688"/>
    <cellStyle name="注释 2 49 5" xfId="32689"/>
    <cellStyle name="注释 2 54 5" xfId="32690"/>
    <cellStyle name="注释 2 5" xfId="32691"/>
    <cellStyle name="注释 2 5 2" xfId="32692"/>
    <cellStyle name="注释 2 5 2 2" xfId="32693"/>
    <cellStyle name="注释 2 5 2 2 2" xfId="32694"/>
    <cellStyle name="注释 2 5 2 2 4" xfId="32695"/>
    <cellStyle name="注释 2 5 2 3" xfId="32696"/>
    <cellStyle name="注释 2 5 2 3 2" xfId="32697"/>
    <cellStyle name="注释 2 5 3 2 4" xfId="32698"/>
    <cellStyle name="注释 2 5 4 2 3" xfId="32699"/>
    <cellStyle name="注释 2 5 4 2 3 2" xfId="32700"/>
    <cellStyle name="注释 2 5 4 2 4" xfId="32701"/>
    <cellStyle name="注释 2 5 4 4" xfId="32702"/>
    <cellStyle name="注释 2 5 4 4 2" xfId="32703"/>
    <cellStyle name="注释 2 5 4 5" xfId="32704"/>
    <cellStyle name="注释 2 5 5 4" xfId="32705"/>
    <cellStyle name="注释 2 55" xfId="32706"/>
    <cellStyle name="注释 2 60" xfId="32707"/>
    <cellStyle name="注释 2 55 2 2 2" xfId="32708"/>
    <cellStyle name="注释 2 60 2 2 2" xfId="32709"/>
    <cellStyle name="注释 2 55 2 3" xfId="32710"/>
    <cellStyle name="注释 2 60 2 3" xfId="32711"/>
    <cellStyle name="注释 2 55 2 3 2" xfId="32712"/>
    <cellStyle name="注释 2 60 2 3 2" xfId="32713"/>
    <cellStyle name="注释 2 55 2 4" xfId="32714"/>
    <cellStyle name="注释 2 60 2 4" xfId="32715"/>
    <cellStyle name="注释 2 55 4 2" xfId="32716"/>
    <cellStyle name="注释 2 60 4 2" xfId="32717"/>
    <cellStyle name="注释 2 55 5" xfId="32718"/>
    <cellStyle name="注释 2 60 5" xfId="32719"/>
    <cellStyle name="注释 2 57 2 2 2" xfId="32720"/>
    <cellStyle name="注释 2 62 2 2 2" xfId="32721"/>
    <cellStyle name="注释 2 57 2 3" xfId="32722"/>
    <cellStyle name="注释 2 62 2 3" xfId="32723"/>
    <cellStyle name="注释 2 57 2 3 2" xfId="32724"/>
    <cellStyle name="注释 2 62 2 3 2" xfId="32725"/>
    <cellStyle name="注释 2 57 2 4" xfId="32726"/>
    <cellStyle name="注释 2 62 2 4" xfId="32727"/>
    <cellStyle name="注释 2 57 3 2" xfId="32728"/>
    <cellStyle name="注释 2 62 3 2" xfId="32729"/>
    <cellStyle name="注释 2 57 4" xfId="32730"/>
    <cellStyle name="注释 2 62 4" xfId="32731"/>
    <cellStyle name="注释 2 57 4 2" xfId="32732"/>
    <cellStyle name="注释 2 62 4 2" xfId="32733"/>
    <cellStyle name="注释 2 57 5" xfId="32734"/>
    <cellStyle name="注释 2 62 5" xfId="32735"/>
    <cellStyle name="注释 2 58 2 3" xfId="32736"/>
    <cellStyle name="注释 2 63 2 3" xfId="32737"/>
    <cellStyle name="注释 2 58 2 4" xfId="32738"/>
    <cellStyle name="注释 2 63 2 4" xfId="32739"/>
    <cellStyle name="注释 2 58 3 2" xfId="32740"/>
    <cellStyle name="注释 2 63 3 2" xfId="32741"/>
    <cellStyle name="注释 2 58 4" xfId="32742"/>
    <cellStyle name="注释 2 63 4" xfId="32743"/>
    <cellStyle name="注释 2 58 4 2" xfId="32744"/>
    <cellStyle name="注释 2 63 4 2" xfId="32745"/>
    <cellStyle name="注释 2 58 5" xfId="32746"/>
    <cellStyle name="注释 2 63 5" xfId="32747"/>
    <cellStyle name="注释 2 59 2 2 2" xfId="32748"/>
    <cellStyle name="注释 2 64 2 2 2" xfId="32749"/>
    <cellStyle name="注释 2 59 2 3 2" xfId="32750"/>
    <cellStyle name="注释 2 64 2 3 2" xfId="32751"/>
    <cellStyle name="注释 2 59 2 4" xfId="32752"/>
    <cellStyle name="注释 2 64 2 4" xfId="32753"/>
    <cellStyle name="注释 2 59 3 2" xfId="32754"/>
    <cellStyle name="注释 2 64 3 2" xfId="32755"/>
    <cellStyle name="注释 2 59 4" xfId="32756"/>
    <cellStyle name="注释 2 64 4" xfId="32757"/>
    <cellStyle name="注释 2 59 4 2" xfId="32758"/>
    <cellStyle name="注释 2 64 4 2" xfId="32759"/>
    <cellStyle name="注释 2 59 5" xfId="32760"/>
    <cellStyle name="注释 2 64 5" xfId="32761"/>
    <cellStyle name="注释 2 6" xfId="32762"/>
    <cellStyle name="注释 2 6 2" xfId="32763"/>
    <cellStyle name="注释 2 6 2 2" xfId="32764"/>
    <cellStyle name="注释 2 6 2 2 2" xfId="32765"/>
    <cellStyle name="注释 2 6 2 3" xfId="32766"/>
    <cellStyle name="注释 2 6 2 3 2" xfId="32767"/>
    <cellStyle name="注释 2 65 2 2" xfId="32768"/>
    <cellStyle name="注释 2 70 2 2" xfId="32769"/>
    <cellStyle name="注释 2 65 2 2 2" xfId="32770"/>
    <cellStyle name="注释 2 70 2 2 2" xfId="32771"/>
    <cellStyle name="注释 2 65 2 3 2" xfId="32772"/>
    <cellStyle name="注释 2 70 2 3 2" xfId="32773"/>
    <cellStyle name="注释 2 65 2 4" xfId="32774"/>
    <cellStyle name="注释 2 70 2 4" xfId="32775"/>
    <cellStyle name="注释 2 65 3" xfId="32776"/>
    <cellStyle name="注释 2 70 3" xfId="32777"/>
    <cellStyle name="注释 2 65 3 2" xfId="32778"/>
    <cellStyle name="注释 2 70 3 2" xfId="32779"/>
    <cellStyle name="注释 2 65 4" xfId="32780"/>
    <cellStyle name="注释 2 70 4" xfId="32781"/>
    <cellStyle name="注释 2 65 4 2" xfId="32782"/>
    <cellStyle name="注释 2 70 4 2" xfId="32783"/>
    <cellStyle name="注释 2 65 5" xfId="32784"/>
    <cellStyle name="注释 2 70 5" xfId="32785"/>
    <cellStyle name="注释 2 66" xfId="32786"/>
    <cellStyle name="注释 2 71" xfId="32787"/>
    <cellStyle name="注释 2 66 2" xfId="32788"/>
    <cellStyle name="注释 2 71 2" xfId="32789"/>
    <cellStyle name="注释 2 66 2 2" xfId="32790"/>
    <cellStyle name="注释 2 71 2 2" xfId="32791"/>
    <cellStyle name="注释 2 66 2 2 2" xfId="32792"/>
    <cellStyle name="注释 2 71 2 2 2" xfId="32793"/>
    <cellStyle name="注释 2 66 2 3" xfId="32794"/>
    <cellStyle name="注释 2 71 2 3" xfId="32795"/>
    <cellStyle name="注释 2 66 2 3 2" xfId="32796"/>
    <cellStyle name="注释 2 71 2 3 2" xfId="32797"/>
    <cellStyle name="注释 2 66 2 4" xfId="32798"/>
    <cellStyle name="注释 2 71 2 4" xfId="32799"/>
    <cellStyle name="注释 2 66 3" xfId="32800"/>
    <cellStyle name="注释 2 71 3" xfId="32801"/>
    <cellStyle name="注释 2 66 3 2" xfId="32802"/>
    <cellStyle name="注释 2 71 3 2" xfId="32803"/>
    <cellStyle name="注释 2 66 4" xfId="32804"/>
    <cellStyle name="注释 2 71 4" xfId="32805"/>
    <cellStyle name="注释 2 66 4 2" xfId="32806"/>
    <cellStyle name="注释 2 71 4 2" xfId="32807"/>
    <cellStyle name="注释 2 67" xfId="32808"/>
    <cellStyle name="注释 2 72" xfId="32809"/>
    <cellStyle name="注释 2 67 2" xfId="32810"/>
    <cellStyle name="注释 2 72 2" xfId="32811"/>
    <cellStyle name="注释 2 67 2 2" xfId="32812"/>
    <cellStyle name="注释 2 72 2 2" xfId="32813"/>
    <cellStyle name="注释 2 67 2 2 2" xfId="32814"/>
    <cellStyle name="注释 2 72 2 2 2" xfId="32815"/>
    <cellStyle name="注释 2 67 2 3" xfId="32816"/>
    <cellStyle name="注释 2 72 2 3" xfId="32817"/>
    <cellStyle name="注释 2 67 2 3 2" xfId="32818"/>
    <cellStyle name="注释 2 72 2 3 2" xfId="32819"/>
    <cellStyle name="注释 2 67 2 4" xfId="32820"/>
    <cellStyle name="注释 2 72 2 4" xfId="32821"/>
    <cellStyle name="注释 2 67 3" xfId="32822"/>
    <cellStyle name="注释 2 72 3" xfId="32823"/>
    <cellStyle name="注释 2 67 3 2" xfId="32824"/>
    <cellStyle name="注释 2 72 3 2" xfId="32825"/>
    <cellStyle name="注释 2 67 4" xfId="32826"/>
    <cellStyle name="注释 2 72 4" xfId="32827"/>
    <cellStyle name="注释 2 67 4 2" xfId="32828"/>
    <cellStyle name="注释 2 72 4 2" xfId="32829"/>
    <cellStyle name="注释 2 68 2 2" xfId="32830"/>
    <cellStyle name="注释 2 73 2 2" xfId="32831"/>
    <cellStyle name="注释 2 68 2 2 2" xfId="32832"/>
    <cellStyle name="注释 2 73 2 2 2" xfId="32833"/>
    <cellStyle name="注释 2 68 2 3 2" xfId="32834"/>
    <cellStyle name="注释 2 73 2 3 2" xfId="32835"/>
    <cellStyle name="注释 2 68 2 4" xfId="32836"/>
    <cellStyle name="注释 2 73 2 4" xfId="32837"/>
    <cellStyle name="注释 2 68 3" xfId="32838"/>
    <cellStyle name="注释 2 73 3" xfId="32839"/>
    <cellStyle name="注释 2 68 3 2" xfId="32840"/>
    <cellStyle name="注释 2 73 3 2" xfId="32841"/>
    <cellStyle name="注释 2 68 5" xfId="32842"/>
    <cellStyle name="注释 2 73 5" xfId="32843"/>
    <cellStyle name="注释 2 69 2 2" xfId="32844"/>
    <cellStyle name="注释 2 74 2 2" xfId="32845"/>
    <cellStyle name="注释 2 69 2 2 2" xfId="32846"/>
    <cellStyle name="注释 2 74 2 2 2" xfId="32847"/>
    <cellStyle name="注释 2 69 2 3" xfId="32848"/>
    <cellStyle name="注释 2 74 2 3" xfId="32849"/>
    <cellStyle name="注释 2 69 2 3 2" xfId="32850"/>
    <cellStyle name="注释 2 74 2 3 2" xfId="32851"/>
    <cellStyle name="注释 2 69 2 4" xfId="32852"/>
    <cellStyle name="注释 2 74 2 4" xfId="32853"/>
    <cellStyle name="注释 2 69 3" xfId="32854"/>
    <cellStyle name="注释 2 74 3" xfId="32855"/>
    <cellStyle name="注释 2 69 3 2" xfId="32856"/>
    <cellStyle name="注释 2 74 3 2" xfId="32857"/>
    <cellStyle name="注释 2 69 4 2" xfId="32858"/>
    <cellStyle name="注释 2 74 4 2" xfId="32859"/>
    <cellStyle name="注释 2 69 5" xfId="32860"/>
    <cellStyle name="注释 2 74 5" xfId="32861"/>
    <cellStyle name="注释 2 7" xfId="32862"/>
    <cellStyle name="注释 2 7 2" xfId="32863"/>
    <cellStyle name="注释 2 7 2 2" xfId="32864"/>
    <cellStyle name="注释 2 7 2 2 2" xfId="32865"/>
    <cellStyle name="注释 2 7 2 3" xfId="32866"/>
    <cellStyle name="注释 2 75 2" xfId="32867"/>
    <cellStyle name="注释 2 80 2" xfId="32868"/>
    <cellStyle name="注释 2 75 2 2" xfId="32869"/>
    <cellStyle name="注释 2 75 2 2 2" xfId="32870"/>
    <cellStyle name="注释 2 75 2 3" xfId="32871"/>
    <cellStyle name="注释 2 75 2 3 2" xfId="32872"/>
    <cellStyle name="注释 2 75 2 4" xfId="32873"/>
    <cellStyle name="注释 2 75 3" xfId="32874"/>
    <cellStyle name="注释 2 75 3 2" xfId="32875"/>
    <cellStyle name="注释 2 76" xfId="32876"/>
    <cellStyle name="注释 2 81" xfId="32877"/>
    <cellStyle name="注释 2 76 2" xfId="32878"/>
    <cellStyle name="注释 2 76 2 2" xfId="32879"/>
    <cellStyle name="注释 2 76 2 3" xfId="32880"/>
    <cellStyle name="注释 2 76 2 4" xfId="32881"/>
    <cellStyle name="注释 2 76 3 2" xfId="32882"/>
    <cellStyle name="注释 2 82" xfId="32883"/>
    <cellStyle name="注释 2 77" xfId="32884"/>
    <cellStyle name="注释 2 77 2 3" xfId="32885"/>
    <cellStyle name="注释 2 77 2 4" xfId="32886"/>
    <cellStyle name="注释 2 78" xfId="32887"/>
    <cellStyle name="注释 2 78 3" xfId="32888"/>
    <cellStyle name="注释 2 78 3 2" xfId="32889"/>
    <cellStyle name="注释 2 79 2" xfId="32890"/>
    <cellStyle name="注释 2 8" xfId="32891"/>
    <cellStyle name="注释 2 8 2" xfId="32892"/>
    <cellStyle name="注释 2 8 2 2" xfId="32893"/>
    <cellStyle name="注释 2 8 2 2 2" xfId="32894"/>
    <cellStyle name="注释 2 8 2 3" xfId="32895"/>
    <cellStyle name="注释 2 8 2 3 2" xfId="32896"/>
    <cellStyle name="注释 2 8 2 4" xfId="32897"/>
    <cellStyle name="注释 2 8 5" xfId="32898"/>
    <cellStyle name="注释 2 9" xfId="32899"/>
    <cellStyle name="注释 2 9 2" xfId="32900"/>
    <cellStyle name="注释 2 9 2 2" xfId="32901"/>
    <cellStyle name="注释 2 9 2 3" xfId="32902"/>
    <cellStyle name="注释 2 9 2 3 2" xfId="32903"/>
    <cellStyle name="注释 2 9 5" xfId="32904"/>
    <cellStyle name="注释 3 10" xfId="32905"/>
    <cellStyle name="注释 3 10 2" xfId="32906"/>
    <cellStyle name="注释 3 10 2 2" xfId="32907"/>
    <cellStyle name="注释 3 10 2 2 2" xfId="32908"/>
    <cellStyle name="注释 3 10 2 3" xfId="32909"/>
    <cellStyle name="注释 3 10 2 3 2" xfId="32910"/>
    <cellStyle name="注释 3 10 3" xfId="32911"/>
    <cellStyle name="注释 3 10 4" xfId="32912"/>
    <cellStyle name="注释 3 10 4 2" xfId="32913"/>
    <cellStyle name="注释 3 11" xfId="32914"/>
    <cellStyle name="注释 3 11 2 2" xfId="32915"/>
    <cellStyle name="注释 3 11 2 2 2" xfId="32916"/>
    <cellStyle name="注释 3 11 2 3" xfId="32917"/>
    <cellStyle name="注释 3 11 2 3 2" xfId="32918"/>
    <cellStyle name="注释 3 11 4" xfId="32919"/>
    <cellStyle name="注释 3 11 4 2" xfId="32920"/>
    <cellStyle name="注释 3 11 5" xfId="32921"/>
    <cellStyle name="注释 3 12" xfId="32922"/>
    <cellStyle name="注释 3 12 2" xfId="32923"/>
    <cellStyle name="注释 3 12 2 2" xfId="32924"/>
    <cellStyle name="注释 3 12 2 3" xfId="32925"/>
    <cellStyle name="注释 3 12 3 2" xfId="32926"/>
    <cellStyle name="注释 3 12 4" xfId="32927"/>
    <cellStyle name="注释 3 12 4 2" xfId="32928"/>
    <cellStyle name="注释 3 12 5" xfId="32929"/>
    <cellStyle name="注释 3 14" xfId="32930"/>
    <cellStyle name="注释 3 14 2 2 2" xfId="32931"/>
    <cellStyle name="注释 3 21" xfId="32932"/>
    <cellStyle name="注释 3 16" xfId="32933"/>
    <cellStyle name="注释 3 21 2 3 2" xfId="32934"/>
    <cellStyle name="注释 3 16 2 3 2" xfId="32935"/>
    <cellStyle name="注释 3 22 5" xfId="32936"/>
    <cellStyle name="注释 3 17 5" xfId="32937"/>
    <cellStyle name="注释 3 23" xfId="32938"/>
    <cellStyle name="注释 3 18" xfId="32939"/>
    <cellStyle name="注释 3 23 3 2" xfId="32940"/>
    <cellStyle name="注释 3 18 3 2" xfId="32941"/>
    <cellStyle name="注释 3 23 4" xfId="32942"/>
    <cellStyle name="注释 3 18 4" xfId="32943"/>
    <cellStyle name="注释 3 23 4 2" xfId="32944"/>
    <cellStyle name="注释 3 18 4 2" xfId="32945"/>
    <cellStyle name="注释 3 23 5" xfId="32946"/>
    <cellStyle name="注释 3 18 5" xfId="32947"/>
    <cellStyle name="注释 3 24 3 2" xfId="32948"/>
    <cellStyle name="注释 3 19 3 2" xfId="32949"/>
    <cellStyle name="注释 3 24 4" xfId="32950"/>
    <cellStyle name="注释 3 19 4" xfId="32951"/>
    <cellStyle name="注释 3 24 4 2" xfId="32952"/>
    <cellStyle name="注释 3 19 4 2" xfId="32953"/>
    <cellStyle name="注释 3 24 5" xfId="32954"/>
    <cellStyle name="注释 3 19 5" xfId="32955"/>
    <cellStyle name="注释 3 2" xfId="32956"/>
    <cellStyle name="注释 3 2 2" xfId="32957"/>
    <cellStyle name="注释 3 2 2 2" xfId="32958"/>
    <cellStyle name="注释 3 2 2 2 2" xfId="32959"/>
    <cellStyle name="注释 3 2 2 2 2 2" xfId="32960"/>
    <cellStyle name="注释 3 2 2 2 2 3 2 2" xfId="32961"/>
    <cellStyle name="注释 3 2 2 2 3" xfId="32962"/>
    <cellStyle name="注释 3 2 2 2 3 2" xfId="32963"/>
    <cellStyle name="注释 3 2 2 2 4" xfId="32964"/>
    <cellStyle name="注释 3 2 2 2 4 2" xfId="32965"/>
    <cellStyle name="注释 3 2 2 2 4 2 2" xfId="32966"/>
    <cellStyle name="注释 3 2 2 2 4 3" xfId="32967"/>
    <cellStyle name="注释 3 2 2 2 5" xfId="32968"/>
    <cellStyle name="注释 3 2 2 3 2 2" xfId="32969"/>
    <cellStyle name="注释 3 2 2 3 2 2 2" xfId="32970"/>
    <cellStyle name="注释 3 2 2 3 2 3" xfId="32971"/>
    <cellStyle name="注释 3 2 2 3 2 3 2" xfId="32972"/>
    <cellStyle name="注释 3 2 2 3 2 3 2 2" xfId="32973"/>
    <cellStyle name="注释 3 2 2 3 2 3 3" xfId="32974"/>
    <cellStyle name="注释 3 2 2 4 2 2" xfId="32975"/>
    <cellStyle name="注释 3 2 2 4 2 2 2" xfId="32976"/>
    <cellStyle name="注释 3 2 2 4 2 3" xfId="32977"/>
    <cellStyle name="注释 3 2 2 4 2 4" xfId="32978"/>
    <cellStyle name="注释 3 2 2 4 4 2 2" xfId="32979"/>
    <cellStyle name="注释 3 2 2 4 4 3" xfId="32980"/>
    <cellStyle name="注释 3 2 2 4 5" xfId="32981"/>
    <cellStyle name="注释 3 2 2 5 2" xfId="32982"/>
    <cellStyle name="注释 3 2 2 5 2 2" xfId="32983"/>
    <cellStyle name="注释 3 2 2 6 2" xfId="32984"/>
    <cellStyle name="注释 3 2 3 2 2" xfId="32985"/>
    <cellStyle name="注释 3 2 3 2 2 2" xfId="32986"/>
    <cellStyle name="注释 3 2 3 2 3" xfId="32987"/>
    <cellStyle name="注释 3 2 3 2 3 2" xfId="32988"/>
    <cellStyle name="注释 3 2 3 2 3 2 2" xfId="32989"/>
    <cellStyle name="注释 3 2 3 2 3 3" xfId="32990"/>
    <cellStyle name="注释 3 2 3 2 4" xfId="32991"/>
    <cellStyle name="注释 3 2 3 3 2" xfId="32992"/>
    <cellStyle name="注释 3 2 3 4 2 2" xfId="32993"/>
    <cellStyle name="注释 3 2 4 2" xfId="32994"/>
    <cellStyle name="注释 3 2 4 2 2" xfId="32995"/>
    <cellStyle name="注释 3 2 4 2 2 2" xfId="32996"/>
    <cellStyle name="注释 3 2 4 2 3" xfId="32997"/>
    <cellStyle name="注释 3 2 4 2 3 2" xfId="32998"/>
    <cellStyle name="注释 3 2 4 2 3 2 2" xfId="32999"/>
    <cellStyle name="注释 3 2 4 2 3 3" xfId="33000"/>
    <cellStyle name="注释 3 2 4 2 4" xfId="33001"/>
    <cellStyle name="注释 3 2 4 3 2" xfId="33002"/>
    <cellStyle name="注释 3 2 4 4 2" xfId="33003"/>
    <cellStyle name="注释 3 2 4 5" xfId="33004"/>
    <cellStyle name="注释 3 2 5" xfId="33005"/>
    <cellStyle name="注释 3 2 5 2" xfId="33006"/>
    <cellStyle name="注释 3 2 5 2 2" xfId="33007"/>
    <cellStyle name="注释 3 2 5 2 2 2" xfId="33008"/>
    <cellStyle name="注释 3 2 5 2 3" xfId="33009"/>
    <cellStyle name="注释 3 2 5 2 3 2" xfId="33010"/>
    <cellStyle name="注释 3 2 5 2 3 2 2" xfId="33011"/>
    <cellStyle name="注释 3 2 5 2 3 3" xfId="33012"/>
    <cellStyle name="注释 3 2 5 2 4" xfId="33013"/>
    <cellStyle name="注释 3 2 5 3" xfId="33014"/>
    <cellStyle name="注释 3 2 5 4" xfId="33015"/>
    <cellStyle name="注释 3 2 5 4 2" xfId="33016"/>
    <cellStyle name="注释 3 2 5 5" xfId="33017"/>
    <cellStyle name="注释 3 2 6" xfId="33018"/>
    <cellStyle name="注释 3 2 6 2" xfId="33019"/>
    <cellStyle name="注释 3 2 6 2 2" xfId="33020"/>
    <cellStyle name="注释 3 2 6 3" xfId="33021"/>
    <cellStyle name="注释 3 2 6 3 2" xfId="33022"/>
    <cellStyle name="注释 3 2 6 3 2 2" xfId="33023"/>
    <cellStyle name="注释 3 2 6 4" xfId="33024"/>
    <cellStyle name="注释 3 2 7" xfId="33025"/>
    <cellStyle name="注释 3 2 7 2" xfId="33026"/>
    <cellStyle name="注释 3 2 8" xfId="33027"/>
    <cellStyle name="注释 3 2 8 2" xfId="33028"/>
    <cellStyle name="注释 3 2 8 2 2" xfId="33029"/>
    <cellStyle name="注释 3 2 8 3" xfId="33030"/>
    <cellStyle name="注释 3 2 9" xfId="33031"/>
    <cellStyle name="注释 3 30" xfId="33032"/>
    <cellStyle name="注释 3 25" xfId="33033"/>
    <cellStyle name="注释 3 30 2" xfId="33034"/>
    <cellStyle name="注释 3 25 2" xfId="33035"/>
    <cellStyle name="注释 3 30 2 2" xfId="33036"/>
    <cellStyle name="注释 3 25 2 2" xfId="33037"/>
    <cellStyle name="注释 3 30 2 3" xfId="33038"/>
    <cellStyle name="注释 3 25 2 3" xfId="33039"/>
    <cellStyle name="注释 3 30 3" xfId="33040"/>
    <cellStyle name="注释 3 25 3" xfId="33041"/>
    <cellStyle name="注释 3 30 3 2" xfId="33042"/>
    <cellStyle name="注释 3 25 3 2" xfId="33043"/>
    <cellStyle name="注释 3 30 4 2" xfId="33044"/>
    <cellStyle name="注释 3 25 4 2" xfId="33045"/>
    <cellStyle name="注释 3 30 5" xfId="33046"/>
    <cellStyle name="注释 3 25 5" xfId="33047"/>
    <cellStyle name="注释 3 31" xfId="33048"/>
    <cellStyle name="注释 3 26" xfId="33049"/>
    <cellStyle name="注释 3 31 2" xfId="33050"/>
    <cellStyle name="注释 3 26 2" xfId="33051"/>
    <cellStyle name="注释 3 31 2 2" xfId="33052"/>
    <cellStyle name="注释 3 26 2 2" xfId="33053"/>
    <cellStyle name="注释 3 31 2 2 2" xfId="33054"/>
    <cellStyle name="注释 3 26 2 2 2" xfId="33055"/>
    <cellStyle name="注释 3 31 2 3" xfId="33056"/>
    <cellStyle name="注释 3 26 2 3" xfId="33057"/>
    <cellStyle name="注释 3 31 2 3 2" xfId="33058"/>
    <cellStyle name="注释 3 26 2 3 2" xfId="33059"/>
    <cellStyle name="注释 3 31 2 4" xfId="33060"/>
    <cellStyle name="注释 3 26 2 4" xfId="33061"/>
    <cellStyle name="注释 3 31 3" xfId="33062"/>
    <cellStyle name="注释 3 26 3" xfId="33063"/>
    <cellStyle name="注释 3 31 3 2" xfId="33064"/>
    <cellStyle name="注释 3 26 3 2" xfId="33065"/>
    <cellStyle name="注释 3 31 4" xfId="33066"/>
    <cellStyle name="注释 3 26 4" xfId="33067"/>
    <cellStyle name="注释 3 31 4 2" xfId="33068"/>
    <cellStyle name="注释 3 26 4 2" xfId="33069"/>
    <cellStyle name="注释 3 31 5" xfId="33070"/>
    <cellStyle name="注释 3 26 5" xfId="33071"/>
    <cellStyle name="注释 3 32" xfId="33072"/>
    <cellStyle name="注释 3 27" xfId="33073"/>
    <cellStyle name="注释 3 32 2 2 2" xfId="33074"/>
    <cellStyle name="注释 3 27 2 2 2" xfId="33075"/>
    <cellStyle name="注释 3 32 2 3" xfId="33076"/>
    <cellStyle name="注释 3 27 2 3" xfId="33077"/>
    <cellStyle name="注释 3 32 2 3 2" xfId="33078"/>
    <cellStyle name="注释 3 27 2 3 2" xfId="33079"/>
    <cellStyle name="注释 3 32 2 4" xfId="33080"/>
    <cellStyle name="注释 3 27 2 4" xfId="33081"/>
    <cellStyle name="注释 3 32 3 2" xfId="33082"/>
    <cellStyle name="注释 3 27 3 2" xfId="33083"/>
    <cellStyle name="注释 3 32 4" xfId="33084"/>
    <cellStyle name="注释 3 27 4" xfId="33085"/>
    <cellStyle name="注释 3 32 4 2" xfId="33086"/>
    <cellStyle name="注释 3 27 4 2" xfId="33087"/>
    <cellStyle name="注释 3 32 5" xfId="33088"/>
    <cellStyle name="注释 3 27 5" xfId="33089"/>
    <cellStyle name="注释 3 33" xfId="33090"/>
    <cellStyle name="注释 3 28" xfId="33091"/>
    <cellStyle name="注释 3 33 2" xfId="33092"/>
    <cellStyle name="注释 3 28 2" xfId="33093"/>
    <cellStyle name="注释 3 33 2 2" xfId="33094"/>
    <cellStyle name="注释 3 28 2 2" xfId="33095"/>
    <cellStyle name="注释 3 33 2 2 2" xfId="33096"/>
    <cellStyle name="注释 3 28 2 2 2" xfId="33097"/>
    <cellStyle name="注释 3 33 2 3" xfId="33098"/>
    <cellStyle name="注释 3 28 2 3" xfId="33099"/>
    <cellStyle name="注释 3 33 2 3 2" xfId="33100"/>
    <cellStyle name="注释 3 28 2 3 2" xfId="33101"/>
    <cellStyle name="注释 3 33 2 4" xfId="33102"/>
    <cellStyle name="注释 3 28 2 4" xfId="33103"/>
    <cellStyle name="注释 3 33 3" xfId="33104"/>
    <cellStyle name="注释 3 28 3" xfId="33105"/>
    <cellStyle name="注释 3 33 3 2" xfId="33106"/>
    <cellStyle name="注释 3 28 3 2" xfId="33107"/>
    <cellStyle name="注释 3 33 4" xfId="33108"/>
    <cellStyle name="注释 3 28 4" xfId="33109"/>
    <cellStyle name="注释 3 33 4 2" xfId="33110"/>
    <cellStyle name="注释 3 28 4 2" xfId="33111"/>
    <cellStyle name="注释 3 34 2" xfId="33112"/>
    <cellStyle name="注释 3 29 2" xfId="33113"/>
    <cellStyle name="注释 3 34 2 2" xfId="33114"/>
    <cellStyle name="注释 3 29 2 2" xfId="33115"/>
    <cellStyle name="注释 3 34 2 2 2" xfId="33116"/>
    <cellStyle name="注释 3 29 2 2 2" xfId="33117"/>
    <cellStyle name="注释 3 34 2 3" xfId="33118"/>
    <cellStyle name="注释 3 29 2 3" xfId="33119"/>
    <cellStyle name="注释 3 34 2 3 2" xfId="33120"/>
    <cellStyle name="注释 3 29 2 3 2" xfId="33121"/>
    <cellStyle name="注释 3 34 2 4" xfId="33122"/>
    <cellStyle name="注释 3 29 2 4" xfId="33123"/>
    <cellStyle name="注释 3 34 3" xfId="33124"/>
    <cellStyle name="注释 3 29 3" xfId="33125"/>
    <cellStyle name="注释 3 34 3 2" xfId="33126"/>
    <cellStyle name="注释 3 29 3 2" xfId="33127"/>
    <cellStyle name="注释 3 34 4" xfId="33128"/>
    <cellStyle name="注释 3 29 4" xfId="33129"/>
    <cellStyle name="注释 3 34 4 2" xfId="33130"/>
    <cellStyle name="注释 3 29 4 2" xfId="33131"/>
    <cellStyle name="注释 3 3" xfId="33132"/>
    <cellStyle name="注释 3 3 2 2 2" xfId="33133"/>
    <cellStyle name="注释 3 3 2 2 2 2" xfId="33134"/>
    <cellStyle name="注释 3 3 2 2 3" xfId="33135"/>
    <cellStyle name="注释 3 3 2 2 3 2" xfId="33136"/>
    <cellStyle name="注释 3 3 2 2 4" xfId="33137"/>
    <cellStyle name="注释 3 3 2 3 2" xfId="33138"/>
    <cellStyle name="注释 3 3 2 4" xfId="33139"/>
    <cellStyle name="注释 3 3 2 4 2" xfId="33140"/>
    <cellStyle name="注释 3 3 2 5" xfId="33141"/>
    <cellStyle name="注释 3 3 3 2 2" xfId="33142"/>
    <cellStyle name="注释 3 3 3 2 3" xfId="33143"/>
    <cellStyle name="注释 3 3 3 2 4" xfId="33144"/>
    <cellStyle name="注释 3 3 3 3" xfId="33145"/>
    <cellStyle name="注释 3 3 3 3 2" xfId="33146"/>
    <cellStyle name="注释 3 3 4 2" xfId="33147"/>
    <cellStyle name="注释 3 3 4 2 2" xfId="33148"/>
    <cellStyle name="注释 3 3 4 2 3" xfId="33149"/>
    <cellStyle name="注释 3 3 4 2 4" xfId="33150"/>
    <cellStyle name="注释 3 3 4 3" xfId="33151"/>
    <cellStyle name="注释 3 3 4 3 2" xfId="33152"/>
    <cellStyle name="注释 3 3 4 4 2" xfId="33153"/>
    <cellStyle name="注释 3 3 4 5" xfId="33154"/>
    <cellStyle name="注释 3 3 5" xfId="33155"/>
    <cellStyle name="注释 3 3 5 2" xfId="33156"/>
    <cellStyle name="注释 3 3 5 2 2" xfId="33157"/>
    <cellStyle name="注释 3 3 5 3" xfId="33158"/>
    <cellStyle name="注释 3 3 5 3 2" xfId="33159"/>
    <cellStyle name="注释 3 3 5 4" xfId="33160"/>
    <cellStyle name="注释 3 3 6" xfId="33161"/>
    <cellStyle name="注释 3 3 6 2" xfId="33162"/>
    <cellStyle name="注释 3 3 7" xfId="33163"/>
    <cellStyle name="注释 3 3 7 2" xfId="33164"/>
    <cellStyle name="注释 3 3 8" xfId="33165"/>
    <cellStyle name="注释 3 40" xfId="33166"/>
    <cellStyle name="注释 3 35" xfId="33167"/>
    <cellStyle name="注释 3 40 2" xfId="33168"/>
    <cellStyle name="注释 3 35 2" xfId="33169"/>
    <cellStyle name="注释 3 40 2 2" xfId="33170"/>
    <cellStyle name="注释 3 35 2 2" xfId="33171"/>
    <cellStyle name="注释 3 40 2 2 2" xfId="33172"/>
    <cellStyle name="注释 3 35 2 2 2" xfId="33173"/>
    <cellStyle name="注释 3 40 2 3" xfId="33174"/>
    <cellStyle name="注释 3 35 2 3" xfId="33175"/>
    <cellStyle name="注释 3 40 2 3 2" xfId="33176"/>
    <cellStyle name="注释 3 35 2 3 2" xfId="33177"/>
    <cellStyle name="注释 3 40 2 4" xfId="33178"/>
    <cellStyle name="注释 3 35 2 4" xfId="33179"/>
    <cellStyle name="注释 3 40 3" xfId="33180"/>
    <cellStyle name="注释 3 35 3" xfId="33181"/>
    <cellStyle name="注释 3 40 3 2" xfId="33182"/>
    <cellStyle name="注释 3 35 3 2" xfId="33183"/>
    <cellStyle name="注释 3 40 4" xfId="33184"/>
    <cellStyle name="注释 3 35 4" xfId="33185"/>
    <cellStyle name="注释 3 40 4 2" xfId="33186"/>
    <cellStyle name="注释 3 35 4 2" xfId="33187"/>
    <cellStyle name="注释 3 40 5" xfId="33188"/>
    <cellStyle name="注释 3 35 5" xfId="33189"/>
    <cellStyle name="注释 3 41" xfId="33190"/>
    <cellStyle name="注释 3 36" xfId="33191"/>
    <cellStyle name="注释 3 41 2" xfId="33192"/>
    <cellStyle name="注释 3 36 2" xfId="33193"/>
    <cellStyle name="注释 3 41 2 2" xfId="33194"/>
    <cellStyle name="注释 3 36 2 2" xfId="33195"/>
    <cellStyle name="注释 3 41 2 2 2" xfId="33196"/>
    <cellStyle name="注释 3 36 2 2 2" xfId="33197"/>
    <cellStyle name="注释 3 41 2 3" xfId="33198"/>
    <cellStyle name="注释 3 36 2 3" xfId="33199"/>
    <cellStyle name="注释 3 41 2 3 2" xfId="33200"/>
    <cellStyle name="注释 3 36 2 3 2" xfId="33201"/>
    <cellStyle name="注释 3 41 2 4" xfId="33202"/>
    <cellStyle name="注释 3 36 2 4" xfId="33203"/>
    <cellStyle name="注释 3 41 3" xfId="33204"/>
    <cellStyle name="注释 3 36 3" xfId="33205"/>
    <cellStyle name="注释 3 41 3 2" xfId="33206"/>
    <cellStyle name="注释 3 36 3 2" xfId="33207"/>
    <cellStyle name="注释 3 41 4" xfId="33208"/>
    <cellStyle name="注释 3 36 4" xfId="33209"/>
    <cellStyle name="注释 3 41 4 2" xfId="33210"/>
    <cellStyle name="注释 3 36 4 2" xfId="33211"/>
    <cellStyle name="注释 3 41 5" xfId="33212"/>
    <cellStyle name="注释 3 36 5" xfId="33213"/>
    <cellStyle name="注释 3 42" xfId="33214"/>
    <cellStyle name="注释 3 37" xfId="33215"/>
    <cellStyle name="注释 3 42 2" xfId="33216"/>
    <cellStyle name="注释 3 37 2" xfId="33217"/>
    <cellStyle name="注释 3 42 2 2" xfId="33218"/>
    <cellStyle name="注释 3 37 2 2" xfId="33219"/>
    <cellStyle name="注释 3 42 2 2 2" xfId="33220"/>
    <cellStyle name="注释 3 37 2 2 2" xfId="33221"/>
    <cellStyle name="注释 3 42 2 3" xfId="33222"/>
    <cellStyle name="注释 3 37 2 3" xfId="33223"/>
    <cellStyle name="注释 3 42 2 4" xfId="33224"/>
    <cellStyle name="注释 3 37 2 4" xfId="33225"/>
    <cellStyle name="注释 3 42 3" xfId="33226"/>
    <cellStyle name="注释 3 37 3" xfId="33227"/>
    <cellStyle name="注释 3 42 3 2" xfId="33228"/>
    <cellStyle name="注释 3 37 3 2" xfId="33229"/>
    <cellStyle name="注释 3 42 4" xfId="33230"/>
    <cellStyle name="注释 3 37 4" xfId="33231"/>
    <cellStyle name="注释 3 42 5" xfId="33232"/>
    <cellStyle name="注释 3 37 5" xfId="33233"/>
    <cellStyle name="注释 3 43" xfId="33234"/>
    <cellStyle name="注释 3 38" xfId="33235"/>
    <cellStyle name="注释 3 43 2" xfId="33236"/>
    <cellStyle name="注释 3 38 2" xfId="33237"/>
    <cellStyle name="注释 3 43 2 2" xfId="33238"/>
    <cellStyle name="注释 3 38 2 2" xfId="33239"/>
    <cellStyle name="注释 3 43 2 2 2" xfId="33240"/>
    <cellStyle name="注释 3 38 2 2 2" xfId="33241"/>
    <cellStyle name="注释 3 43 2 3" xfId="33242"/>
    <cellStyle name="注释 3 38 2 3" xfId="33243"/>
    <cellStyle name="注释 3 43 2 3 2" xfId="33244"/>
    <cellStyle name="注释 3 38 2 3 2" xfId="33245"/>
    <cellStyle name="注释 3 43 2 4" xfId="33246"/>
    <cellStyle name="注释 3 38 2 4" xfId="33247"/>
    <cellStyle name="注释 3 43 3" xfId="33248"/>
    <cellStyle name="注释 3 38 3" xfId="33249"/>
    <cellStyle name="注释 3 43 3 2" xfId="33250"/>
    <cellStyle name="注释 3 38 3 2" xfId="33251"/>
    <cellStyle name="注释 3 43 4" xfId="33252"/>
    <cellStyle name="注释 3 38 4" xfId="33253"/>
    <cellStyle name="注释 3 43 4 2" xfId="33254"/>
    <cellStyle name="注释 3 38 4 2" xfId="33255"/>
    <cellStyle name="注释 3 43 5" xfId="33256"/>
    <cellStyle name="注释 3 38 5" xfId="33257"/>
    <cellStyle name="注释 3 44" xfId="33258"/>
    <cellStyle name="注释 3 39" xfId="33259"/>
    <cellStyle name="注释 3 44 2" xfId="33260"/>
    <cellStyle name="注释 3 39 2" xfId="33261"/>
    <cellStyle name="注释 3 44 2 2" xfId="33262"/>
    <cellStyle name="注释 3 39 2 2" xfId="33263"/>
    <cellStyle name="注释 3 44 2 2 2" xfId="33264"/>
    <cellStyle name="注释 3 39 2 2 2" xfId="33265"/>
    <cellStyle name="注释 3 44 2 3" xfId="33266"/>
    <cellStyle name="注释 3 39 2 3" xfId="33267"/>
    <cellStyle name="注释 3 44 2 3 2" xfId="33268"/>
    <cellStyle name="注释 3 39 2 3 2" xfId="33269"/>
    <cellStyle name="注释 3 44 2 4" xfId="33270"/>
    <cellStyle name="注释 3 39 2 4" xfId="33271"/>
    <cellStyle name="注释 3 44 3" xfId="33272"/>
    <cellStyle name="注释 3 39 3" xfId="33273"/>
    <cellStyle name="注释 3 44 3 2" xfId="33274"/>
    <cellStyle name="注释 3 39 3 2" xfId="33275"/>
    <cellStyle name="注释 3 44 4" xfId="33276"/>
    <cellStyle name="注释 3 39 4" xfId="33277"/>
    <cellStyle name="注释 3 44 4 2" xfId="33278"/>
    <cellStyle name="注释 3 39 4 2" xfId="33279"/>
    <cellStyle name="注释 3 44 5" xfId="33280"/>
    <cellStyle name="注释 3 39 5" xfId="33281"/>
    <cellStyle name="注释 3 4" xfId="33282"/>
    <cellStyle name="注释 3 4 2" xfId="33283"/>
    <cellStyle name="注释 3 4 2 2" xfId="33284"/>
    <cellStyle name="注释 3 4 2 2 2" xfId="33285"/>
    <cellStyle name="注释 3 4 2 2 2 2" xfId="33286"/>
    <cellStyle name="注释 3 4 2 2 3" xfId="33287"/>
    <cellStyle name="注释 3 4 2 2 3 2" xfId="33288"/>
    <cellStyle name="注释 3 4 2 2 4" xfId="33289"/>
    <cellStyle name="注释 3 4 2 3 2" xfId="33290"/>
    <cellStyle name="注释 3 4 2 4" xfId="33291"/>
    <cellStyle name="注释 3 4 2 4 2" xfId="33292"/>
    <cellStyle name="注释 3 4 2 5" xfId="33293"/>
    <cellStyle name="注释 3 4 3 2 2" xfId="33294"/>
    <cellStyle name="注释 3 4 3 2 3" xfId="33295"/>
    <cellStyle name="注释 3 4 3 2 4" xfId="33296"/>
    <cellStyle name="注释 3 4 3 3" xfId="33297"/>
    <cellStyle name="注释 3 4 3 3 2" xfId="33298"/>
    <cellStyle name="注释 3 4 4 2" xfId="33299"/>
    <cellStyle name="注释 3 4 4 2 2 2" xfId="33300"/>
    <cellStyle name="注释 3 4 4 2 3" xfId="33301"/>
    <cellStyle name="注释 3 4 4 2 3 2" xfId="33302"/>
    <cellStyle name="注释 3 4 4 2 4" xfId="33303"/>
    <cellStyle name="注释 3 4 4 3" xfId="33304"/>
    <cellStyle name="注释 3 4 4 3 2" xfId="33305"/>
    <cellStyle name="注释 3 4 4 4 2" xfId="33306"/>
    <cellStyle name="注释 3 4 4 5" xfId="33307"/>
    <cellStyle name="注释 3 4 5" xfId="33308"/>
    <cellStyle name="注释 3 4 5 2" xfId="33309"/>
    <cellStyle name="注释 3 4 5 2 2" xfId="33310"/>
    <cellStyle name="注释 3 4 5 3" xfId="33311"/>
    <cellStyle name="注释 3 4 5 3 2" xfId="33312"/>
    <cellStyle name="注释 3 4 5 4" xfId="33313"/>
    <cellStyle name="注释 3 4 6" xfId="33314"/>
    <cellStyle name="注释 3 4 6 2" xfId="33315"/>
    <cellStyle name="注释 3 4 7 2" xfId="33316"/>
    <cellStyle name="注释 3 4 8" xfId="33317"/>
    <cellStyle name="注释 3 50" xfId="33318"/>
    <cellStyle name="注释 3 45" xfId="33319"/>
    <cellStyle name="注释 3 50 2" xfId="33320"/>
    <cellStyle name="注释 3 45 2" xfId="33321"/>
    <cellStyle name="注释 3 50 2 2" xfId="33322"/>
    <cellStyle name="注释 3 45 2 2" xfId="33323"/>
    <cellStyle name="注释 3 50 2 2 2" xfId="33324"/>
    <cellStyle name="注释 3 45 2 2 2" xfId="33325"/>
    <cellStyle name="注释 3 50 2 3" xfId="33326"/>
    <cellStyle name="注释 3 45 2 3" xfId="33327"/>
    <cellStyle name="注释 3 50 2 4" xfId="33328"/>
    <cellStyle name="注释 3 45 2 4" xfId="33329"/>
    <cellStyle name="注释 3 50 3 2" xfId="33330"/>
    <cellStyle name="注释 3 45 3 2" xfId="33331"/>
    <cellStyle name="注释 3 50 4" xfId="33332"/>
    <cellStyle name="注释 3 45 4" xfId="33333"/>
    <cellStyle name="注释 3 50 4 2" xfId="33334"/>
    <cellStyle name="注释 3 45 4 2" xfId="33335"/>
    <cellStyle name="注释 3 50 5" xfId="33336"/>
    <cellStyle name="注释 3 45 5" xfId="33337"/>
    <cellStyle name="注释 3 51" xfId="33338"/>
    <cellStyle name="注释 3 46" xfId="33339"/>
    <cellStyle name="注释 3 51 2" xfId="33340"/>
    <cellStyle name="注释 3 46 2" xfId="33341"/>
    <cellStyle name="注释 3 51 2 2" xfId="33342"/>
    <cellStyle name="注释 3 46 2 2" xfId="33343"/>
    <cellStyle name="注释 3 51 2 2 2" xfId="33344"/>
    <cellStyle name="注释 3 46 2 2 2" xfId="33345"/>
    <cellStyle name="注释 3 51 2 3" xfId="33346"/>
    <cellStyle name="注释 3 46 2 3" xfId="33347"/>
    <cellStyle name="注释 3 51 2 3 2" xfId="33348"/>
    <cellStyle name="注释 3 46 2 3 2" xfId="33349"/>
    <cellStyle name="注释 3 51 3 2" xfId="33350"/>
    <cellStyle name="注释 3 46 3 2" xfId="33351"/>
    <cellStyle name="注释 3 51 4" xfId="33352"/>
    <cellStyle name="注释 3 46 4" xfId="33353"/>
    <cellStyle name="注释 3 51 4 2" xfId="33354"/>
    <cellStyle name="注释 3 46 4 2" xfId="33355"/>
    <cellStyle name="注释 3 51 5" xfId="33356"/>
    <cellStyle name="注释 3 46 5" xfId="33357"/>
    <cellStyle name="注释 3 52" xfId="33358"/>
    <cellStyle name="注释 3 47" xfId="33359"/>
    <cellStyle name="注释 3 53" xfId="33360"/>
    <cellStyle name="注释 3 48" xfId="33361"/>
    <cellStyle name="注释 3 53 2 2 2" xfId="33362"/>
    <cellStyle name="注释 3 48 2 2 2" xfId="33363"/>
    <cellStyle name="注释 3 53 2 3" xfId="33364"/>
    <cellStyle name="注释 3 48 2 3" xfId="33365"/>
    <cellStyle name="注释 3 53 2 3 2" xfId="33366"/>
    <cellStyle name="注释 3 48 2 3 2" xfId="33367"/>
    <cellStyle name="注释 3 53 2 4" xfId="33368"/>
    <cellStyle name="注释 3 48 2 4" xfId="33369"/>
    <cellStyle name="注释 3 53 3" xfId="33370"/>
    <cellStyle name="注释 3 48 3" xfId="33371"/>
    <cellStyle name="注释 3 53 3 2" xfId="33372"/>
    <cellStyle name="注释 3 48 3 2" xfId="33373"/>
    <cellStyle name="注释 3 53 4" xfId="33374"/>
    <cellStyle name="注释 3 48 4" xfId="33375"/>
    <cellStyle name="注释 3 53 4 2" xfId="33376"/>
    <cellStyle name="注释 3 48 4 2" xfId="33377"/>
    <cellStyle name="注释 3 53 5" xfId="33378"/>
    <cellStyle name="注释 3 48 5" xfId="33379"/>
    <cellStyle name="注释 3 54" xfId="33380"/>
    <cellStyle name="注释 3 49" xfId="33381"/>
    <cellStyle name="注释 3 54 2 2 2" xfId="33382"/>
    <cellStyle name="注释 3 49 2 2 2" xfId="33383"/>
    <cellStyle name="注释 3 54 2 3" xfId="33384"/>
    <cellStyle name="注释 3 49 2 3" xfId="33385"/>
    <cellStyle name="注释 3 54 2 3 2" xfId="33386"/>
    <cellStyle name="注释 3 49 2 3 2" xfId="33387"/>
    <cellStyle name="注释 3 54 2 4" xfId="33388"/>
    <cellStyle name="注释 3 49 2 4" xfId="33389"/>
    <cellStyle name="注释 3 54 3" xfId="33390"/>
    <cellStyle name="注释 3 49 3" xfId="33391"/>
    <cellStyle name="注释 3 54 3 2" xfId="33392"/>
    <cellStyle name="注释 3 49 3 2" xfId="33393"/>
    <cellStyle name="注释 3 54 4" xfId="33394"/>
    <cellStyle name="注释 3 49 4" xfId="33395"/>
    <cellStyle name="注释 3 54 4 2" xfId="33396"/>
    <cellStyle name="注释 3 49 4 2" xfId="33397"/>
    <cellStyle name="注释 3 54 5" xfId="33398"/>
    <cellStyle name="注释 3 49 5" xfId="33399"/>
    <cellStyle name="注释 3 5" xfId="33400"/>
    <cellStyle name="注释 3 5 2" xfId="33401"/>
    <cellStyle name="注释 3 5 2 2" xfId="33402"/>
    <cellStyle name="注释 3 5 2 2 2" xfId="33403"/>
    <cellStyle name="注释 3 5 2 3 2" xfId="33404"/>
    <cellStyle name="注释 3 5 2 4" xfId="33405"/>
    <cellStyle name="注释 3 5 4 2" xfId="33406"/>
    <cellStyle name="注释 3 5 5" xfId="33407"/>
    <cellStyle name="注释 3 60" xfId="33408"/>
    <cellStyle name="注释 3 55" xfId="33409"/>
    <cellStyle name="注释 3 60 2 2 2" xfId="33410"/>
    <cellStyle name="注释 3 55 2 2 2" xfId="33411"/>
    <cellStyle name="注释 3 60 2 3" xfId="33412"/>
    <cellStyle name="注释 3 55 2 3" xfId="33413"/>
    <cellStyle name="注释 3 60 2 3 2" xfId="33414"/>
    <cellStyle name="注释 3 55 2 3 2" xfId="33415"/>
    <cellStyle name="注释 3 60 2 4" xfId="33416"/>
    <cellStyle name="注释 3 55 2 4" xfId="33417"/>
    <cellStyle name="注释 3 60 3" xfId="33418"/>
    <cellStyle name="注释 3 55 3" xfId="33419"/>
    <cellStyle name="注释 3 60 3 2" xfId="33420"/>
    <cellStyle name="注释 3 55 3 2" xfId="33421"/>
    <cellStyle name="注释 3 60 4" xfId="33422"/>
    <cellStyle name="注释 3 55 4" xfId="33423"/>
    <cellStyle name="注释 3 60 4 2" xfId="33424"/>
    <cellStyle name="注释 3 55 4 2" xfId="33425"/>
    <cellStyle name="注释 3 60 5" xfId="33426"/>
    <cellStyle name="注释 3 55 5" xfId="33427"/>
    <cellStyle name="注释 3 61" xfId="33428"/>
    <cellStyle name="注释 3 56" xfId="33429"/>
    <cellStyle name="注释 3 61 2" xfId="33430"/>
    <cellStyle name="注释 3 56 2" xfId="33431"/>
    <cellStyle name="注释 3 61 2 2" xfId="33432"/>
    <cellStyle name="注释 3 56 2 2" xfId="33433"/>
    <cellStyle name="注释 3 61 2 3" xfId="33434"/>
    <cellStyle name="注释 3 56 2 3" xfId="33435"/>
    <cellStyle name="注释 3 61 2 3 2" xfId="33436"/>
    <cellStyle name="注释 3 56 2 3 2" xfId="33437"/>
    <cellStyle name="注释 3 61 2 4" xfId="33438"/>
    <cellStyle name="注释 3 56 2 4" xfId="33439"/>
    <cellStyle name="注释 3 61 3 2" xfId="33440"/>
    <cellStyle name="注释 3 56 3 2" xfId="33441"/>
    <cellStyle name="注释 3 61 4" xfId="33442"/>
    <cellStyle name="注释 3 56 4" xfId="33443"/>
    <cellStyle name="注释 3 61 4 2" xfId="33444"/>
    <cellStyle name="注释 3 56 4 2" xfId="33445"/>
    <cellStyle name="注释 3 61 5" xfId="33446"/>
    <cellStyle name="注释 3 56 5" xfId="33447"/>
    <cellStyle name="注释 3 62" xfId="33448"/>
    <cellStyle name="注释 3 57" xfId="33449"/>
    <cellStyle name="注释 3 62 2" xfId="33450"/>
    <cellStyle name="注释 3 57 2" xfId="33451"/>
    <cellStyle name="注释 3 62 2 2" xfId="33452"/>
    <cellStyle name="注释 3 57 2 2" xfId="33453"/>
    <cellStyle name="注释 3 62 2 2 2" xfId="33454"/>
    <cellStyle name="注释 3 57 2 2 2" xfId="33455"/>
    <cellStyle name="注释 3 62 2 3" xfId="33456"/>
    <cellStyle name="注释 3 57 2 3" xfId="33457"/>
    <cellStyle name="注释 3 62 2 3 2" xfId="33458"/>
    <cellStyle name="注释 3 57 2 3 2" xfId="33459"/>
    <cellStyle name="注释 3 62 2 4" xfId="33460"/>
    <cellStyle name="注释 3 57 2 4" xfId="33461"/>
    <cellStyle name="注释 3 62 3" xfId="33462"/>
    <cellStyle name="注释 3 57 3" xfId="33463"/>
    <cellStyle name="注释 3 62 3 2" xfId="33464"/>
    <cellStyle name="注释 3 57 3 2" xfId="33465"/>
    <cellStyle name="注释 3 62 4" xfId="33466"/>
    <cellStyle name="注释 3 57 4" xfId="33467"/>
    <cellStyle name="注释 3 62 4 2" xfId="33468"/>
    <cellStyle name="注释 3 57 4 2" xfId="33469"/>
    <cellStyle name="注释 3 62 5" xfId="33470"/>
    <cellStyle name="注释 3 57 5" xfId="33471"/>
    <cellStyle name="注释 3 63" xfId="33472"/>
    <cellStyle name="注释 3 58" xfId="33473"/>
    <cellStyle name="注释 3 63 2" xfId="33474"/>
    <cellStyle name="注释 3 58 2" xfId="33475"/>
    <cellStyle name="注释 3 63 2 2" xfId="33476"/>
    <cellStyle name="注释 3 58 2 2" xfId="33477"/>
    <cellStyle name="注释 3 63 2 3" xfId="33478"/>
    <cellStyle name="注释 3 58 2 3" xfId="33479"/>
    <cellStyle name="注释 3 63 2 3 2" xfId="33480"/>
    <cellStyle name="注释 3 58 2 3 2" xfId="33481"/>
    <cellStyle name="注释 3 63 2 4" xfId="33482"/>
    <cellStyle name="注释 3 58 2 4" xfId="33483"/>
    <cellStyle name="注释 3 63 3" xfId="33484"/>
    <cellStyle name="注释 3 58 3" xfId="33485"/>
    <cellStyle name="注释 3 63 3 2" xfId="33486"/>
    <cellStyle name="注释 3 58 3 2" xfId="33487"/>
    <cellStyle name="注释 3 63 4" xfId="33488"/>
    <cellStyle name="注释 3 58 4" xfId="33489"/>
    <cellStyle name="注释 3 63 4 2" xfId="33490"/>
    <cellStyle name="注释 3 58 4 2" xfId="33491"/>
    <cellStyle name="注释 3 63 5" xfId="33492"/>
    <cellStyle name="注释 3 58 5" xfId="33493"/>
    <cellStyle name="注释 3 64" xfId="33494"/>
    <cellStyle name="注释 3 59" xfId="33495"/>
    <cellStyle name="注释 3 64 2 2 2" xfId="33496"/>
    <cellStyle name="注释 3 59 2 2 2" xfId="33497"/>
    <cellStyle name="注释 3 64 2 3" xfId="33498"/>
    <cellStyle name="注释 3 59 2 3" xfId="33499"/>
    <cellStyle name="注释 3 64 2 3 2" xfId="33500"/>
    <cellStyle name="注释 3 59 2 3 2" xfId="33501"/>
    <cellStyle name="注释 3 64 2 4" xfId="33502"/>
    <cellStyle name="注释 3 59 2 4" xfId="33503"/>
    <cellStyle name="注释 3 64 3 2" xfId="33504"/>
    <cellStyle name="注释 3 59 3 2" xfId="33505"/>
    <cellStyle name="注释 3 64 4" xfId="33506"/>
    <cellStyle name="注释 3 59 4" xfId="33507"/>
    <cellStyle name="注释 3 64 4 2" xfId="33508"/>
    <cellStyle name="注释 3 59 4 2" xfId="33509"/>
    <cellStyle name="注释 3 64 5" xfId="33510"/>
    <cellStyle name="注释 3 59 5" xfId="33511"/>
    <cellStyle name="注释 3 6" xfId="33512"/>
    <cellStyle name="注释 3 6 2" xfId="33513"/>
    <cellStyle name="注释 3 6 2 2" xfId="33514"/>
    <cellStyle name="注释 3 6 2 3 2" xfId="33515"/>
    <cellStyle name="注释 3 6 2 4" xfId="33516"/>
    <cellStyle name="注释 3 6 4 2" xfId="33517"/>
    <cellStyle name="注释 3 6 5" xfId="33518"/>
    <cellStyle name="注释 3 70" xfId="33519"/>
    <cellStyle name="注释 3 65" xfId="33520"/>
    <cellStyle name="注释 3 70 2" xfId="33521"/>
    <cellStyle name="注释 3 65 2" xfId="33522"/>
    <cellStyle name="注释 3 70 2 2" xfId="33523"/>
    <cellStyle name="注释 3 65 2 2" xfId="33524"/>
    <cellStyle name="注释 3 70 2 3" xfId="33525"/>
    <cellStyle name="注释 3 65 2 3" xfId="33526"/>
    <cellStyle name="注释 3 70 2 4" xfId="33527"/>
    <cellStyle name="注释 3 65 2 4" xfId="33528"/>
    <cellStyle name="注释 3 70 3" xfId="33529"/>
    <cellStyle name="注释 3 65 3" xfId="33530"/>
    <cellStyle name="注释 3 70 3 2" xfId="33531"/>
    <cellStyle name="注释 3 65 3 2" xfId="33532"/>
    <cellStyle name="注释 3 70 4" xfId="33533"/>
    <cellStyle name="注释 3 65 4" xfId="33534"/>
    <cellStyle name="注释 3 70 4 2" xfId="33535"/>
    <cellStyle name="注释 3 65 4 2" xfId="33536"/>
    <cellStyle name="注释 3 70 5" xfId="33537"/>
    <cellStyle name="注释 3 65 5" xfId="33538"/>
    <cellStyle name="注释 3 71" xfId="33539"/>
    <cellStyle name="注释 3 66" xfId="33540"/>
    <cellStyle name="注释 3 71 2" xfId="33541"/>
    <cellStyle name="注释 3 66 2" xfId="33542"/>
    <cellStyle name="注释 3 71 2 2" xfId="33543"/>
    <cellStyle name="注释 3 66 2 2" xfId="33544"/>
    <cellStyle name="注释 3 71 2 2 2" xfId="33545"/>
    <cellStyle name="注释 3 66 2 2 2" xfId="33546"/>
    <cellStyle name="注释 3 71 2 3" xfId="33547"/>
    <cellStyle name="注释 3 66 2 3" xfId="33548"/>
    <cellStyle name="注释 3 71 2 3 2" xfId="33549"/>
    <cellStyle name="注释 3 66 2 3 2" xfId="33550"/>
    <cellStyle name="注释 3 71 2 4" xfId="33551"/>
    <cellStyle name="注释 3 66 2 4" xfId="33552"/>
    <cellStyle name="注释 3 71 3" xfId="33553"/>
    <cellStyle name="注释 3 66 3" xfId="33554"/>
    <cellStyle name="注释 3 71 3 2" xfId="33555"/>
    <cellStyle name="注释 3 66 3 2" xfId="33556"/>
    <cellStyle name="注释 3 71 4" xfId="33557"/>
    <cellStyle name="注释 3 66 4" xfId="33558"/>
    <cellStyle name="注释 3 71 4 2" xfId="33559"/>
    <cellStyle name="注释 3 66 4 2" xfId="33560"/>
    <cellStyle name="注释 3 71 5" xfId="33561"/>
    <cellStyle name="注释 3 66 5" xfId="33562"/>
    <cellStyle name="注释 3 72" xfId="33563"/>
    <cellStyle name="注释 3 67" xfId="33564"/>
    <cellStyle name="注释 3 72 2" xfId="33565"/>
    <cellStyle name="注释 3 67 2" xfId="33566"/>
    <cellStyle name="注释 3 72 2 2" xfId="33567"/>
    <cellStyle name="注释 3 67 2 2" xfId="33568"/>
    <cellStyle name="注释 3 72 2 3" xfId="33569"/>
    <cellStyle name="注释 3 67 2 3" xfId="33570"/>
    <cellStyle name="注释 3 72 2 4" xfId="33571"/>
    <cellStyle name="注释 3 67 2 4" xfId="33572"/>
    <cellStyle name="注释 3 72 3" xfId="33573"/>
    <cellStyle name="注释 3 67 3" xfId="33574"/>
    <cellStyle name="注释 3 72 3 2" xfId="33575"/>
    <cellStyle name="注释 3 67 3 2" xfId="33576"/>
    <cellStyle name="注释 3 72 4" xfId="33577"/>
    <cellStyle name="注释 3 67 4" xfId="33578"/>
    <cellStyle name="注释 3 72 4 2" xfId="33579"/>
    <cellStyle name="注释 3 67 4 2" xfId="33580"/>
    <cellStyle name="注释 3 72 5" xfId="33581"/>
    <cellStyle name="注释 3 67 5" xfId="33582"/>
    <cellStyle name="注释 3 73" xfId="33583"/>
    <cellStyle name="注释 3 68" xfId="33584"/>
    <cellStyle name="注释 3 73 2" xfId="33585"/>
    <cellStyle name="注释 3 68 2" xfId="33586"/>
    <cellStyle name="注释 3 73 2 2" xfId="33587"/>
    <cellStyle name="注释 3 68 2 2" xfId="33588"/>
    <cellStyle name="注释 3 73 2 2 2" xfId="33589"/>
    <cellStyle name="注释 3 68 2 2 2" xfId="33590"/>
    <cellStyle name="注释 3 73 2 3" xfId="33591"/>
    <cellStyle name="注释 3 68 2 3" xfId="33592"/>
    <cellStyle name="注释 3 73 2 3 2" xfId="33593"/>
    <cellStyle name="注释 3 68 2 3 2" xfId="33594"/>
    <cellStyle name="注释 3 73 2 4" xfId="33595"/>
    <cellStyle name="注释 3 68 2 4" xfId="33596"/>
    <cellStyle name="注释 3 73 3" xfId="33597"/>
    <cellStyle name="注释 3 68 3" xfId="33598"/>
    <cellStyle name="注释 3 73 3 2" xfId="33599"/>
    <cellStyle name="注释 3 68 3 2" xfId="33600"/>
    <cellStyle name="注释 3 73 4" xfId="33601"/>
    <cellStyle name="注释 3 68 4" xfId="33602"/>
    <cellStyle name="注释 3 73 4 2" xfId="33603"/>
    <cellStyle name="注释 3 68 4 2" xfId="33604"/>
    <cellStyle name="注释 3 73 5" xfId="33605"/>
    <cellStyle name="注释 3 68 5" xfId="33606"/>
    <cellStyle name="注释 3 74 2 2" xfId="33607"/>
    <cellStyle name="注释 3 69 2 2" xfId="33608"/>
    <cellStyle name="注释 3 74 2 2 2" xfId="33609"/>
    <cellStyle name="注释 3 69 2 2 2" xfId="33610"/>
    <cellStyle name="注释 3 74 2 3" xfId="33611"/>
    <cellStyle name="注释 3 69 2 3" xfId="33612"/>
    <cellStyle name="注释 3 74 2 3 2" xfId="33613"/>
    <cellStyle name="注释 3 69 2 3 2" xfId="33614"/>
    <cellStyle name="注释 3 74 2 4" xfId="33615"/>
    <cellStyle name="注释 3 69 2 4" xfId="33616"/>
    <cellStyle name="注释 3 74 3" xfId="33617"/>
    <cellStyle name="注释 3 69 3" xfId="33618"/>
    <cellStyle name="注释 3 74 3 2" xfId="33619"/>
    <cellStyle name="注释 3 69 3 2" xfId="33620"/>
    <cellStyle name="注释 3 74 4" xfId="33621"/>
    <cellStyle name="注释 3 69 4" xfId="33622"/>
    <cellStyle name="注释 3 74 4 2" xfId="33623"/>
    <cellStyle name="注释 3 69 4 2" xfId="33624"/>
    <cellStyle name="注释 3 74 5" xfId="33625"/>
    <cellStyle name="注释 3 69 5" xfId="33626"/>
    <cellStyle name="注释 3 7" xfId="33627"/>
    <cellStyle name="注释 3 7 2" xfId="33628"/>
    <cellStyle name="注释 3 7 2 2" xfId="33629"/>
    <cellStyle name="注释 3 7 2 4" xfId="33630"/>
    <cellStyle name="注释 3 7 4 2" xfId="33631"/>
    <cellStyle name="注释 3 7 5" xfId="33632"/>
    <cellStyle name="注释 3 75 2 2" xfId="33633"/>
    <cellStyle name="注释 3 75 2 2 2" xfId="33634"/>
    <cellStyle name="注释 3 75 2 3" xfId="33635"/>
    <cellStyle name="注释 3 75 2 3 2" xfId="33636"/>
    <cellStyle name="注释 3 75 2 4" xfId="33637"/>
    <cellStyle name="注释 3 75 3" xfId="33638"/>
    <cellStyle name="注释 3 75 3 2" xfId="33639"/>
    <cellStyle name="注释 3 75 4" xfId="33640"/>
    <cellStyle name="注释 3 75 4 2" xfId="33641"/>
    <cellStyle name="注释 3 75 5" xfId="33642"/>
    <cellStyle name="注释 3 76 2" xfId="33643"/>
    <cellStyle name="注释 3 76 2 2" xfId="33644"/>
    <cellStyle name="注释 3 76 2 2 2" xfId="33645"/>
    <cellStyle name="注释 3 76 2 3" xfId="33646"/>
    <cellStyle name="注释 3 76 2 3 2" xfId="33647"/>
    <cellStyle name="注释 3 76 2 4" xfId="33648"/>
    <cellStyle name="注释 3 76 3" xfId="33649"/>
    <cellStyle name="注释 3 76 3 2" xfId="33650"/>
    <cellStyle name="注释 3 76 4" xfId="33651"/>
    <cellStyle name="注释 3 76 4 2" xfId="33652"/>
    <cellStyle name="注释 3 76 5" xfId="33653"/>
    <cellStyle name="注释 3 77" xfId="33654"/>
    <cellStyle name="注释 3 77 2" xfId="33655"/>
    <cellStyle name="注释 3 77 2 2" xfId="33656"/>
    <cellStyle name="注释 3 77 3" xfId="33657"/>
    <cellStyle name="注释 3 77 3 2" xfId="33658"/>
    <cellStyle name="注释 3 77 4" xfId="33659"/>
    <cellStyle name="注释 3 78" xfId="33660"/>
    <cellStyle name="注释 3 78 2" xfId="33661"/>
    <cellStyle name="注释 3 79 2" xfId="33662"/>
    <cellStyle name="注释 3 8" xfId="33663"/>
    <cellStyle name="注释 3 8 2" xfId="33664"/>
    <cellStyle name="注释 3 8 2 2" xfId="33665"/>
    <cellStyle name="注释 3 8 2 4" xfId="33666"/>
    <cellStyle name="注释 3 8 4 2" xfId="33667"/>
    <cellStyle name="注释 3 8 5" xfId="33668"/>
    <cellStyle name="注释 3 9" xfId="33669"/>
    <cellStyle name="注释 3 9 2" xfId="33670"/>
    <cellStyle name="注释 3 9 2 4" xfId="33671"/>
    <cellStyle name="注释 3 9 5" xfId="33672"/>
    <cellStyle name="注释 4" xfId="33673"/>
    <cellStyle name="注释 4 2" xfId="33674"/>
    <cellStyle name="注释 5" xfId="33675"/>
    <cellStyle name="注释 5 2" xfId="33676"/>
    <cellStyle name="注释 5 2 2" xfId="33677"/>
    <cellStyle name="注释 5 3" xfId="33678"/>
    <cellStyle name="注释 6" xfId="33679"/>
    <cellStyle name="注释 6 2" xfId="33680"/>
    <cellStyle name="注释 7" xfId="33681"/>
    <cellStyle name="注释 7 2" xfId="33682"/>
    <cellStyle name="注释 7 3" xfId="33683"/>
    <cellStyle name="注释 8 2" xfId="33684"/>
    <cellStyle name="注释 8 3" xfId="33685"/>
    <cellStyle name="注释 9" xfId="33686"/>
    <cellStyle name="常规 81_2015年1—10月预算执行情况附表（11.10）" xfId="33687"/>
    <cellStyle name="Normal" xfId="33688"/>
    <cellStyle name="常规_支预 2 2 2" xfId="33689"/>
    <cellStyle name="常规_2011省本级基金预算表（草案，提供预算处） 2 2 2" xfId="33690"/>
    <cellStyle name="常规 81_2015年1—10月预算执行情况附表（11.10） 2" xfId="33691"/>
  </cellStyles>
  <dxfs count="1">
    <dxf>
      <fill>
        <patternFill patternType="solid">
          <bgColor rgb="FFFF9900"/>
        </patternFill>
      </fill>
    </dxf>
  </dxfs>
  <tableStyles count="0" defaultTableStyle="TableStyleMedium9" defaultPivotStyle="PivotStyleLight16"/>
  <colors>
    <mruColors>
      <color rgb="007030A0"/>
      <color rgb="00FFC0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1" Type="http://schemas.openxmlformats.org/officeDocument/2006/relationships/customXml" Target="../customXml/item1.xml"/><Relationship Id="rId50" Type="http://schemas.openxmlformats.org/officeDocument/2006/relationships/sharedStrings" Target="sharedStrings.xml"/><Relationship Id="rId5" Type="http://schemas.openxmlformats.org/officeDocument/2006/relationships/worksheet" Target="worksheets/sheet5.xml"/><Relationship Id="rId49" Type="http://schemas.openxmlformats.org/officeDocument/2006/relationships/styles" Target="styles.xml"/><Relationship Id="rId48" Type="http://schemas.openxmlformats.org/officeDocument/2006/relationships/theme" Target="theme/theme1.xml"/><Relationship Id="rId47" Type="http://schemas.openxmlformats.org/officeDocument/2006/relationships/externalLink" Target="externalLinks/externalLink27.xml"/><Relationship Id="rId46" Type="http://schemas.openxmlformats.org/officeDocument/2006/relationships/externalLink" Target="externalLinks/externalLink26.xml"/><Relationship Id="rId45" Type="http://schemas.openxmlformats.org/officeDocument/2006/relationships/externalLink" Target="externalLinks/externalLink25.xml"/><Relationship Id="rId44" Type="http://schemas.openxmlformats.org/officeDocument/2006/relationships/externalLink" Target="externalLinks/externalLink24.xml"/><Relationship Id="rId43" Type="http://schemas.openxmlformats.org/officeDocument/2006/relationships/externalLink" Target="externalLinks/externalLink23.xml"/><Relationship Id="rId42" Type="http://schemas.openxmlformats.org/officeDocument/2006/relationships/externalLink" Target="externalLinks/externalLink22.xml"/><Relationship Id="rId41" Type="http://schemas.openxmlformats.org/officeDocument/2006/relationships/externalLink" Target="externalLinks/externalLink21.xml"/><Relationship Id="rId40" Type="http://schemas.openxmlformats.org/officeDocument/2006/relationships/externalLink" Target="externalLinks/externalLink20.xml"/><Relationship Id="rId4" Type="http://schemas.openxmlformats.org/officeDocument/2006/relationships/worksheet" Target="worksheets/sheet4.xml"/><Relationship Id="rId39" Type="http://schemas.openxmlformats.org/officeDocument/2006/relationships/externalLink" Target="externalLinks/externalLink19.xml"/><Relationship Id="rId38" Type="http://schemas.openxmlformats.org/officeDocument/2006/relationships/externalLink" Target="externalLinks/externalLink18.xml"/><Relationship Id="rId37" Type="http://schemas.openxmlformats.org/officeDocument/2006/relationships/externalLink" Target="externalLinks/externalLink17.xml"/><Relationship Id="rId36" Type="http://schemas.openxmlformats.org/officeDocument/2006/relationships/externalLink" Target="externalLinks/externalLink16.xml"/><Relationship Id="rId35" Type="http://schemas.openxmlformats.org/officeDocument/2006/relationships/externalLink" Target="externalLinks/externalLink15.xml"/><Relationship Id="rId34" Type="http://schemas.openxmlformats.org/officeDocument/2006/relationships/externalLink" Target="externalLinks/externalLink14.xml"/><Relationship Id="rId33" Type="http://schemas.openxmlformats.org/officeDocument/2006/relationships/externalLink" Target="externalLinks/externalLink13.xml"/><Relationship Id="rId32" Type="http://schemas.openxmlformats.org/officeDocument/2006/relationships/externalLink" Target="externalLinks/externalLink12.xml"/><Relationship Id="rId31" Type="http://schemas.openxmlformats.org/officeDocument/2006/relationships/externalLink" Target="externalLinks/externalLink11.xml"/><Relationship Id="rId30" Type="http://schemas.openxmlformats.org/officeDocument/2006/relationships/externalLink" Target="externalLinks/externalLink10.xml"/><Relationship Id="rId3" Type="http://schemas.openxmlformats.org/officeDocument/2006/relationships/worksheet" Target="worksheets/sheet3.xml"/><Relationship Id="rId29" Type="http://schemas.openxmlformats.org/officeDocument/2006/relationships/externalLink" Target="externalLinks/externalLink9.xml"/><Relationship Id="rId28" Type="http://schemas.openxmlformats.org/officeDocument/2006/relationships/externalLink" Target="externalLinks/externalLink8.xml"/><Relationship Id="rId27" Type="http://schemas.openxmlformats.org/officeDocument/2006/relationships/externalLink" Target="externalLinks/externalLink7.xml"/><Relationship Id="rId26" Type="http://schemas.openxmlformats.org/officeDocument/2006/relationships/externalLink" Target="externalLinks/externalLink6.xml"/><Relationship Id="rId25" Type="http://schemas.openxmlformats.org/officeDocument/2006/relationships/externalLink" Target="externalLinks/externalLink5.xml"/><Relationship Id="rId24" Type="http://schemas.openxmlformats.org/officeDocument/2006/relationships/externalLink" Target="externalLinks/externalLink4.xml"/><Relationship Id="rId23" Type="http://schemas.openxmlformats.org/officeDocument/2006/relationships/externalLink" Target="externalLinks/externalLink3.xml"/><Relationship Id="rId22" Type="http://schemas.openxmlformats.org/officeDocument/2006/relationships/externalLink" Target="externalLinks/externalLink2.xml"/><Relationship Id="rId21" Type="http://schemas.openxmlformats.org/officeDocument/2006/relationships/externalLink" Target="externalLinks/externalLink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48895</xdr:colOff>
      <xdr:row>3</xdr:row>
      <xdr:rowOff>238125</xdr:rowOff>
    </xdr:from>
    <xdr:to>
      <xdr:col>0</xdr:col>
      <xdr:colOff>591185</xdr:colOff>
      <xdr:row>3</xdr:row>
      <xdr:rowOff>457200</xdr:rowOff>
    </xdr:to>
    <xdr:sp>
      <xdr:nvSpPr>
        <xdr:cNvPr id="2" name="文本框 1"/>
        <xdr:cNvSpPr txBox="1"/>
      </xdr:nvSpPr>
      <xdr:spPr>
        <a:xfrm>
          <a:off x="48895" y="923925"/>
          <a:ext cx="542290" cy="21907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1100" b="1"/>
            <a:t>年度</a:t>
          </a:r>
          <a:endParaRPr lang="zh-CN" altLang="en-US" sz="11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TS01\jhc\unzipped\Eastern%20Airline%20FE\Spares\FILES\SMCTS2\SMCTSSP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998;&#22320;&#21439;&#36130;&#25919;&#19968;&#33324;&#39044;&#31639;&#25910;&#20837;.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2320;&#21439;&#24037;&#21830;&#31246;&#25910;&#20915;&#31639;&#25968;.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844;&#29992;&#26631;&#20934;&#25903;&#2098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Documents%20and%20Settings\Administrator\&#26700;&#38754;\DOCUME~1\zq\LOCALS~1\Temp\&#25919;&#27861;&#21475;&#24120;&#29992;&#32479;&#35745;&#36164;&#26009;\&#19977;&#23395;&#24230;&#27719;&#24635;\&#39044;&#31639;\2006&#39044;&#31639;&#25253;&#3492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20892;&#19994;&#29992;&#22320;&#38754;&#3121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BSERVER\&#39044;&#31639;&#21496;\&#20849;&#20139;&#25968;&#25454;\&#21382;&#24180;&#20915;&#31639;\1996&#24180;\1996&#24180;&#20915;&#31639;&#27719;&#24635;\2021&#28246;&#21271;&#30465;.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154;&#21592;&#26631;&#20934;&#25903;&#20986;.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107;&#19994;&#21457;&#23637;&#25903;&#20986;&#65288;&#32463;&#24046;&#24322;&#35843;&#25972;&#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HANGHAI_LF\&#39044;&#31639;&#22788;\BY\YS3\97&#20915;&#31639;&#21306;&#21439;&#26368;&#21518;&#27719;&#24635;.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A:\WINDOWS.000\Desktop\&#25105;&#30340;&#20844;&#25991;&#21253;\&#36213;&#21746;&#36132;&#25991;&#20214;&#22841;\&#25253;&#34920;.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65;&#38215;&#21644;&#34892;&#25919;&#26449;&#20010;&#25968;.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Documents%20and%20Settings\Administrator\&#26700;&#38754;\DOCUME~1\zq\LOCALS~1\Temp\&#36130;&#25919;&#20379;&#20859;&#20154;&#21592;&#20449;&#24687;&#34920;\&#25945;&#32946;\&#27896;&#27700;&#22235;&#2001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2&#24180;&#20113;&#21335;&#30465;&#20998;&#21439;&#19968;&#33324;&#39044;&#31639;&#25910;&#20837;.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Budgetserver\&#39044;&#31639;&#21496;\BY\YS3\97&#20915;&#31639;&#21306;&#21439;&#26368;&#21518;&#27719;&#24635;.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Users\Administrator\Desktop\SYOA&#32593;&#32476;&#33258;&#21160;&#21150;&#20844;&#23458;&#25143;&#31471;&#65288;&#20462;&#25991;&#21439;%20&#21439;&#32423;&#65289;\temp\&#35843;&#20943;&#22522;&#34920;401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004&#24180;&#20113;&#21335;&#30465;&#20998;&#21439;&#26412;&#32423;&#26631;&#20934;&#25910;&#20837;&#21512;&#3574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2022&#24180;&#20840;&#37096;&#24037;&#20316;&#36164;&#26009;&#20869;&#23481;\2021&#24180;&#20065;&#38215;&#32467;&#31639;\2022.2.22&#20065;&#38215;&#32467;&#31639;\http:\10.124.1.30\cgi-bin\read_attach\application\octet-stream1MKxqC5YTFM=\&#25509;&#25910;&#25991;&#20214;&#30446;&#24405;\&#39044;&#31639;&#32929;212052004-5-13%2016&#65306;33&#65306;36\2004&#24180;&#24120;&#29992;\2004&#26376;&#2525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6449;&#32423;&#26631;&#20934;&#25903;&#2098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Documents%20and%20Settings\Administrator\&#26700;&#38754;\&#27575;&#38177;&#29790;\&#21271;&#20140;&#24503;&#21150;\2007&#24180;&#27979;&#31639;&#26041;&#26696;\&#19968;&#22870;\Documents%20and%20Settings\caiqiang\My%20Documents\&#21439;&#20065;&#36130;&#25919;&#22256;&#38590;&#27979;&#31639;&#26041;&#26696;\&#26041;&#26696;&#19977;&#31295;\&#26041;&#26696;&#20108;&#31295;\&#35774;&#22791;\&#21407;&#22987;\814\13%20&#38081;&#36335;&#37197;&#20214;.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Documents%20and%20Settings\Administrator\&#26700;&#38754;\DOCUME~1\zq\LOCALS~1\Temp\04&#20307;&#21046;&#31185;\03&#24180;&#32456;&#32467;&#31639;&#21450;&#25968;&#25454;&#20998;&#26512;\2006&#24180;\&#20915;&#31639;&#21450;&#25968;&#25454;&#20998;&#26512;\&#20915;&#31639;&#20998;&#26512;&#36164;&#26009;&#32467;&#26524;\&#21439;&#32423;&#36130;&#25919;&#25253;&#34920;&#38468;&#34920;\01&#26118;&#26126;\01&#26118;&#2612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1439;GDP&#21450;&#20998;&#20135;&#19994;&#25968;&#25454;.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eqpmad2"/>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一般预算收入"/>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工商税收"/>
    </sheetNames>
    <sheetDataSet>
      <sheetData sheetId="0"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s>
    <sheetDataSet>
      <sheetData sheetId="0" refreshError="1"/>
      <sheetData sheetId="1" refreshError="1"/>
      <sheetData sheetId="2" refreshError="1"/>
      <sheetData sheetId="3"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Define"/>
      <sheetName val="合计"/>
      <sheetName val="行政"/>
      <sheetName val="公检法司"/>
      <sheetName val="教育"/>
      <sheetName val="其他事业"/>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单位信息1"/>
      <sheetName val="单位信息2"/>
      <sheetName val="非税征收"/>
      <sheetName val="政府采购"/>
      <sheetName val="基本支出预算"/>
      <sheetName val="项目预算"/>
      <sheetName val="成本性预算"/>
      <sheetName val="收支预算总表"/>
      <sheetName val="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农业人口"/>
    </sheetNames>
    <sheetDataSet>
      <sheetData sheetId="0"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农业用地"/>
    </sheetNames>
    <sheetDataSet>
      <sheetData sheetId="0"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Define"/>
      <sheetName val="C01-1"/>
    </sheetNames>
    <sheetDataSet>
      <sheetData sheetId="0" refreshError="1"/>
      <sheetData sheetId="1"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Define"/>
      <sheetName val="人员支出"/>
    </sheetNames>
    <sheetDataSet>
      <sheetData sheetId="0" refreshError="1"/>
      <sheetData sheetId="1"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Define"/>
      <sheetName val="事业发展"/>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P1012001"/>
    </sheetNames>
    <sheetDataSet>
      <sheetData sheetId="0"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四月份月报"/>
    </sheetNames>
    <sheetDataSet>
      <sheetData sheetId="0"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行政区划"/>
    </sheetNames>
    <sheetDataSet>
      <sheetData sheetId="0"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s>
    <sheetDataSet>
      <sheetData sheetId="0" refreshError="1"/>
      <sheetData sheetId="1" refreshError="1"/>
      <sheetData sheetId="2"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2002年一般预算收入"/>
    </sheetNames>
    <sheetDataSet>
      <sheetData sheetId="0"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P1012001"/>
    </sheetNames>
    <sheetDataSet>
      <sheetData sheetId="0"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Define"/>
      <sheetName val="中小学生"/>
    </sheetNames>
    <sheetDataSet>
      <sheetData sheetId="0" refreshError="1"/>
      <sheetData sheetId="1"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总人口"/>
    </sheetNames>
    <sheetDataSet>
      <sheetData sheetId="0"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下文"/>
      <sheetName val="取数表格"/>
      <sheetName val="Sheet1"/>
      <sheetName val="Sheet2"/>
    </sheetNames>
    <sheetDataSet>
      <sheetData sheetId="0"/>
      <sheetData sheetId="1"/>
      <sheetData sheetId="2">
        <row r="1">
          <cell r="P1" t="str">
            <v>求和项:金额</v>
          </cell>
        </row>
        <row r="2">
          <cell r="P2">
            <v>-2924.154633</v>
          </cell>
        </row>
        <row r="3">
          <cell r="N3" t="str">
            <v>20101</v>
          </cell>
        </row>
        <row r="3">
          <cell r="P3">
            <v>-17.464542</v>
          </cell>
        </row>
        <row r="4">
          <cell r="N4" t="str">
            <v>20101</v>
          </cell>
        </row>
        <row r="4">
          <cell r="P4">
            <v>-12.230262</v>
          </cell>
        </row>
        <row r="5">
          <cell r="N5" t="str">
            <v>20101</v>
          </cell>
        </row>
        <row r="5">
          <cell r="P5">
            <v>-11.9705</v>
          </cell>
        </row>
        <row r="6">
          <cell r="N6" t="str">
            <v>20101</v>
          </cell>
        </row>
        <row r="6">
          <cell r="P6">
            <v>-0.5634</v>
          </cell>
        </row>
        <row r="7">
          <cell r="N7" t="str">
            <v>20101</v>
          </cell>
        </row>
        <row r="7">
          <cell r="P7">
            <v>21.2396</v>
          </cell>
        </row>
        <row r="8">
          <cell r="N8" t="str">
            <v>20101</v>
          </cell>
        </row>
        <row r="8">
          <cell r="P8">
            <v>-13.93998</v>
          </cell>
        </row>
        <row r="9">
          <cell r="N9" t="str">
            <v>20102</v>
          </cell>
        </row>
        <row r="9">
          <cell r="P9">
            <v>43.91194</v>
          </cell>
        </row>
        <row r="10">
          <cell r="N10" t="str">
            <v>20102</v>
          </cell>
        </row>
        <row r="10">
          <cell r="P10">
            <v>46.25584</v>
          </cell>
        </row>
        <row r="11">
          <cell r="N11" t="str">
            <v>20102</v>
          </cell>
        </row>
        <row r="11">
          <cell r="P11">
            <v>-0.7064</v>
          </cell>
        </row>
        <row r="12">
          <cell r="N12" t="str">
            <v>20102</v>
          </cell>
        </row>
        <row r="12">
          <cell r="P12">
            <v>-1.6375</v>
          </cell>
        </row>
        <row r="13">
          <cell r="N13" t="str">
            <v>20102</v>
          </cell>
        </row>
        <row r="13">
          <cell r="P13">
            <v>0</v>
          </cell>
        </row>
        <row r="14">
          <cell r="N14" t="str">
            <v>20102</v>
          </cell>
        </row>
        <row r="14">
          <cell r="P14">
            <v>0</v>
          </cell>
        </row>
        <row r="15">
          <cell r="N15" t="str">
            <v>20103</v>
          </cell>
        </row>
        <row r="15">
          <cell r="P15">
            <v>353.987575</v>
          </cell>
        </row>
        <row r="16">
          <cell r="N16" t="str">
            <v>20103</v>
          </cell>
        </row>
        <row r="16">
          <cell r="P16">
            <v>25.874611</v>
          </cell>
        </row>
        <row r="17">
          <cell r="N17" t="str">
            <v>20103</v>
          </cell>
        </row>
        <row r="17">
          <cell r="P17">
            <v>70.765694</v>
          </cell>
        </row>
        <row r="18">
          <cell r="N18" t="str">
            <v>20103</v>
          </cell>
        </row>
        <row r="18">
          <cell r="P18">
            <v>-31.15053</v>
          </cell>
        </row>
        <row r="19">
          <cell r="N19" t="str">
            <v>20103</v>
          </cell>
        </row>
        <row r="19">
          <cell r="P19">
            <v>225.1425</v>
          </cell>
        </row>
        <row r="20">
          <cell r="N20" t="str">
            <v>20103</v>
          </cell>
        </row>
        <row r="20">
          <cell r="P20">
            <v>63.3553</v>
          </cell>
        </row>
        <row r="21">
          <cell r="N21" t="str">
            <v>20104</v>
          </cell>
        </row>
        <row r="21">
          <cell r="P21">
            <v>-500</v>
          </cell>
        </row>
        <row r="22">
          <cell r="N22" t="str">
            <v>20104</v>
          </cell>
        </row>
        <row r="22">
          <cell r="P22">
            <v>-500</v>
          </cell>
        </row>
        <row r="23">
          <cell r="N23" t="str">
            <v>20105</v>
          </cell>
        </row>
        <row r="23">
          <cell r="P23">
            <v>-4.92726</v>
          </cell>
        </row>
        <row r="24">
          <cell r="N24" t="str">
            <v>20105</v>
          </cell>
        </row>
        <row r="24">
          <cell r="P24">
            <v>-13.20226</v>
          </cell>
        </row>
        <row r="25">
          <cell r="N25" t="str">
            <v>20105</v>
          </cell>
        </row>
        <row r="25">
          <cell r="P25">
            <v>-1.725</v>
          </cell>
        </row>
        <row r="26">
          <cell r="N26" t="str">
            <v>20105</v>
          </cell>
        </row>
        <row r="26">
          <cell r="P26">
            <v>10</v>
          </cell>
        </row>
        <row r="27">
          <cell r="N27" t="str">
            <v>20105</v>
          </cell>
        </row>
        <row r="27">
          <cell r="P27">
            <v>0</v>
          </cell>
        </row>
        <row r="28">
          <cell r="N28" t="str">
            <v>20106</v>
          </cell>
        </row>
        <row r="28">
          <cell r="P28">
            <v>-342.723462</v>
          </cell>
        </row>
        <row r="29">
          <cell r="N29" t="str">
            <v>20106</v>
          </cell>
        </row>
        <row r="29">
          <cell r="P29">
            <v>6.75906499999998</v>
          </cell>
        </row>
        <row r="30">
          <cell r="N30" t="str">
            <v>20106</v>
          </cell>
        </row>
        <row r="30">
          <cell r="P30">
            <v>-26.5072</v>
          </cell>
        </row>
        <row r="31">
          <cell r="N31" t="str">
            <v>20106</v>
          </cell>
        </row>
        <row r="31">
          <cell r="P31">
            <v>0</v>
          </cell>
        </row>
        <row r="32">
          <cell r="N32" t="str">
            <v>20106</v>
          </cell>
        </row>
        <row r="32">
          <cell r="P32">
            <v>-60</v>
          </cell>
        </row>
        <row r="33">
          <cell r="N33" t="str">
            <v>20106</v>
          </cell>
        </row>
        <row r="33">
          <cell r="P33">
            <v>-182.620027</v>
          </cell>
        </row>
        <row r="34">
          <cell r="N34" t="str">
            <v>20106</v>
          </cell>
        </row>
        <row r="34">
          <cell r="P34">
            <v>-80.3553</v>
          </cell>
        </row>
        <row r="35">
          <cell r="N35" t="str">
            <v>20107</v>
          </cell>
        </row>
        <row r="35">
          <cell r="P35">
            <v>0</v>
          </cell>
        </row>
        <row r="36">
          <cell r="N36" t="str">
            <v>20107</v>
          </cell>
        </row>
        <row r="36">
          <cell r="P36">
            <v>0</v>
          </cell>
        </row>
        <row r="37">
          <cell r="N37" t="str">
            <v>20111</v>
          </cell>
        </row>
        <row r="37">
          <cell r="P37">
            <v>11.12351</v>
          </cell>
        </row>
        <row r="38">
          <cell r="N38" t="str">
            <v>20111</v>
          </cell>
        </row>
        <row r="38">
          <cell r="P38">
            <v>30.849</v>
          </cell>
        </row>
        <row r="39">
          <cell r="N39" t="str">
            <v>20111</v>
          </cell>
        </row>
        <row r="39">
          <cell r="P39">
            <v>-19.72549</v>
          </cell>
        </row>
        <row r="40">
          <cell r="N40" t="str">
            <v>20113</v>
          </cell>
        </row>
        <row r="40">
          <cell r="P40">
            <v>27.389714</v>
          </cell>
        </row>
        <row r="41">
          <cell r="N41" t="str">
            <v>20113</v>
          </cell>
        </row>
        <row r="41">
          <cell r="P41">
            <v>32.741747</v>
          </cell>
        </row>
        <row r="42">
          <cell r="N42" t="str">
            <v>20113</v>
          </cell>
        </row>
        <row r="42">
          <cell r="P42">
            <v>-1.05</v>
          </cell>
        </row>
        <row r="43">
          <cell r="N43" t="str">
            <v>20113</v>
          </cell>
        </row>
        <row r="43">
          <cell r="P43">
            <v>0</v>
          </cell>
        </row>
        <row r="44">
          <cell r="N44" t="str">
            <v>20113</v>
          </cell>
        </row>
        <row r="44">
          <cell r="P44">
            <v>0.197967</v>
          </cell>
        </row>
        <row r="45">
          <cell r="N45" t="str">
            <v>20113</v>
          </cell>
        </row>
        <row r="45">
          <cell r="P45">
            <v>-4.5</v>
          </cell>
        </row>
        <row r="46">
          <cell r="N46" t="str">
            <v>20123</v>
          </cell>
        </row>
        <row r="46">
          <cell r="P46">
            <v>-23.946659</v>
          </cell>
        </row>
        <row r="47">
          <cell r="N47" t="str">
            <v>20123</v>
          </cell>
        </row>
        <row r="47">
          <cell r="P47">
            <v>-22.546659</v>
          </cell>
        </row>
        <row r="48">
          <cell r="N48" t="str">
            <v>20123</v>
          </cell>
        </row>
        <row r="48">
          <cell r="P48">
            <v>-1.4</v>
          </cell>
        </row>
        <row r="49">
          <cell r="N49" t="str">
            <v>20126</v>
          </cell>
        </row>
        <row r="49">
          <cell r="P49">
            <v>-30.960623</v>
          </cell>
        </row>
        <row r="50">
          <cell r="N50" t="str">
            <v>20126</v>
          </cell>
        </row>
        <row r="50">
          <cell r="P50">
            <v>-29.678123</v>
          </cell>
        </row>
        <row r="51">
          <cell r="N51" t="str">
            <v>20126</v>
          </cell>
        </row>
        <row r="51">
          <cell r="P51">
            <v>-1.2825</v>
          </cell>
        </row>
        <row r="52">
          <cell r="N52" t="str">
            <v>20128</v>
          </cell>
        </row>
        <row r="52">
          <cell r="P52">
            <v>-0.7125</v>
          </cell>
        </row>
        <row r="53">
          <cell r="N53" t="str">
            <v>20128</v>
          </cell>
        </row>
        <row r="53">
          <cell r="P53">
            <v>-0.7125</v>
          </cell>
        </row>
        <row r="54">
          <cell r="N54" t="str">
            <v>20129</v>
          </cell>
        </row>
        <row r="54">
          <cell r="P54">
            <v>-9.281876</v>
          </cell>
        </row>
        <row r="55">
          <cell r="N55" t="str">
            <v>20129</v>
          </cell>
        </row>
        <row r="55">
          <cell r="P55">
            <v>-9.419076</v>
          </cell>
        </row>
        <row r="56">
          <cell r="N56" t="str">
            <v>20129</v>
          </cell>
        </row>
        <row r="56">
          <cell r="P56">
            <v>0.1372</v>
          </cell>
        </row>
        <row r="57">
          <cell r="N57" t="str">
            <v>20131</v>
          </cell>
        </row>
        <row r="57">
          <cell r="P57">
            <v>52.835446</v>
          </cell>
        </row>
        <row r="58">
          <cell r="N58" t="str">
            <v>20131</v>
          </cell>
        </row>
        <row r="58">
          <cell r="P58">
            <v>60.552946</v>
          </cell>
        </row>
        <row r="59">
          <cell r="N59" t="str">
            <v>20131</v>
          </cell>
        </row>
        <row r="59">
          <cell r="P59">
            <v>-7.7175</v>
          </cell>
        </row>
        <row r="60">
          <cell r="N60" t="str">
            <v>20132</v>
          </cell>
        </row>
        <row r="60">
          <cell r="P60">
            <v>36.449348</v>
          </cell>
        </row>
        <row r="61">
          <cell r="N61" t="str">
            <v>20132</v>
          </cell>
        </row>
        <row r="61">
          <cell r="P61">
            <v>61.404694</v>
          </cell>
        </row>
        <row r="62">
          <cell r="N62" t="str">
            <v>20132</v>
          </cell>
        </row>
        <row r="62">
          <cell r="P62">
            <v>-24.955346</v>
          </cell>
        </row>
        <row r="63">
          <cell r="N63" t="str">
            <v>20133</v>
          </cell>
        </row>
        <row r="63">
          <cell r="P63">
            <v>-429.75646</v>
          </cell>
        </row>
        <row r="64">
          <cell r="N64" t="str">
            <v>20133</v>
          </cell>
        </row>
        <row r="64">
          <cell r="P64">
            <v>-7.45646</v>
          </cell>
        </row>
        <row r="65">
          <cell r="N65" t="str">
            <v>20133</v>
          </cell>
        </row>
        <row r="65">
          <cell r="P65">
            <v>-422.3</v>
          </cell>
        </row>
        <row r="66">
          <cell r="N66" t="str">
            <v>20134</v>
          </cell>
        </row>
        <row r="66">
          <cell r="P66">
            <v>-3.96512400000001</v>
          </cell>
        </row>
        <row r="67">
          <cell r="N67" t="str">
            <v>20134</v>
          </cell>
        </row>
        <row r="67">
          <cell r="P67">
            <v>-3.11012400000001</v>
          </cell>
        </row>
        <row r="68">
          <cell r="N68" t="str">
            <v>20134</v>
          </cell>
        </row>
        <row r="68">
          <cell r="P68">
            <v>-0.855</v>
          </cell>
        </row>
        <row r="69">
          <cell r="N69" t="str">
            <v>20134</v>
          </cell>
        </row>
        <row r="69">
          <cell r="P69">
            <v>0</v>
          </cell>
        </row>
        <row r="70">
          <cell r="N70" t="str">
            <v>20138</v>
          </cell>
        </row>
        <row r="70">
          <cell r="P70">
            <v>76.98634</v>
          </cell>
        </row>
        <row r="71">
          <cell r="N71" t="str">
            <v>20138</v>
          </cell>
        </row>
        <row r="71">
          <cell r="P71">
            <v>58.24054</v>
          </cell>
        </row>
        <row r="72">
          <cell r="N72" t="str">
            <v>20138</v>
          </cell>
        </row>
        <row r="72">
          <cell r="P72">
            <v>18.7458</v>
          </cell>
        </row>
        <row r="73">
          <cell r="N73" t="str">
            <v>20138</v>
          </cell>
        </row>
        <row r="73">
          <cell r="P73">
            <v>0</v>
          </cell>
        </row>
        <row r="74">
          <cell r="N74" t="str">
            <v>20138</v>
          </cell>
        </row>
        <row r="74">
          <cell r="P74">
            <v>0</v>
          </cell>
        </row>
        <row r="75">
          <cell r="N75" t="str">
            <v>20138</v>
          </cell>
        </row>
        <row r="75">
          <cell r="P75">
            <v>0</v>
          </cell>
        </row>
        <row r="76">
          <cell r="N76" t="str">
            <v>20199</v>
          </cell>
        </row>
        <row r="76">
          <cell r="P76">
            <v>-2163.1</v>
          </cell>
        </row>
        <row r="77">
          <cell r="N77" t="str">
            <v>20199</v>
          </cell>
        </row>
        <row r="77">
          <cell r="P77">
            <v>-2163.1</v>
          </cell>
        </row>
        <row r="78">
          <cell r="N78" t="str">
            <v>203</v>
          </cell>
        </row>
        <row r="78">
          <cell r="P78">
            <v>0</v>
          </cell>
        </row>
        <row r="79">
          <cell r="N79" t="str">
            <v>20306</v>
          </cell>
        </row>
        <row r="79">
          <cell r="P79">
            <v>0</v>
          </cell>
        </row>
        <row r="80">
          <cell r="N80" t="str">
            <v>20306</v>
          </cell>
        </row>
        <row r="80">
          <cell r="P80">
            <v>0</v>
          </cell>
        </row>
        <row r="81">
          <cell r="N81" t="str">
            <v>20306</v>
          </cell>
        </row>
        <row r="81">
          <cell r="P81">
            <v>0</v>
          </cell>
        </row>
        <row r="82">
          <cell r="N82" t="str">
            <v>20399</v>
          </cell>
        </row>
        <row r="82">
          <cell r="P82">
            <v>0</v>
          </cell>
        </row>
        <row r="83">
          <cell r="N83" t="str">
            <v>20399</v>
          </cell>
        </row>
        <row r="83">
          <cell r="P83">
            <v>0</v>
          </cell>
        </row>
        <row r="84">
          <cell r="N84" t="str">
            <v>204</v>
          </cell>
        </row>
        <row r="84">
          <cell r="P84">
            <v>36.49322</v>
          </cell>
        </row>
        <row r="85">
          <cell r="N85" t="str">
            <v>20402</v>
          </cell>
        </row>
        <row r="85">
          <cell r="P85">
            <v>315.154479</v>
          </cell>
        </row>
        <row r="86">
          <cell r="N86" t="str">
            <v>20402</v>
          </cell>
        </row>
        <row r="86">
          <cell r="P86">
            <v>-226.157255</v>
          </cell>
        </row>
        <row r="87">
          <cell r="N87" t="str">
            <v>20402</v>
          </cell>
        </row>
        <row r="87">
          <cell r="P87">
            <v>54.89805</v>
          </cell>
        </row>
        <row r="88">
          <cell r="N88" t="str">
            <v>20402</v>
          </cell>
        </row>
        <row r="88">
          <cell r="P88">
            <v>13.2</v>
          </cell>
        </row>
        <row r="89">
          <cell r="N89" t="str">
            <v>20402</v>
          </cell>
        </row>
        <row r="89">
          <cell r="P89">
            <v>261</v>
          </cell>
        </row>
        <row r="90">
          <cell r="N90" t="str">
            <v>20402</v>
          </cell>
        </row>
        <row r="90">
          <cell r="P90">
            <v>-100</v>
          </cell>
        </row>
        <row r="91">
          <cell r="N91" t="str">
            <v>20402</v>
          </cell>
        </row>
        <row r="91">
          <cell r="P91">
            <v>-44.78</v>
          </cell>
        </row>
        <row r="92">
          <cell r="N92" t="str">
            <v>20402</v>
          </cell>
        </row>
        <row r="92">
          <cell r="P92">
            <v>356.993684</v>
          </cell>
        </row>
        <row r="93">
          <cell r="N93" t="str">
            <v>20405</v>
          </cell>
        </row>
        <row r="93">
          <cell r="P93">
            <v>2.160548</v>
          </cell>
        </row>
        <row r="94">
          <cell r="N94" t="str">
            <v>20405</v>
          </cell>
        </row>
        <row r="94">
          <cell r="P94">
            <v>2.160548</v>
          </cell>
        </row>
        <row r="95">
          <cell r="N95" t="str">
            <v>20406</v>
          </cell>
        </row>
        <row r="95">
          <cell r="P95">
            <v>-100.821807</v>
          </cell>
        </row>
        <row r="96">
          <cell r="N96" t="str">
            <v>20406</v>
          </cell>
        </row>
        <row r="96">
          <cell r="P96">
            <v>-104.546599</v>
          </cell>
        </row>
        <row r="97">
          <cell r="N97" t="str">
            <v>20406</v>
          </cell>
        </row>
        <row r="97">
          <cell r="P97">
            <v>-14.35134</v>
          </cell>
        </row>
        <row r="98">
          <cell r="N98" t="str">
            <v>20406</v>
          </cell>
        </row>
        <row r="98">
          <cell r="P98">
            <v>-15.13805</v>
          </cell>
        </row>
        <row r="99">
          <cell r="N99" t="str">
            <v>20406</v>
          </cell>
        </row>
        <row r="99">
          <cell r="P99">
            <v>28.13805</v>
          </cell>
        </row>
        <row r="100">
          <cell r="N100" t="str">
            <v>20406</v>
          </cell>
        </row>
        <row r="100">
          <cell r="P100">
            <v>10</v>
          </cell>
        </row>
        <row r="101">
          <cell r="N101" t="str">
            <v>20406</v>
          </cell>
        </row>
        <row r="101">
          <cell r="P101">
            <v>-4.923868</v>
          </cell>
        </row>
        <row r="102">
          <cell r="N102" t="str">
            <v>20406</v>
          </cell>
        </row>
        <row r="102">
          <cell r="P102">
            <v>0</v>
          </cell>
        </row>
        <row r="103">
          <cell r="N103" t="str">
            <v>20410</v>
          </cell>
        </row>
        <row r="103">
          <cell r="P103">
            <v>-180</v>
          </cell>
        </row>
        <row r="104">
          <cell r="N104" t="str">
            <v>20410</v>
          </cell>
        </row>
        <row r="104">
          <cell r="P104">
            <v>-180</v>
          </cell>
        </row>
        <row r="105">
          <cell r="N105" t="str">
            <v>20499</v>
          </cell>
        </row>
        <row r="105">
          <cell r="P105">
            <v>0</v>
          </cell>
        </row>
        <row r="106">
          <cell r="N106" t="str">
            <v>20499</v>
          </cell>
        </row>
        <row r="106">
          <cell r="P106">
            <v>0</v>
          </cell>
        </row>
        <row r="107">
          <cell r="N107" t="str">
            <v>205</v>
          </cell>
        </row>
        <row r="107">
          <cell r="P107">
            <v>-3638.514605</v>
          </cell>
        </row>
        <row r="108">
          <cell r="N108" t="str">
            <v>20501</v>
          </cell>
        </row>
        <row r="108">
          <cell r="P108">
            <v>45.58446</v>
          </cell>
        </row>
        <row r="109">
          <cell r="N109" t="str">
            <v>20501</v>
          </cell>
        </row>
        <row r="109">
          <cell r="P109">
            <v>36.65946</v>
          </cell>
        </row>
        <row r="110">
          <cell r="N110" t="str">
            <v>20501</v>
          </cell>
        </row>
        <row r="110">
          <cell r="P110">
            <v>8.925</v>
          </cell>
        </row>
        <row r="111">
          <cell r="N111" t="str">
            <v>20502</v>
          </cell>
        </row>
        <row r="111">
          <cell r="P111">
            <v>-3210.777389</v>
          </cell>
        </row>
        <row r="112">
          <cell r="N112" t="str">
            <v>20502</v>
          </cell>
        </row>
        <row r="112">
          <cell r="P112">
            <v>-666.259192</v>
          </cell>
        </row>
        <row r="113">
          <cell r="N113" t="str">
            <v>20502</v>
          </cell>
        </row>
        <row r="113">
          <cell r="P113">
            <v>-584.856067000002</v>
          </cell>
        </row>
        <row r="114">
          <cell r="N114" t="str">
            <v>20502</v>
          </cell>
        </row>
        <row r="114">
          <cell r="P114">
            <v>-270.591691</v>
          </cell>
        </row>
        <row r="115">
          <cell r="N115" t="str">
            <v>20502</v>
          </cell>
        </row>
        <row r="115">
          <cell r="P115">
            <v>-389.004918</v>
          </cell>
        </row>
        <row r="116">
          <cell r="N116" t="str">
            <v>20502</v>
          </cell>
        </row>
        <row r="116">
          <cell r="P116">
            <v>-0.205</v>
          </cell>
        </row>
        <row r="117">
          <cell r="N117" t="str">
            <v>20502</v>
          </cell>
        </row>
        <row r="117">
          <cell r="P117">
            <v>-1299.860521</v>
          </cell>
        </row>
        <row r="118">
          <cell r="N118" t="str">
            <v>20503</v>
          </cell>
        </row>
        <row r="118">
          <cell r="P118">
            <v>-59.413396</v>
          </cell>
        </row>
        <row r="119">
          <cell r="N119" t="str">
            <v>20503</v>
          </cell>
        </row>
        <row r="119">
          <cell r="P119">
            <v>-48.90362</v>
          </cell>
        </row>
        <row r="120">
          <cell r="N120" t="str">
            <v>20503</v>
          </cell>
        </row>
        <row r="120">
          <cell r="P120">
            <v>-10.509776</v>
          </cell>
        </row>
        <row r="121">
          <cell r="N121" t="str">
            <v>20504</v>
          </cell>
        </row>
        <row r="121">
          <cell r="P121">
            <v>-6.2296</v>
          </cell>
        </row>
        <row r="122">
          <cell r="N122" t="str">
            <v>20504</v>
          </cell>
        </row>
        <row r="122">
          <cell r="P122">
            <v>-6.2296</v>
          </cell>
        </row>
        <row r="123">
          <cell r="N123" t="str">
            <v>20507</v>
          </cell>
        </row>
        <row r="123">
          <cell r="P123">
            <v>-2.194</v>
          </cell>
        </row>
        <row r="124">
          <cell r="N124" t="str">
            <v>20507</v>
          </cell>
        </row>
        <row r="124">
          <cell r="P124">
            <v>-2.194</v>
          </cell>
        </row>
        <row r="125">
          <cell r="N125" t="str">
            <v>20508</v>
          </cell>
        </row>
        <row r="125">
          <cell r="P125">
            <v>-9.02508</v>
          </cell>
        </row>
        <row r="126">
          <cell r="N126" t="str">
            <v>20508</v>
          </cell>
        </row>
        <row r="126">
          <cell r="P126">
            <v>-9.02508</v>
          </cell>
        </row>
        <row r="127">
          <cell r="N127" t="str">
            <v>20509</v>
          </cell>
        </row>
        <row r="127">
          <cell r="P127">
            <v>-312.6</v>
          </cell>
        </row>
        <row r="128">
          <cell r="N128" t="str">
            <v>20509</v>
          </cell>
        </row>
        <row r="128">
          <cell r="P128">
            <v>-312.6</v>
          </cell>
        </row>
        <row r="129">
          <cell r="N129" t="str">
            <v>20599</v>
          </cell>
        </row>
        <row r="129">
          <cell r="P129">
            <v>-83.8596</v>
          </cell>
        </row>
        <row r="130">
          <cell r="N130" t="str">
            <v>20599</v>
          </cell>
        </row>
        <row r="130">
          <cell r="P130">
            <v>-83.8596</v>
          </cell>
        </row>
        <row r="131">
          <cell r="N131" t="str">
            <v>206</v>
          </cell>
        </row>
        <row r="131">
          <cell r="P131">
            <v>-31.074759</v>
          </cell>
        </row>
        <row r="132">
          <cell r="N132" t="str">
            <v>20601</v>
          </cell>
        </row>
        <row r="132">
          <cell r="P132">
            <v>-26.124759</v>
          </cell>
        </row>
        <row r="133">
          <cell r="N133" t="str">
            <v>20601</v>
          </cell>
        </row>
        <row r="133">
          <cell r="P133">
            <v>12.540919</v>
          </cell>
        </row>
        <row r="134">
          <cell r="N134" t="str">
            <v>20601</v>
          </cell>
        </row>
        <row r="134">
          <cell r="P134">
            <v>-0.7125</v>
          </cell>
        </row>
        <row r="135">
          <cell r="N135" t="str">
            <v>20601</v>
          </cell>
        </row>
        <row r="135">
          <cell r="P135">
            <v>-37.953178</v>
          </cell>
        </row>
        <row r="136">
          <cell r="N136" t="str">
            <v>20604</v>
          </cell>
        </row>
        <row r="136">
          <cell r="P136">
            <v>0</v>
          </cell>
        </row>
        <row r="137">
          <cell r="N137" t="str">
            <v>20604</v>
          </cell>
        </row>
        <row r="137">
          <cell r="P137">
            <v>0</v>
          </cell>
        </row>
        <row r="138">
          <cell r="N138" t="str">
            <v>20607</v>
          </cell>
        </row>
        <row r="138">
          <cell r="P138">
            <v>-4.95</v>
          </cell>
        </row>
        <row r="139">
          <cell r="N139" t="str">
            <v>20607</v>
          </cell>
        </row>
        <row r="139">
          <cell r="P139">
            <v>-4.95</v>
          </cell>
        </row>
        <row r="140">
          <cell r="N140" t="str">
            <v>207</v>
          </cell>
        </row>
        <row r="140">
          <cell r="P140">
            <v>-683.879842</v>
          </cell>
        </row>
        <row r="141">
          <cell r="N141" t="str">
            <v>20701</v>
          </cell>
        </row>
        <row r="141">
          <cell r="P141">
            <v>-603.859009</v>
          </cell>
        </row>
        <row r="142">
          <cell r="N142" t="str">
            <v>20701</v>
          </cell>
        </row>
        <row r="142">
          <cell r="P142">
            <v>50.12847</v>
          </cell>
        </row>
        <row r="143">
          <cell r="N143" t="str">
            <v>20701</v>
          </cell>
        </row>
        <row r="143">
          <cell r="P143">
            <v>-15.215232</v>
          </cell>
        </row>
        <row r="144">
          <cell r="N144" t="str">
            <v>20701</v>
          </cell>
        </row>
        <row r="144">
          <cell r="P144">
            <v>0</v>
          </cell>
        </row>
        <row r="145">
          <cell r="N145" t="str">
            <v>20701</v>
          </cell>
        </row>
        <row r="145">
          <cell r="P145">
            <v>-369.3992</v>
          </cell>
        </row>
        <row r="146">
          <cell r="N146" t="str">
            <v>20701</v>
          </cell>
        </row>
        <row r="146">
          <cell r="P146">
            <v>-269.373047</v>
          </cell>
        </row>
        <row r="147">
          <cell r="N147" t="str">
            <v>20702</v>
          </cell>
        </row>
        <row r="147">
          <cell r="P147">
            <v>0</v>
          </cell>
        </row>
        <row r="148">
          <cell r="N148" t="str">
            <v>20702</v>
          </cell>
        </row>
        <row r="148">
          <cell r="P148">
            <v>0</v>
          </cell>
        </row>
        <row r="149">
          <cell r="N149" t="str">
            <v>20703</v>
          </cell>
        </row>
        <row r="149">
          <cell r="P149">
            <v>-2.926994</v>
          </cell>
        </row>
        <row r="150">
          <cell r="N150" t="str">
            <v>20703</v>
          </cell>
        </row>
        <row r="150">
          <cell r="P150">
            <v>-0.626994</v>
          </cell>
        </row>
        <row r="151">
          <cell r="N151" t="str">
            <v>20703</v>
          </cell>
        </row>
        <row r="151">
          <cell r="P151">
            <v>0</v>
          </cell>
        </row>
        <row r="152">
          <cell r="N152" t="str">
            <v>20703</v>
          </cell>
        </row>
        <row r="152">
          <cell r="P152">
            <v>-2.3</v>
          </cell>
        </row>
        <row r="153">
          <cell r="N153" t="str">
            <v>20708</v>
          </cell>
        </row>
        <row r="153">
          <cell r="P153">
            <v>0</v>
          </cell>
        </row>
        <row r="154">
          <cell r="N154" t="str">
            <v>20708</v>
          </cell>
        </row>
        <row r="154">
          <cell r="P154">
            <v>0</v>
          </cell>
        </row>
        <row r="155">
          <cell r="N155" t="str">
            <v>20799</v>
          </cell>
        </row>
        <row r="155">
          <cell r="P155">
            <v>-77.093839</v>
          </cell>
        </row>
        <row r="156">
          <cell r="N156" t="str">
            <v>20799</v>
          </cell>
        </row>
        <row r="156">
          <cell r="P156">
            <v>-77.093839</v>
          </cell>
        </row>
        <row r="157">
          <cell r="N157" t="str">
            <v>208</v>
          </cell>
        </row>
        <row r="157">
          <cell r="P157">
            <v>-3112.363966</v>
          </cell>
        </row>
        <row r="158">
          <cell r="N158" t="str">
            <v>20801</v>
          </cell>
        </row>
        <row r="158">
          <cell r="P158">
            <v>-6.323716</v>
          </cell>
        </row>
        <row r="159">
          <cell r="N159" t="str">
            <v>20801</v>
          </cell>
        </row>
        <row r="159">
          <cell r="P159">
            <v>-3.134115</v>
          </cell>
        </row>
        <row r="160">
          <cell r="N160" t="str">
            <v>20801</v>
          </cell>
        </row>
        <row r="160">
          <cell r="P160">
            <v>-3.189601</v>
          </cell>
        </row>
        <row r="161">
          <cell r="N161" t="str">
            <v>20802</v>
          </cell>
        </row>
        <row r="161">
          <cell r="P161">
            <v>-290.810755</v>
          </cell>
        </row>
        <row r="162">
          <cell r="N162" t="str">
            <v>20802</v>
          </cell>
        </row>
        <row r="162">
          <cell r="P162">
            <v>-38.539997</v>
          </cell>
        </row>
        <row r="163">
          <cell r="N163" t="str">
            <v>20802</v>
          </cell>
        </row>
        <row r="163">
          <cell r="P163">
            <v>-236.268758</v>
          </cell>
        </row>
        <row r="164">
          <cell r="N164" t="str">
            <v>20802</v>
          </cell>
        </row>
        <row r="164">
          <cell r="P164">
            <v>-16.002</v>
          </cell>
        </row>
        <row r="165">
          <cell r="N165" t="str">
            <v>20805</v>
          </cell>
        </row>
        <row r="165">
          <cell r="P165">
            <v>-2293.346714</v>
          </cell>
        </row>
        <row r="166">
          <cell r="N166" t="str">
            <v>20805</v>
          </cell>
        </row>
        <row r="166">
          <cell r="P166">
            <v>3562.38459</v>
          </cell>
        </row>
        <row r="167">
          <cell r="N167" t="str">
            <v>20805</v>
          </cell>
        </row>
        <row r="167">
          <cell r="P167">
            <v>678.278848</v>
          </cell>
        </row>
        <row r="168">
          <cell r="N168" t="str">
            <v>20805</v>
          </cell>
        </row>
        <row r="168">
          <cell r="P168">
            <v>-5065.344404</v>
          </cell>
        </row>
        <row r="169">
          <cell r="N169" t="str">
            <v>20805</v>
          </cell>
        </row>
        <row r="169">
          <cell r="P169">
            <v>-1469.265748</v>
          </cell>
        </row>
        <row r="170">
          <cell r="N170" t="str">
            <v>20805</v>
          </cell>
        </row>
        <row r="170">
          <cell r="P170">
            <v>0.6</v>
          </cell>
        </row>
        <row r="171">
          <cell r="N171" t="str">
            <v>20806</v>
          </cell>
        </row>
        <row r="171">
          <cell r="P171">
            <v>-20</v>
          </cell>
        </row>
        <row r="172">
          <cell r="N172" t="str">
            <v>20806</v>
          </cell>
        </row>
        <row r="172">
          <cell r="P172">
            <v>-20</v>
          </cell>
        </row>
        <row r="173">
          <cell r="N173" t="str">
            <v>20807</v>
          </cell>
        </row>
        <row r="173">
          <cell r="P173">
            <v>-51.9422</v>
          </cell>
        </row>
        <row r="174">
          <cell r="N174" t="str">
            <v>20807</v>
          </cell>
        </row>
        <row r="174">
          <cell r="P174">
            <v>0</v>
          </cell>
        </row>
        <row r="175">
          <cell r="N175" t="str">
            <v>20807</v>
          </cell>
        </row>
        <row r="175">
          <cell r="P175">
            <v>5</v>
          </cell>
        </row>
        <row r="176">
          <cell r="N176" t="str">
            <v>20807</v>
          </cell>
        </row>
        <row r="176">
          <cell r="P176">
            <v>0.075</v>
          </cell>
        </row>
        <row r="177">
          <cell r="N177" t="str">
            <v>20807</v>
          </cell>
        </row>
        <row r="177">
          <cell r="P177">
            <v>-57.0172</v>
          </cell>
        </row>
        <row r="178">
          <cell r="N178" t="str">
            <v>20807</v>
          </cell>
        </row>
        <row r="178">
          <cell r="P178">
            <v>0</v>
          </cell>
        </row>
        <row r="179">
          <cell r="N179" t="str">
            <v>20808</v>
          </cell>
        </row>
        <row r="179">
          <cell r="P179">
            <v>12.74965</v>
          </cell>
        </row>
        <row r="180">
          <cell r="N180" t="str">
            <v>20808</v>
          </cell>
        </row>
        <row r="180">
          <cell r="P180">
            <v>-4.7</v>
          </cell>
        </row>
        <row r="181">
          <cell r="N181" t="str">
            <v>20808</v>
          </cell>
        </row>
        <row r="181">
          <cell r="P181">
            <v>-0.017</v>
          </cell>
        </row>
        <row r="182">
          <cell r="N182" t="str">
            <v>20808</v>
          </cell>
        </row>
        <row r="182">
          <cell r="P182">
            <v>31.31465</v>
          </cell>
        </row>
        <row r="183">
          <cell r="N183" t="str">
            <v>20808</v>
          </cell>
        </row>
        <row r="183">
          <cell r="P183">
            <v>0</v>
          </cell>
        </row>
        <row r="184">
          <cell r="N184" t="str">
            <v>20808</v>
          </cell>
        </row>
        <row r="184">
          <cell r="P184">
            <v>-13.848</v>
          </cell>
        </row>
        <row r="185">
          <cell r="N185" t="str">
            <v>20809</v>
          </cell>
        </row>
        <row r="185">
          <cell r="P185">
            <v>-13.295704</v>
          </cell>
        </row>
        <row r="186">
          <cell r="N186" t="str">
            <v>20809</v>
          </cell>
        </row>
        <row r="186">
          <cell r="P186">
            <v>-2.642404</v>
          </cell>
        </row>
        <row r="187">
          <cell r="N187" t="str">
            <v>20809</v>
          </cell>
        </row>
        <row r="187">
          <cell r="P187">
            <v>-10.5824</v>
          </cell>
        </row>
        <row r="188">
          <cell r="N188" t="str">
            <v>20809</v>
          </cell>
        </row>
        <row r="188">
          <cell r="P188">
            <v>-0.0709</v>
          </cell>
        </row>
        <row r="189">
          <cell r="N189" t="str">
            <v>20810</v>
          </cell>
        </row>
        <row r="189">
          <cell r="P189">
            <v>-70.7808</v>
          </cell>
        </row>
        <row r="190">
          <cell r="N190" t="str">
            <v>20810</v>
          </cell>
        </row>
        <row r="190">
          <cell r="P190">
            <v>-80</v>
          </cell>
        </row>
        <row r="191">
          <cell r="N191" t="str">
            <v>20810</v>
          </cell>
        </row>
        <row r="191">
          <cell r="P191">
            <v>-15</v>
          </cell>
        </row>
        <row r="192">
          <cell r="N192" t="str">
            <v>20810</v>
          </cell>
        </row>
        <row r="192">
          <cell r="P192">
            <v>26.5</v>
          </cell>
        </row>
        <row r="193">
          <cell r="N193" t="str">
            <v>20810</v>
          </cell>
        </row>
        <row r="193">
          <cell r="P193">
            <v>-5.0568</v>
          </cell>
        </row>
        <row r="194">
          <cell r="N194" t="str">
            <v>20810</v>
          </cell>
        </row>
        <row r="194">
          <cell r="P194">
            <v>2.776</v>
          </cell>
        </row>
        <row r="195">
          <cell r="N195" t="str">
            <v>20811</v>
          </cell>
        </row>
        <row r="195">
          <cell r="P195">
            <v>47.933994</v>
          </cell>
        </row>
        <row r="196">
          <cell r="N196" t="str">
            <v>20811</v>
          </cell>
        </row>
        <row r="196">
          <cell r="P196">
            <v>7.482459</v>
          </cell>
        </row>
        <row r="197">
          <cell r="N197" t="str">
            <v>20811</v>
          </cell>
        </row>
        <row r="197">
          <cell r="P197">
            <v>16.8</v>
          </cell>
        </row>
        <row r="198">
          <cell r="N198" t="str">
            <v>20811</v>
          </cell>
        </row>
        <row r="198">
          <cell r="P198">
            <v>-12</v>
          </cell>
        </row>
        <row r="199">
          <cell r="N199" t="str">
            <v>20811</v>
          </cell>
        </row>
        <row r="199">
          <cell r="P199">
            <v>36.4671</v>
          </cell>
        </row>
        <row r="200">
          <cell r="N200" t="str">
            <v>20811</v>
          </cell>
        </row>
        <row r="200">
          <cell r="P200">
            <v>-0.815565</v>
          </cell>
        </row>
        <row r="201">
          <cell r="N201" t="str">
            <v>20816</v>
          </cell>
        </row>
        <row r="201">
          <cell r="P201">
            <v>-0.7125</v>
          </cell>
        </row>
        <row r="202">
          <cell r="N202" t="str">
            <v>20816</v>
          </cell>
        </row>
        <row r="202">
          <cell r="P202">
            <v>-0.7125</v>
          </cell>
        </row>
        <row r="203">
          <cell r="N203" t="str">
            <v>20819</v>
          </cell>
        </row>
        <row r="203">
          <cell r="P203">
            <v>-129.1733</v>
          </cell>
        </row>
        <row r="204">
          <cell r="N204" t="str">
            <v>20819</v>
          </cell>
        </row>
        <row r="204">
          <cell r="P204">
            <v>0</v>
          </cell>
        </row>
        <row r="205">
          <cell r="N205" t="str">
            <v>20819</v>
          </cell>
        </row>
        <row r="205">
          <cell r="P205">
            <v>-129.1733</v>
          </cell>
        </row>
        <row r="206">
          <cell r="N206" t="str">
            <v>20820</v>
          </cell>
        </row>
        <row r="206">
          <cell r="P206">
            <v>-28.203762</v>
          </cell>
        </row>
        <row r="207">
          <cell r="N207" t="str">
            <v>20820</v>
          </cell>
        </row>
        <row r="207">
          <cell r="P207">
            <v>-26.203762</v>
          </cell>
        </row>
        <row r="208">
          <cell r="N208" t="str">
            <v>20820</v>
          </cell>
        </row>
        <row r="208">
          <cell r="P208">
            <v>-2</v>
          </cell>
        </row>
        <row r="209">
          <cell r="N209" t="str">
            <v>20821</v>
          </cell>
        </row>
        <row r="209">
          <cell r="P209">
            <v>-443</v>
          </cell>
        </row>
        <row r="210">
          <cell r="N210" t="str">
            <v>20821</v>
          </cell>
        </row>
        <row r="210">
          <cell r="P210">
            <v>-13</v>
          </cell>
        </row>
        <row r="211">
          <cell r="N211" t="str">
            <v>20821</v>
          </cell>
        </row>
        <row r="211">
          <cell r="P211">
            <v>-430</v>
          </cell>
        </row>
        <row r="212">
          <cell r="N212" t="str">
            <v>20825</v>
          </cell>
        </row>
        <row r="212">
          <cell r="P212">
            <v>0</v>
          </cell>
        </row>
        <row r="213">
          <cell r="N213" t="str">
            <v>20825</v>
          </cell>
        </row>
        <row r="213">
          <cell r="P213">
            <v>0</v>
          </cell>
        </row>
        <row r="214">
          <cell r="N214" t="str">
            <v>20826</v>
          </cell>
        </row>
        <row r="214">
          <cell r="P214">
            <v>50.114805</v>
          </cell>
        </row>
        <row r="215">
          <cell r="N215" t="str">
            <v>20826</v>
          </cell>
        </row>
        <row r="215">
          <cell r="P215">
            <v>50.114805</v>
          </cell>
        </row>
        <row r="216">
          <cell r="N216" t="str">
            <v>20827</v>
          </cell>
        </row>
        <row r="216">
          <cell r="P216">
            <v>-0.3545</v>
          </cell>
        </row>
        <row r="217">
          <cell r="N217" t="str">
            <v>20827</v>
          </cell>
        </row>
        <row r="217">
          <cell r="P217">
            <v>-0.3545</v>
          </cell>
        </row>
        <row r="218">
          <cell r="N218" t="str">
            <v>20828</v>
          </cell>
        </row>
        <row r="218">
          <cell r="P218">
            <v>-9.02042</v>
          </cell>
        </row>
        <row r="219">
          <cell r="N219" t="str">
            <v>20828</v>
          </cell>
        </row>
        <row r="219">
          <cell r="P219">
            <v>4.852143</v>
          </cell>
        </row>
        <row r="220">
          <cell r="N220" t="str">
            <v>20828</v>
          </cell>
        </row>
        <row r="220">
          <cell r="P220">
            <v>-2</v>
          </cell>
        </row>
        <row r="221">
          <cell r="N221" t="str">
            <v>20828</v>
          </cell>
        </row>
        <row r="221">
          <cell r="P221">
            <v>-11.872563</v>
          </cell>
        </row>
        <row r="222">
          <cell r="N222" t="str">
            <v>20899</v>
          </cell>
        </row>
        <row r="222">
          <cell r="P222">
            <v>133.801956</v>
          </cell>
        </row>
        <row r="223">
          <cell r="N223" t="str">
            <v>20899</v>
          </cell>
        </row>
        <row r="223">
          <cell r="P223">
            <v>133.801956</v>
          </cell>
        </row>
        <row r="224">
          <cell r="N224" t="str">
            <v>210</v>
          </cell>
        </row>
        <row r="224">
          <cell r="P224">
            <v>-938.646562</v>
          </cell>
        </row>
        <row r="225">
          <cell r="N225" t="str">
            <v>21001</v>
          </cell>
        </row>
        <row r="225">
          <cell r="P225">
            <v>-82.11096</v>
          </cell>
        </row>
        <row r="226">
          <cell r="N226" t="str">
            <v>21001</v>
          </cell>
        </row>
        <row r="226">
          <cell r="P226">
            <v>18.44554</v>
          </cell>
        </row>
        <row r="227">
          <cell r="N227" t="str">
            <v>21001</v>
          </cell>
        </row>
        <row r="227">
          <cell r="P227">
            <v>-100.5565</v>
          </cell>
        </row>
        <row r="228">
          <cell r="N228" t="str">
            <v>21002</v>
          </cell>
        </row>
        <row r="228">
          <cell r="P228">
            <v>-2.035636</v>
          </cell>
        </row>
        <row r="229">
          <cell r="N229" t="str">
            <v>21002</v>
          </cell>
        </row>
        <row r="229">
          <cell r="P229">
            <v>-2.035636</v>
          </cell>
        </row>
        <row r="230">
          <cell r="N230" t="str">
            <v>21003</v>
          </cell>
        </row>
        <row r="230">
          <cell r="P230">
            <v>141.267388</v>
          </cell>
        </row>
        <row r="231">
          <cell r="N231" t="str">
            <v>21003</v>
          </cell>
        </row>
        <row r="231">
          <cell r="P231">
            <v>112.469008</v>
          </cell>
        </row>
        <row r="232">
          <cell r="N232" t="str">
            <v>21003</v>
          </cell>
        </row>
        <row r="232">
          <cell r="P232">
            <v>28.79838</v>
          </cell>
        </row>
        <row r="233">
          <cell r="N233" t="str">
            <v>21004</v>
          </cell>
        </row>
        <row r="233">
          <cell r="P233">
            <v>-128.706161</v>
          </cell>
        </row>
        <row r="234">
          <cell r="N234" t="str">
            <v>21004</v>
          </cell>
        </row>
        <row r="234">
          <cell r="P234">
            <v>53.688974</v>
          </cell>
        </row>
        <row r="235">
          <cell r="N235" t="str">
            <v>21004</v>
          </cell>
        </row>
        <row r="235">
          <cell r="P235">
            <v>-6.48757</v>
          </cell>
        </row>
        <row r="236">
          <cell r="N236" t="str">
            <v>21004</v>
          </cell>
        </row>
        <row r="236">
          <cell r="P236">
            <v>-14.245109</v>
          </cell>
        </row>
        <row r="237">
          <cell r="N237" t="str">
            <v>21004</v>
          </cell>
        </row>
        <row r="237">
          <cell r="P237">
            <v>-16.39194</v>
          </cell>
        </row>
        <row r="238">
          <cell r="N238" t="str">
            <v>21004</v>
          </cell>
        </row>
        <row r="238">
          <cell r="P238">
            <v>-0.640077</v>
          </cell>
        </row>
        <row r="239">
          <cell r="N239" t="str">
            <v>21004</v>
          </cell>
        </row>
        <row r="239">
          <cell r="P239">
            <v>-144.630439</v>
          </cell>
        </row>
        <row r="240">
          <cell r="N240" t="str">
            <v>21007</v>
          </cell>
        </row>
        <row r="240">
          <cell r="P240">
            <v>-453.24457</v>
          </cell>
        </row>
        <row r="241">
          <cell r="N241" t="str">
            <v>21007</v>
          </cell>
        </row>
        <row r="241">
          <cell r="P241">
            <v>-453.24457</v>
          </cell>
        </row>
        <row r="242">
          <cell r="N242" t="str">
            <v>21011</v>
          </cell>
        </row>
        <row r="242">
          <cell r="P242">
            <v>-471.003483999999</v>
          </cell>
        </row>
        <row r="243">
          <cell r="N243" t="str">
            <v>21011</v>
          </cell>
        </row>
        <row r="243">
          <cell r="P243">
            <v>34.766081</v>
          </cell>
        </row>
        <row r="244">
          <cell r="N244" t="str">
            <v>21011</v>
          </cell>
        </row>
        <row r="244">
          <cell r="P244">
            <v>285.181488</v>
          </cell>
        </row>
        <row r="245">
          <cell r="N245" t="str">
            <v>21011</v>
          </cell>
        </row>
        <row r="245">
          <cell r="P245">
            <v>-791.324582999999</v>
          </cell>
        </row>
        <row r="246">
          <cell r="N246" t="str">
            <v>21011</v>
          </cell>
        </row>
        <row r="246">
          <cell r="P246">
            <v>0.37353</v>
          </cell>
        </row>
        <row r="247">
          <cell r="N247" t="str">
            <v>21012</v>
          </cell>
        </row>
        <row r="247">
          <cell r="P247">
            <v>-57.036504</v>
          </cell>
        </row>
        <row r="248">
          <cell r="N248" t="str">
            <v>21012</v>
          </cell>
        </row>
        <row r="248">
          <cell r="P248">
            <v>-57.036504</v>
          </cell>
        </row>
        <row r="249">
          <cell r="N249" t="str">
            <v>21013</v>
          </cell>
        </row>
        <row r="249">
          <cell r="P249">
            <v>201.864245</v>
          </cell>
        </row>
        <row r="250">
          <cell r="N250" t="str">
            <v>21013</v>
          </cell>
        </row>
        <row r="250">
          <cell r="P250">
            <v>201.864245</v>
          </cell>
        </row>
        <row r="251">
          <cell r="N251" t="str">
            <v>21014</v>
          </cell>
        </row>
        <row r="251">
          <cell r="P251">
            <v>-95.317337</v>
          </cell>
        </row>
        <row r="252">
          <cell r="N252" t="str">
            <v>21014</v>
          </cell>
        </row>
        <row r="252">
          <cell r="P252">
            <v>-95.317337</v>
          </cell>
        </row>
        <row r="253">
          <cell r="N253" t="str">
            <v>21015</v>
          </cell>
        </row>
        <row r="253">
          <cell r="P253">
            <v>7.676457</v>
          </cell>
        </row>
        <row r="254">
          <cell r="N254" t="str">
            <v>21015</v>
          </cell>
        </row>
        <row r="254">
          <cell r="P254">
            <v>7.676457</v>
          </cell>
        </row>
        <row r="255">
          <cell r="N255" t="str">
            <v>211</v>
          </cell>
        </row>
        <row r="255">
          <cell r="P255">
            <v>-2288.669294</v>
          </cell>
        </row>
        <row r="256">
          <cell r="N256" t="str">
            <v>21101</v>
          </cell>
        </row>
        <row r="256">
          <cell r="P256">
            <v>-265</v>
          </cell>
        </row>
        <row r="257">
          <cell r="N257" t="str">
            <v>21101</v>
          </cell>
        </row>
        <row r="257">
          <cell r="P257">
            <v>0</v>
          </cell>
        </row>
        <row r="258">
          <cell r="N258" t="str">
            <v>21101</v>
          </cell>
        </row>
        <row r="258">
          <cell r="P258">
            <v>20</v>
          </cell>
        </row>
        <row r="259">
          <cell r="N259" t="str">
            <v>21101</v>
          </cell>
        </row>
        <row r="259">
          <cell r="P259">
            <v>-285</v>
          </cell>
        </row>
        <row r="260">
          <cell r="N260" t="str">
            <v>21103</v>
          </cell>
        </row>
        <row r="260">
          <cell r="P260">
            <v>-366.901342</v>
          </cell>
        </row>
        <row r="261">
          <cell r="N261" t="str">
            <v>21103</v>
          </cell>
        </row>
        <row r="261">
          <cell r="P261">
            <v>-365.661342</v>
          </cell>
        </row>
        <row r="262">
          <cell r="N262" t="str">
            <v>21103</v>
          </cell>
        </row>
        <row r="262">
          <cell r="P262">
            <v>-1.24</v>
          </cell>
        </row>
        <row r="263">
          <cell r="N263" t="str">
            <v>21104</v>
          </cell>
        </row>
        <row r="263">
          <cell r="P263">
            <v>-433.908</v>
          </cell>
        </row>
        <row r="264">
          <cell r="N264" t="str">
            <v>21104</v>
          </cell>
        </row>
        <row r="264">
          <cell r="P264">
            <v>-433.908</v>
          </cell>
        </row>
        <row r="265">
          <cell r="N265" t="str">
            <v>21105</v>
          </cell>
        </row>
        <row r="265">
          <cell r="P265">
            <v>-415</v>
          </cell>
        </row>
        <row r="266">
          <cell r="N266" t="str">
            <v>21105</v>
          </cell>
        </row>
        <row r="266">
          <cell r="P266">
            <v>-415</v>
          </cell>
        </row>
        <row r="267">
          <cell r="N267" t="str">
            <v>21106</v>
          </cell>
        </row>
        <row r="267">
          <cell r="P267">
            <v>-3.92428</v>
          </cell>
        </row>
        <row r="268">
          <cell r="N268" t="str">
            <v>21106</v>
          </cell>
        </row>
        <row r="268">
          <cell r="P268">
            <v>-0.1625</v>
          </cell>
        </row>
        <row r="269">
          <cell r="N269" t="str">
            <v>21106</v>
          </cell>
        </row>
        <row r="269">
          <cell r="P269">
            <v>-3.76178</v>
          </cell>
        </row>
        <row r="270">
          <cell r="N270" t="str">
            <v>21107</v>
          </cell>
        </row>
        <row r="270">
          <cell r="P270">
            <v>-120</v>
          </cell>
        </row>
        <row r="271">
          <cell r="N271" t="str">
            <v>21107</v>
          </cell>
        </row>
        <row r="271">
          <cell r="P271">
            <v>-120</v>
          </cell>
        </row>
        <row r="272">
          <cell r="N272" t="str">
            <v>21111</v>
          </cell>
        </row>
        <row r="272">
          <cell r="P272">
            <v>-0.045672</v>
          </cell>
        </row>
        <row r="273">
          <cell r="N273" t="str">
            <v>21111</v>
          </cell>
        </row>
        <row r="273">
          <cell r="P273">
            <v>-0.045672</v>
          </cell>
        </row>
        <row r="274">
          <cell r="N274" t="str">
            <v>21199</v>
          </cell>
        </row>
        <row r="274">
          <cell r="P274">
            <v>-683.89</v>
          </cell>
        </row>
        <row r="275">
          <cell r="N275" t="str">
            <v>21199</v>
          </cell>
        </row>
        <row r="275">
          <cell r="P275">
            <v>-683.89</v>
          </cell>
        </row>
        <row r="276">
          <cell r="N276" t="str">
            <v>212</v>
          </cell>
        </row>
        <row r="276">
          <cell r="P276">
            <v>1324.679209</v>
          </cell>
        </row>
        <row r="277">
          <cell r="N277" t="str">
            <v>21201</v>
          </cell>
        </row>
        <row r="277">
          <cell r="P277">
            <v>18.883307</v>
          </cell>
        </row>
        <row r="278">
          <cell r="N278" t="str">
            <v>21201</v>
          </cell>
        </row>
        <row r="278">
          <cell r="P278">
            <v>37.762151</v>
          </cell>
        </row>
        <row r="279">
          <cell r="N279" t="str">
            <v>21201</v>
          </cell>
        </row>
        <row r="279">
          <cell r="P279">
            <v>22.689965</v>
          </cell>
        </row>
        <row r="280">
          <cell r="N280" t="str">
            <v>21201</v>
          </cell>
        </row>
        <row r="280">
          <cell r="P280">
            <v>-1.346812</v>
          </cell>
        </row>
        <row r="281">
          <cell r="N281" t="str">
            <v>21201</v>
          </cell>
        </row>
        <row r="281">
          <cell r="P281">
            <v>-71.532641</v>
          </cell>
        </row>
        <row r="282">
          <cell r="N282" t="str">
            <v>21201</v>
          </cell>
        </row>
        <row r="282">
          <cell r="P282">
            <v>31.310644</v>
          </cell>
        </row>
        <row r="283">
          <cell r="N283" t="str">
            <v>21203</v>
          </cell>
        </row>
        <row r="283">
          <cell r="P283">
            <v>1305.795902</v>
          </cell>
        </row>
        <row r="284">
          <cell r="N284" t="str">
            <v>21203</v>
          </cell>
        </row>
        <row r="284">
          <cell r="P284">
            <v>1305.795902</v>
          </cell>
        </row>
        <row r="285">
          <cell r="N285" t="str">
            <v>21205</v>
          </cell>
        </row>
        <row r="285">
          <cell r="P285">
            <v>0</v>
          </cell>
        </row>
        <row r="286">
          <cell r="N286" t="str">
            <v>21205</v>
          </cell>
        </row>
        <row r="286">
          <cell r="P286">
            <v>0</v>
          </cell>
        </row>
        <row r="287">
          <cell r="N287" t="str">
            <v>213</v>
          </cell>
        </row>
        <row r="287">
          <cell r="P287">
            <v>-12587.103898</v>
          </cell>
        </row>
        <row r="288">
          <cell r="N288" t="str">
            <v>21301</v>
          </cell>
        </row>
        <row r="288">
          <cell r="P288">
            <v>-9302.816952</v>
          </cell>
        </row>
        <row r="289">
          <cell r="N289" t="str">
            <v>21301</v>
          </cell>
        </row>
        <row r="289">
          <cell r="P289">
            <v>4.85985</v>
          </cell>
        </row>
        <row r="290">
          <cell r="N290" t="str">
            <v>21301</v>
          </cell>
        </row>
        <row r="290">
          <cell r="P290">
            <v>-94.08801</v>
          </cell>
        </row>
        <row r="291">
          <cell r="N291" t="str">
            <v>21301</v>
          </cell>
        </row>
        <row r="291">
          <cell r="P291">
            <v>-1022.813214</v>
          </cell>
        </row>
        <row r="292">
          <cell r="N292" t="str">
            <v>21301</v>
          </cell>
        </row>
        <row r="292">
          <cell r="P292">
            <v>-6.490894</v>
          </cell>
        </row>
        <row r="293">
          <cell r="N293" t="str">
            <v>21301</v>
          </cell>
        </row>
        <row r="293">
          <cell r="P293">
            <v>-0.008269</v>
          </cell>
        </row>
        <row r="294">
          <cell r="N294" t="str">
            <v>21301</v>
          </cell>
        </row>
        <row r="294">
          <cell r="P294">
            <v>0</v>
          </cell>
        </row>
        <row r="295">
          <cell r="N295" t="str">
            <v>21301</v>
          </cell>
        </row>
        <row r="295">
          <cell r="P295">
            <v>-9.1208</v>
          </cell>
        </row>
        <row r="296">
          <cell r="N296" t="str">
            <v>21301</v>
          </cell>
        </row>
        <row r="296">
          <cell r="P296">
            <v>-82.205224</v>
          </cell>
        </row>
        <row r="297">
          <cell r="N297" t="str">
            <v>21301</v>
          </cell>
        </row>
        <row r="297">
          <cell r="P297">
            <v>-3127.408</v>
          </cell>
        </row>
        <row r="298">
          <cell r="N298" t="str">
            <v>21301</v>
          </cell>
        </row>
        <row r="298">
          <cell r="P298">
            <v>-0.252</v>
          </cell>
        </row>
        <row r="299">
          <cell r="N299" t="str">
            <v>21301</v>
          </cell>
        </row>
        <row r="299">
          <cell r="P299">
            <v>-55</v>
          </cell>
        </row>
        <row r="300">
          <cell r="N300" t="str">
            <v>21301</v>
          </cell>
        </row>
        <row r="300">
          <cell r="P300">
            <v>-54.7771</v>
          </cell>
        </row>
        <row r="301">
          <cell r="N301" t="str">
            <v>21301</v>
          </cell>
        </row>
        <row r="301">
          <cell r="P301">
            <v>-443.99</v>
          </cell>
        </row>
        <row r="302">
          <cell r="N302" t="str">
            <v>21301</v>
          </cell>
        </row>
        <row r="302">
          <cell r="P302">
            <v>12.392177</v>
          </cell>
        </row>
        <row r="303">
          <cell r="N303" t="str">
            <v>21301</v>
          </cell>
        </row>
        <row r="303">
          <cell r="P303">
            <v>-1397.442915</v>
          </cell>
        </row>
        <row r="304">
          <cell r="N304" t="str">
            <v>21301</v>
          </cell>
        </row>
        <row r="304">
          <cell r="P304">
            <v>-3026.472553</v>
          </cell>
        </row>
        <row r="305">
          <cell r="N305" t="str">
            <v>21302</v>
          </cell>
        </row>
        <row r="305">
          <cell r="P305">
            <v>-1649.665385</v>
          </cell>
        </row>
        <row r="306">
          <cell r="N306" t="str">
            <v>21302</v>
          </cell>
        </row>
        <row r="306">
          <cell r="P306">
            <v>-22.774159</v>
          </cell>
        </row>
        <row r="307">
          <cell r="N307" t="str">
            <v>21302</v>
          </cell>
        </row>
        <row r="307">
          <cell r="P307">
            <v>-1656.52636</v>
          </cell>
        </row>
        <row r="308">
          <cell r="N308" t="str">
            <v>21302</v>
          </cell>
        </row>
        <row r="308">
          <cell r="P308">
            <v>-13</v>
          </cell>
        </row>
        <row r="309">
          <cell r="N309" t="str">
            <v>21302</v>
          </cell>
        </row>
        <row r="309">
          <cell r="P309">
            <v>-0.51764</v>
          </cell>
        </row>
        <row r="310">
          <cell r="N310" t="str">
            <v>21302</v>
          </cell>
        </row>
        <row r="310">
          <cell r="P310">
            <v>46.126252</v>
          </cell>
        </row>
        <row r="311">
          <cell r="N311" t="str">
            <v>21302</v>
          </cell>
        </row>
        <row r="311">
          <cell r="P311">
            <v>-2.973478</v>
          </cell>
        </row>
        <row r="312">
          <cell r="N312" t="str">
            <v>21303</v>
          </cell>
        </row>
        <row r="312">
          <cell r="P312">
            <v>-1042.428962</v>
          </cell>
        </row>
        <row r="313">
          <cell r="N313" t="str">
            <v>21303</v>
          </cell>
        </row>
        <row r="313">
          <cell r="P313">
            <v>14.51473</v>
          </cell>
        </row>
        <row r="314">
          <cell r="N314" t="str">
            <v>21303</v>
          </cell>
        </row>
        <row r="314">
          <cell r="P314">
            <v>-4.856278</v>
          </cell>
        </row>
        <row r="315">
          <cell r="N315" t="str">
            <v>21303</v>
          </cell>
        </row>
        <row r="315">
          <cell r="P315">
            <v>-9.573102</v>
          </cell>
        </row>
        <row r="316">
          <cell r="N316" t="str">
            <v>21303</v>
          </cell>
        </row>
        <row r="316">
          <cell r="P316">
            <v>-0.1</v>
          </cell>
        </row>
        <row r="317">
          <cell r="N317" t="str">
            <v>21303</v>
          </cell>
        </row>
        <row r="317">
          <cell r="P317">
            <v>-559.31911</v>
          </cell>
        </row>
        <row r="318">
          <cell r="N318" t="str">
            <v>21303</v>
          </cell>
        </row>
        <row r="318">
          <cell r="P318">
            <v>-99.721802</v>
          </cell>
        </row>
        <row r="319">
          <cell r="N319" t="str">
            <v>21303</v>
          </cell>
        </row>
        <row r="319">
          <cell r="P319">
            <v>0</v>
          </cell>
        </row>
        <row r="320">
          <cell r="N320" t="str">
            <v>21303</v>
          </cell>
        </row>
        <row r="320">
          <cell r="P320">
            <v>-76.0334</v>
          </cell>
        </row>
        <row r="321">
          <cell r="N321" t="str">
            <v>21303</v>
          </cell>
        </row>
        <row r="321">
          <cell r="P321">
            <v>-35.7</v>
          </cell>
        </row>
        <row r="322">
          <cell r="N322" t="str">
            <v>21303</v>
          </cell>
        </row>
        <row r="322">
          <cell r="P322">
            <v>-1.64</v>
          </cell>
        </row>
        <row r="323">
          <cell r="N323" t="str">
            <v>21303</v>
          </cell>
        </row>
        <row r="323">
          <cell r="P323">
            <v>-270</v>
          </cell>
        </row>
        <row r="324">
          <cell r="N324" t="str">
            <v>21305</v>
          </cell>
        </row>
        <row r="324">
          <cell r="P324">
            <v>0</v>
          </cell>
        </row>
        <row r="325">
          <cell r="N325" t="str">
            <v>21305</v>
          </cell>
        </row>
        <row r="325">
          <cell r="P325">
            <v>0</v>
          </cell>
        </row>
        <row r="326">
          <cell r="N326" t="str">
            <v>21307</v>
          </cell>
        </row>
        <row r="326">
          <cell r="P326">
            <v>-10.765734</v>
          </cell>
        </row>
        <row r="327">
          <cell r="N327" t="str">
            <v>21307</v>
          </cell>
        </row>
        <row r="327">
          <cell r="P327">
            <v>-0.7786</v>
          </cell>
        </row>
        <row r="328">
          <cell r="N328" t="str">
            <v>21307</v>
          </cell>
        </row>
        <row r="328">
          <cell r="P328">
            <v>-4.6</v>
          </cell>
        </row>
        <row r="329">
          <cell r="N329" t="str">
            <v>21307</v>
          </cell>
        </row>
        <row r="329">
          <cell r="P329">
            <v>-5.387134</v>
          </cell>
        </row>
        <row r="330">
          <cell r="N330" t="str">
            <v>21308</v>
          </cell>
        </row>
        <row r="330">
          <cell r="P330">
            <v>-561.3</v>
          </cell>
        </row>
        <row r="331">
          <cell r="N331" t="str">
            <v>21308</v>
          </cell>
        </row>
        <row r="331">
          <cell r="P331">
            <v>-561.3</v>
          </cell>
        </row>
        <row r="332">
          <cell r="N332" t="str">
            <v>21308</v>
          </cell>
        </row>
        <row r="332">
          <cell r="P332">
            <v>0</v>
          </cell>
        </row>
        <row r="333">
          <cell r="N333" t="str">
            <v>21308</v>
          </cell>
        </row>
        <row r="333">
          <cell r="P333">
            <v>0</v>
          </cell>
        </row>
        <row r="334">
          <cell r="N334" t="str">
            <v>21311</v>
          </cell>
        </row>
        <row r="334">
          <cell r="P334">
            <v>0.555635</v>
          </cell>
        </row>
        <row r="335">
          <cell r="N335" t="str">
            <v>21311</v>
          </cell>
        </row>
        <row r="335">
          <cell r="P335">
            <v>0.555635</v>
          </cell>
        </row>
        <row r="336">
          <cell r="N336" t="str">
            <v>21399</v>
          </cell>
        </row>
        <row r="336">
          <cell r="P336">
            <v>-20.6825</v>
          </cell>
        </row>
        <row r="337">
          <cell r="N337" t="str">
            <v>21399</v>
          </cell>
        </row>
        <row r="337">
          <cell r="P337">
            <v>-20.6825</v>
          </cell>
        </row>
        <row r="338">
          <cell r="N338" t="str">
            <v>214</v>
          </cell>
        </row>
        <row r="338">
          <cell r="P338">
            <v>-5433.100867</v>
          </cell>
        </row>
        <row r="339">
          <cell r="N339" t="str">
            <v>21401</v>
          </cell>
        </row>
        <row r="339">
          <cell r="P339">
            <v>-4811.660867</v>
          </cell>
        </row>
        <row r="340">
          <cell r="N340" t="str">
            <v>21401</v>
          </cell>
        </row>
        <row r="340">
          <cell r="P340">
            <v>-16.0331</v>
          </cell>
        </row>
        <row r="341">
          <cell r="N341" t="str">
            <v>21401</v>
          </cell>
        </row>
        <row r="341">
          <cell r="P341">
            <v>-2658</v>
          </cell>
        </row>
        <row r="342">
          <cell r="N342" t="str">
            <v>21401</v>
          </cell>
        </row>
        <row r="342">
          <cell r="P342">
            <v>-410.917876</v>
          </cell>
        </row>
        <row r="343">
          <cell r="N343" t="str">
            <v>21401</v>
          </cell>
        </row>
        <row r="343">
          <cell r="P343">
            <v>-3.909891</v>
          </cell>
        </row>
        <row r="344">
          <cell r="N344" t="str">
            <v>21401</v>
          </cell>
        </row>
        <row r="344">
          <cell r="P344">
            <v>-1722.8</v>
          </cell>
        </row>
        <row r="345">
          <cell r="N345" t="str">
            <v>21406</v>
          </cell>
        </row>
        <row r="345">
          <cell r="P345">
            <v>-369.7</v>
          </cell>
        </row>
        <row r="346">
          <cell r="N346" t="str">
            <v>21406</v>
          </cell>
        </row>
        <row r="346">
          <cell r="P346">
            <v>-369.7</v>
          </cell>
        </row>
        <row r="347">
          <cell r="N347" t="str">
            <v>21499</v>
          </cell>
        </row>
        <row r="347">
          <cell r="P347">
            <v>-251.74</v>
          </cell>
        </row>
        <row r="348">
          <cell r="N348" t="str">
            <v>21499</v>
          </cell>
        </row>
        <row r="348">
          <cell r="P348">
            <v>-251.74</v>
          </cell>
        </row>
        <row r="349">
          <cell r="N349" t="str">
            <v>215</v>
          </cell>
        </row>
        <row r="349">
          <cell r="P349">
            <v>-3954.738037</v>
          </cell>
        </row>
        <row r="350">
          <cell r="N350" t="str">
            <v>21501</v>
          </cell>
        </row>
        <row r="350">
          <cell r="P350">
            <v>-344.1</v>
          </cell>
        </row>
        <row r="351">
          <cell r="N351" t="str">
            <v>21501</v>
          </cell>
        </row>
        <row r="351">
          <cell r="P351">
            <v>-5.1</v>
          </cell>
        </row>
        <row r="352">
          <cell r="N352" t="str">
            <v>21501</v>
          </cell>
        </row>
        <row r="352">
          <cell r="P352">
            <v>-339</v>
          </cell>
        </row>
        <row r="353">
          <cell r="N353" t="str">
            <v>21505</v>
          </cell>
        </row>
        <row r="353">
          <cell r="P353">
            <v>-2610.638037</v>
          </cell>
        </row>
        <row r="354">
          <cell r="N354" t="str">
            <v>21505</v>
          </cell>
        </row>
        <row r="354">
          <cell r="P354">
            <v>3.677303</v>
          </cell>
        </row>
        <row r="355">
          <cell r="N355" t="str">
            <v>21505</v>
          </cell>
        </row>
        <row r="355">
          <cell r="P355">
            <v>-4.3146</v>
          </cell>
        </row>
        <row r="356">
          <cell r="N356" t="str">
            <v>21505</v>
          </cell>
        </row>
        <row r="356">
          <cell r="P356">
            <v>-60.19394</v>
          </cell>
        </row>
        <row r="357">
          <cell r="N357" t="str">
            <v>21505</v>
          </cell>
        </row>
        <row r="357">
          <cell r="P357">
            <v>-2549.8068</v>
          </cell>
        </row>
        <row r="358">
          <cell r="N358" t="str">
            <v>21508</v>
          </cell>
        </row>
        <row r="358">
          <cell r="P358">
            <v>-1000</v>
          </cell>
        </row>
        <row r="359">
          <cell r="N359" t="str">
            <v>21508</v>
          </cell>
        </row>
        <row r="359">
          <cell r="P359">
            <v>-1000</v>
          </cell>
        </row>
        <row r="360">
          <cell r="N360" t="str">
            <v>216</v>
          </cell>
        </row>
        <row r="360">
          <cell r="P360">
            <v>-308.583248</v>
          </cell>
        </row>
        <row r="361">
          <cell r="N361" t="str">
            <v>21602</v>
          </cell>
        </row>
        <row r="361">
          <cell r="P361">
            <v>-12.111448</v>
          </cell>
        </row>
        <row r="362">
          <cell r="N362" t="str">
            <v>21602</v>
          </cell>
        </row>
        <row r="362">
          <cell r="P362">
            <v>-12.111448</v>
          </cell>
        </row>
        <row r="363">
          <cell r="N363" t="str">
            <v>21699</v>
          </cell>
        </row>
        <row r="363">
          <cell r="P363">
            <v>-296.4718</v>
          </cell>
        </row>
        <row r="364">
          <cell r="N364" t="str">
            <v>21699</v>
          </cell>
        </row>
        <row r="364">
          <cell r="P364">
            <v>-296.4718</v>
          </cell>
        </row>
        <row r="365">
          <cell r="N365" t="str">
            <v>220</v>
          </cell>
        </row>
        <row r="365">
          <cell r="P365">
            <v>122.672056</v>
          </cell>
        </row>
        <row r="366">
          <cell r="N366" t="str">
            <v>22001</v>
          </cell>
        </row>
        <row r="366">
          <cell r="P366">
            <v>122.378717</v>
          </cell>
        </row>
        <row r="367">
          <cell r="N367" t="str">
            <v>22001</v>
          </cell>
        </row>
        <row r="367">
          <cell r="P367">
            <v>132.605772</v>
          </cell>
        </row>
        <row r="368">
          <cell r="N368" t="str">
            <v>22001</v>
          </cell>
        </row>
        <row r="368">
          <cell r="P368">
            <v>-4</v>
          </cell>
        </row>
        <row r="369">
          <cell r="N369" t="str">
            <v>22001</v>
          </cell>
        </row>
        <row r="369">
          <cell r="P369">
            <v>0</v>
          </cell>
        </row>
        <row r="370">
          <cell r="N370" t="str">
            <v>22001</v>
          </cell>
        </row>
        <row r="370">
          <cell r="P370">
            <v>-6.227055</v>
          </cell>
        </row>
        <row r="371">
          <cell r="N371" t="str">
            <v>22005</v>
          </cell>
        </row>
        <row r="371">
          <cell r="P371">
            <v>0.293339000000001</v>
          </cell>
        </row>
        <row r="372">
          <cell r="N372" t="str">
            <v>22005</v>
          </cell>
        </row>
        <row r="372">
          <cell r="P372">
            <v>0.293339000000001</v>
          </cell>
        </row>
        <row r="373">
          <cell r="N373" t="str">
            <v>22005</v>
          </cell>
        </row>
        <row r="373">
          <cell r="P373">
            <v>0</v>
          </cell>
        </row>
        <row r="374">
          <cell r="N374" t="str">
            <v>221</v>
          </cell>
        </row>
        <row r="374">
          <cell r="P374">
            <v>-14.532852</v>
          </cell>
        </row>
        <row r="375">
          <cell r="N375" t="str">
            <v>22101</v>
          </cell>
        </row>
        <row r="375">
          <cell r="P375">
            <v>-18.156852</v>
          </cell>
        </row>
        <row r="376">
          <cell r="N376" t="str">
            <v>22101</v>
          </cell>
        </row>
        <row r="376">
          <cell r="P376">
            <v>-5.52</v>
          </cell>
        </row>
        <row r="377">
          <cell r="N377" t="str">
            <v>22101</v>
          </cell>
        </row>
        <row r="377">
          <cell r="P377">
            <v>0</v>
          </cell>
        </row>
        <row r="378">
          <cell r="N378" t="str">
            <v>22101</v>
          </cell>
        </row>
        <row r="378">
          <cell r="P378">
            <v>-12.636852</v>
          </cell>
        </row>
        <row r="379">
          <cell r="N379" t="str">
            <v>22102</v>
          </cell>
        </row>
        <row r="379">
          <cell r="P379">
            <v>3.624</v>
          </cell>
        </row>
        <row r="380">
          <cell r="N380" t="str">
            <v>22102</v>
          </cell>
        </row>
        <row r="380">
          <cell r="P380">
            <v>-1.9629</v>
          </cell>
        </row>
        <row r="381">
          <cell r="N381" t="str">
            <v>22102</v>
          </cell>
        </row>
        <row r="381">
          <cell r="P381">
            <v>5.5869</v>
          </cell>
        </row>
        <row r="382">
          <cell r="N382" t="str">
            <v>222</v>
          </cell>
        </row>
        <row r="382">
          <cell r="P382">
            <v>33.483</v>
          </cell>
        </row>
        <row r="383">
          <cell r="N383" t="str">
            <v>22201</v>
          </cell>
        </row>
        <row r="383">
          <cell r="P383">
            <v>-0.517</v>
          </cell>
        </row>
        <row r="384">
          <cell r="N384" t="str">
            <v>22201</v>
          </cell>
        </row>
        <row r="384">
          <cell r="P384">
            <v>0</v>
          </cell>
        </row>
        <row r="385">
          <cell r="N385" t="str">
            <v>22201</v>
          </cell>
        </row>
        <row r="385">
          <cell r="P385">
            <v>0</v>
          </cell>
        </row>
        <row r="386">
          <cell r="N386" t="str">
            <v>22201</v>
          </cell>
        </row>
        <row r="386">
          <cell r="P386">
            <v>-0.517</v>
          </cell>
        </row>
        <row r="387">
          <cell r="N387" t="str">
            <v>22204</v>
          </cell>
        </row>
        <row r="387">
          <cell r="P387">
            <v>34</v>
          </cell>
        </row>
        <row r="388">
          <cell r="N388" t="str">
            <v>22204</v>
          </cell>
        </row>
        <row r="388">
          <cell r="P388">
            <v>0</v>
          </cell>
        </row>
        <row r="389">
          <cell r="N389" t="str">
            <v>22204</v>
          </cell>
        </row>
        <row r="389">
          <cell r="P389">
            <v>34</v>
          </cell>
        </row>
        <row r="390">
          <cell r="N390" t="str">
            <v>22205</v>
          </cell>
        </row>
        <row r="390">
          <cell r="P390">
            <v>0</v>
          </cell>
        </row>
        <row r="391">
          <cell r="N391" t="str">
            <v>22205</v>
          </cell>
        </row>
        <row r="391">
          <cell r="P391">
            <v>0</v>
          </cell>
        </row>
        <row r="392">
          <cell r="N392" t="str">
            <v>224</v>
          </cell>
        </row>
        <row r="392">
          <cell r="P392">
            <v>-358.676094</v>
          </cell>
        </row>
        <row r="393">
          <cell r="N393" t="str">
            <v>22401</v>
          </cell>
        </row>
        <row r="393">
          <cell r="P393">
            <v>-171.563136</v>
          </cell>
        </row>
        <row r="394">
          <cell r="N394" t="str">
            <v>22401</v>
          </cell>
        </row>
        <row r="394">
          <cell r="P394">
            <v>-46.88294</v>
          </cell>
        </row>
        <row r="395">
          <cell r="N395" t="str">
            <v>22401</v>
          </cell>
        </row>
        <row r="395">
          <cell r="P395">
            <v>-6.8479</v>
          </cell>
        </row>
        <row r="396">
          <cell r="N396" t="str">
            <v>22401</v>
          </cell>
        </row>
        <row r="396">
          <cell r="P396">
            <v>-40</v>
          </cell>
        </row>
        <row r="397">
          <cell r="N397" t="str">
            <v>22401</v>
          </cell>
        </row>
        <row r="397">
          <cell r="P397">
            <v>-27.832296</v>
          </cell>
        </row>
        <row r="398">
          <cell r="N398" t="str">
            <v>22401</v>
          </cell>
        </row>
        <row r="398">
          <cell r="P398">
            <v>-50</v>
          </cell>
        </row>
        <row r="399">
          <cell r="N399" t="str">
            <v>22402</v>
          </cell>
        </row>
        <row r="399">
          <cell r="P399">
            <v>30</v>
          </cell>
        </row>
        <row r="400">
          <cell r="N400" t="str">
            <v>22402</v>
          </cell>
        </row>
        <row r="400">
          <cell r="P400">
            <v>30</v>
          </cell>
        </row>
        <row r="401">
          <cell r="N401" t="str">
            <v>22404</v>
          </cell>
        </row>
        <row r="401">
          <cell r="P401">
            <v>-6.8</v>
          </cell>
        </row>
        <row r="402">
          <cell r="N402" t="str">
            <v>22404</v>
          </cell>
        </row>
        <row r="402">
          <cell r="P402">
            <v>-6.8</v>
          </cell>
        </row>
        <row r="403">
          <cell r="N403" t="str">
            <v>22406</v>
          </cell>
        </row>
        <row r="403">
          <cell r="P403">
            <v>-98.140392</v>
          </cell>
        </row>
        <row r="404">
          <cell r="N404" t="str">
            <v>22406</v>
          </cell>
        </row>
        <row r="404">
          <cell r="P404">
            <v>-59.434352</v>
          </cell>
        </row>
        <row r="405">
          <cell r="N405" t="str">
            <v>22406</v>
          </cell>
        </row>
        <row r="405">
          <cell r="P405">
            <v>-38.70604</v>
          </cell>
        </row>
        <row r="406">
          <cell r="N406" t="str">
            <v>22407</v>
          </cell>
        </row>
        <row r="406">
          <cell r="P406">
            <v>-1.172566</v>
          </cell>
        </row>
        <row r="407">
          <cell r="N407" t="str">
            <v>22407</v>
          </cell>
        </row>
        <row r="407">
          <cell r="P407">
            <v>0</v>
          </cell>
        </row>
        <row r="408">
          <cell r="N408" t="str">
            <v>22407</v>
          </cell>
        </row>
        <row r="408">
          <cell r="P408">
            <v>-1.172566</v>
          </cell>
        </row>
        <row r="409">
          <cell r="N409" t="str">
            <v>22499</v>
          </cell>
        </row>
        <row r="409">
          <cell r="P409">
            <v>-111</v>
          </cell>
        </row>
        <row r="410">
          <cell r="N410" t="str">
            <v>22499</v>
          </cell>
        </row>
        <row r="410">
          <cell r="P410">
            <v>-111</v>
          </cell>
        </row>
        <row r="411">
          <cell r="N411" t="str">
            <v>227</v>
          </cell>
        </row>
        <row r="411">
          <cell r="P411">
            <v>-2500</v>
          </cell>
        </row>
        <row r="412">
          <cell r="N412" t="str">
            <v>227(空白)</v>
          </cell>
        </row>
        <row r="412">
          <cell r="P412">
            <v>-2500</v>
          </cell>
        </row>
        <row r="413">
          <cell r="N413" t="str">
            <v>227(空白)</v>
          </cell>
        </row>
        <row r="413">
          <cell r="P413">
            <v>-2500</v>
          </cell>
        </row>
        <row r="414">
          <cell r="N414" t="str">
            <v>229</v>
          </cell>
        </row>
        <row r="414">
          <cell r="P414">
            <v>-3009.871183</v>
          </cell>
        </row>
        <row r="415">
          <cell r="N415" t="str">
            <v>22902</v>
          </cell>
        </row>
        <row r="415">
          <cell r="P415">
            <v>-2999.927933</v>
          </cell>
        </row>
        <row r="416">
          <cell r="N416" t="str">
            <v>22902</v>
          </cell>
        </row>
        <row r="416">
          <cell r="P416">
            <v>-2999.927933</v>
          </cell>
        </row>
        <row r="417">
          <cell r="N417" t="str">
            <v>22999</v>
          </cell>
        </row>
        <row r="417">
          <cell r="P417">
            <v>-9.94325</v>
          </cell>
        </row>
        <row r="418">
          <cell r="N418" t="str">
            <v>22999</v>
          </cell>
        </row>
        <row r="418">
          <cell r="P418">
            <v>-9.94325</v>
          </cell>
        </row>
        <row r="419">
          <cell r="N419" t="str">
            <v>231</v>
          </cell>
        </row>
        <row r="419">
          <cell r="P419">
            <v>-24.933777</v>
          </cell>
        </row>
        <row r="420">
          <cell r="N420" t="str">
            <v>23103</v>
          </cell>
        </row>
        <row r="420">
          <cell r="P420">
            <v>1525.066223</v>
          </cell>
        </row>
        <row r="421">
          <cell r="N421" t="str">
            <v>23103</v>
          </cell>
        </row>
        <row r="421">
          <cell r="P421">
            <v>1525.066223</v>
          </cell>
        </row>
        <row r="422">
          <cell r="N422" t="str">
            <v>23104</v>
          </cell>
        </row>
        <row r="422">
          <cell r="P422">
            <v>-1550</v>
          </cell>
        </row>
        <row r="423">
          <cell r="N423" t="str">
            <v>23104</v>
          </cell>
        </row>
        <row r="423">
          <cell r="P423">
            <v>-1550</v>
          </cell>
        </row>
        <row r="424">
          <cell r="N424" t="str">
            <v>232</v>
          </cell>
        </row>
        <row r="424">
          <cell r="P424">
            <v>194.867554</v>
          </cell>
        </row>
        <row r="425">
          <cell r="N425" t="str">
            <v>23203</v>
          </cell>
        </row>
        <row r="425">
          <cell r="P425">
            <v>194.867554</v>
          </cell>
        </row>
        <row r="426">
          <cell r="N426" t="str">
            <v>23203</v>
          </cell>
        </row>
        <row r="426">
          <cell r="P426">
            <v>0</v>
          </cell>
        </row>
        <row r="427">
          <cell r="N427" t="str">
            <v>23203</v>
          </cell>
        </row>
        <row r="427">
          <cell r="P427">
            <v>194.867554</v>
          </cell>
        </row>
        <row r="428">
          <cell r="N428" t="str">
            <v>233</v>
          </cell>
        </row>
        <row r="428">
          <cell r="P428">
            <v>-15</v>
          </cell>
        </row>
        <row r="429">
          <cell r="N429" t="str">
            <v>23303</v>
          </cell>
        </row>
        <row r="429">
          <cell r="P429">
            <v>-15</v>
          </cell>
        </row>
        <row r="430">
          <cell r="N430" t="str">
            <v>23303</v>
          </cell>
        </row>
        <row r="430">
          <cell r="P430">
            <v>-15</v>
          </cell>
        </row>
      </sheetData>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fine"/>
      <sheetName val="本年收入合计"/>
      <sheetName val="01.增值税"/>
      <sheetName val="03.营业税"/>
      <sheetName val="04.企业所得税"/>
      <sheetName val="07.个人所得税"/>
      <sheetName val="08.资源税"/>
      <sheetName val="09.投调税"/>
      <sheetName val="10.城建税"/>
      <sheetName val="11.房产税"/>
      <sheetName val="12.印花税"/>
      <sheetName val="13.城镇土地使用税"/>
      <sheetName val="14.土地增值税"/>
      <sheetName val="15.车船使用和牌照税"/>
      <sheetName val="25.屠宰税"/>
      <sheetName val="30.农业税"/>
      <sheetName val="31.烟叶农特税"/>
      <sheetName val="33.耕地占用税"/>
      <sheetName val="34.契税"/>
      <sheetName val="40.经营收益"/>
      <sheetName val="41.亏损补贴"/>
      <sheetName val="42.行政性收费"/>
      <sheetName val="43.罚没收入"/>
      <sheetName val="70.专项收入"/>
      <sheetName val="71.其他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月报"/>
      <sheetName val="1月报"/>
      <sheetName val="2月报"/>
      <sheetName val="3月报"/>
      <sheetName val="4月报"/>
      <sheetName val="5月报"/>
      <sheetName val="6月报"/>
      <sheetName val="7月报"/>
      <sheetName val="8月报"/>
      <sheetName val="9月报"/>
      <sheetName val="10月报"/>
      <sheetName val="11月报"/>
      <sheetName val="12月报"/>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efine"/>
      <sheetName val="财政供养人员增幅"/>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Define"/>
      <sheetName val="村级支出"/>
    </sheetNames>
    <sheetDataSet>
      <sheetData sheetId="0" refreshError="1"/>
      <sheetData sheetId="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
      <sheetName val="13 铁路配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封面"/>
      <sheetName val="目录"/>
      <sheetName val="A01"/>
      <sheetName val="A02"/>
      <sheetName val="A03"/>
      <sheetName val="A04"/>
      <sheetName val="A05"/>
      <sheetName val="A06"/>
      <sheetName val="A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GDP"/>
    </sheetNames>
    <sheetDataSet>
      <sheetData sheetId="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view="pageBreakPreview" zoomScaleNormal="100" workbookViewId="0">
      <selection activeCell="E28" sqref="E28"/>
    </sheetView>
  </sheetViews>
  <sheetFormatPr defaultColWidth="9" defaultRowHeight="14.25"/>
  <cols>
    <col min="1" max="1" width="6.125" customWidth="1"/>
    <col min="6" max="7" width="17"/>
  </cols>
  <sheetData>
    <row r="1" ht="18.75" spans="1:2">
      <c r="A1" s="428" t="s">
        <v>0</v>
      </c>
      <c r="B1" s="428"/>
    </row>
    <row r="2" spans="1:12">
      <c r="A2" s="429" t="s">
        <v>1</v>
      </c>
      <c r="B2" s="429"/>
      <c r="C2" s="429"/>
      <c r="D2" s="429"/>
      <c r="E2" s="429"/>
      <c r="F2" s="429"/>
      <c r="G2" s="429"/>
      <c r="H2" s="429"/>
      <c r="I2" s="429"/>
      <c r="J2" s="429"/>
      <c r="K2" s="429"/>
      <c r="L2" s="429"/>
    </row>
    <row r="3" spans="1:12">
      <c r="A3" s="429"/>
      <c r="B3" s="429"/>
      <c r="C3" s="429"/>
      <c r="D3" s="429"/>
      <c r="E3" s="429"/>
      <c r="F3" s="429"/>
      <c r="G3" s="429"/>
      <c r="H3" s="429"/>
      <c r="I3" s="429"/>
      <c r="J3" s="429"/>
      <c r="K3" s="429"/>
      <c r="L3" s="429"/>
    </row>
    <row r="4" spans="1:12">
      <c r="A4" s="429"/>
      <c r="B4" s="429"/>
      <c r="C4" s="429"/>
      <c r="D4" s="429"/>
      <c r="E4" s="429"/>
      <c r="F4" s="429"/>
      <c r="G4" s="429"/>
      <c r="H4" s="429"/>
      <c r="I4" s="429"/>
      <c r="J4" s="429"/>
      <c r="K4" s="429"/>
      <c r="L4" s="429"/>
    </row>
    <row r="5" spans="1:12">
      <c r="A5" s="429"/>
      <c r="B5" s="429"/>
      <c r="C5" s="429"/>
      <c r="D5" s="429"/>
      <c r="E5" s="429"/>
      <c r="F5" s="429"/>
      <c r="G5" s="429"/>
      <c r="H5" s="429"/>
      <c r="I5" s="429"/>
      <c r="J5" s="429"/>
      <c r="K5" s="429"/>
      <c r="L5" s="429"/>
    </row>
    <row r="6" spans="1:12">
      <c r="A6" s="429"/>
      <c r="B6" s="429"/>
      <c r="C6" s="429"/>
      <c r="D6" s="429"/>
      <c r="E6" s="429"/>
      <c r="F6" s="429"/>
      <c r="G6" s="429"/>
      <c r="H6" s="429"/>
      <c r="I6" s="429"/>
      <c r="J6" s="429"/>
      <c r="K6" s="429"/>
      <c r="L6" s="429"/>
    </row>
    <row r="7" spans="1:12">
      <c r="A7" s="429"/>
      <c r="B7" s="429"/>
      <c r="C7" s="429"/>
      <c r="D7" s="429"/>
      <c r="E7" s="429"/>
      <c r="F7" s="429"/>
      <c r="G7" s="429"/>
      <c r="H7" s="429"/>
      <c r="I7" s="429"/>
      <c r="J7" s="429"/>
      <c r="K7" s="429"/>
      <c r="L7" s="429"/>
    </row>
    <row r="8" spans="1:12">
      <c r="A8" s="429"/>
      <c r="B8" s="429"/>
      <c r="C8" s="429"/>
      <c r="D8" s="429"/>
      <c r="E8" s="429"/>
      <c r="F8" s="429"/>
      <c r="G8" s="429"/>
      <c r="H8" s="429"/>
      <c r="I8" s="429"/>
      <c r="J8" s="429"/>
      <c r="K8" s="429"/>
      <c r="L8" s="429"/>
    </row>
    <row r="9" spans="1:12">
      <c r="A9" s="429"/>
      <c r="B9" s="429"/>
      <c r="C9" s="429"/>
      <c r="D9" s="429"/>
      <c r="E9" s="429"/>
      <c r="F9" s="429"/>
      <c r="G9" s="429"/>
      <c r="H9" s="429"/>
      <c r="I9" s="429"/>
      <c r="J9" s="429"/>
      <c r="K9" s="429"/>
      <c r="L9" s="429"/>
    </row>
    <row r="10" ht="27" customHeight="1" spans="1:1">
      <c r="A10" s="430"/>
    </row>
    <row r="11" ht="27" customHeight="1" spans="1:1">
      <c r="A11" s="431"/>
    </row>
    <row r="12" ht="27" customHeight="1" spans="1:1">
      <c r="A12" s="431"/>
    </row>
    <row r="13" ht="27" customHeight="1" spans="1:1">
      <c r="A13" s="431"/>
    </row>
    <row r="14" ht="27" customHeight="1" spans="1:1">
      <c r="A14" s="431"/>
    </row>
    <row r="15" ht="27" customHeight="1" spans="1:1">
      <c r="A15" s="431"/>
    </row>
    <row r="16" ht="27" customHeight="1" spans="1:1">
      <c r="A16" s="431"/>
    </row>
    <row r="17" ht="27" customHeight="1" spans="1:1">
      <c r="A17" s="431"/>
    </row>
    <row r="18" ht="27" customHeight="1" spans="1:1">
      <c r="A18" s="431"/>
    </row>
    <row r="19" ht="42" customHeight="1" spans="1:12">
      <c r="A19" s="432" t="s">
        <v>2</v>
      </c>
      <c r="B19" s="432"/>
      <c r="C19" s="432"/>
      <c r="D19" s="432"/>
      <c r="E19" s="432"/>
      <c r="F19" s="432"/>
      <c r="G19" s="432"/>
      <c r="H19" s="432"/>
      <c r="I19" s="432"/>
      <c r="J19" s="432"/>
      <c r="K19" s="432"/>
      <c r="L19" s="432"/>
    </row>
    <row r="20" ht="42" customHeight="1" spans="1:12">
      <c r="A20" s="433"/>
      <c r="B20" s="434"/>
      <c r="C20" s="434"/>
      <c r="D20" s="434"/>
      <c r="E20" s="434"/>
      <c r="F20" s="435">
        <v>45444</v>
      </c>
      <c r="G20" s="435"/>
      <c r="H20" s="434"/>
      <c r="I20" s="434"/>
      <c r="J20" s="434"/>
      <c r="K20" s="434"/>
      <c r="L20" s="434"/>
    </row>
  </sheetData>
  <mergeCells count="4">
    <mergeCell ref="A1:B1"/>
    <mergeCell ref="A19:L19"/>
    <mergeCell ref="F20:G20"/>
    <mergeCell ref="A2:L9"/>
  </mergeCells>
  <pageMargins left="0.75" right="0.75" top="1" bottom="1" header="0.5" footer="0.5"/>
  <pageSetup paperSize="9" scale="95"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FFFF00"/>
    <pageSetUpPr fitToPage="1"/>
  </sheetPr>
  <dimension ref="A1:I10"/>
  <sheetViews>
    <sheetView workbookViewId="0">
      <pane ySplit="4" topLeftCell="A5" activePane="bottomLeft" state="frozen"/>
      <selection/>
      <selection pane="bottomLeft" activeCell="F6" sqref="F6"/>
    </sheetView>
  </sheetViews>
  <sheetFormatPr defaultColWidth="9" defaultRowHeight="14.25"/>
  <cols>
    <col min="1" max="1" width="9.25"/>
    <col min="2" max="2" width="27.375" customWidth="1"/>
    <col min="3" max="5" width="13.75" style="32" customWidth="1"/>
    <col min="6" max="6" width="15" customWidth="1"/>
    <col min="7" max="7" width="10.25" style="32" customWidth="1"/>
    <col min="8" max="8" width="10.25" customWidth="1"/>
    <col min="9" max="9" width="8.375" customWidth="1"/>
    <col min="10" max="10" width="13.75"/>
  </cols>
  <sheetData>
    <row r="1" ht="16.5" customHeight="1" spans="1:9">
      <c r="A1" s="228" t="s">
        <v>700</v>
      </c>
      <c r="B1" s="229"/>
      <c r="C1" s="230"/>
      <c r="D1" s="231"/>
      <c r="E1" s="231"/>
      <c r="F1" s="232"/>
      <c r="G1" s="233"/>
      <c r="H1" s="232"/>
      <c r="I1" s="252"/>
    </row>
    <row r="2" ht="20.25" spans="1:9">
      <c r="A2" s="234" t="s">
        <v>701</v>
      </c>
      <c r="B2" s="235"/>
      <c r="C2" s="195"/>
      <c r="D2" s="195"/>
      <c r="E2" s="195"/>
      <c r="F2" s="194"/>
      <c r="G2" s="195"/>
      <c r="H2" s="194"/>
      <c r="I2" s="253"/>
    </row>
    <row r="3" customHeight="1" spans="1:9">
      <c r="A3" s="170" t="s">
        <v>42</v>
      </c>
      <c r="B3" s="236"/>
      <c r="C3" s="237"/>
      <c r="D3" s="233"/>
      <c r="E3" s="233"/>
      <c r="F3" s="232"/>
      <c r="G3" s="238" t="s">
        <v>43</v>
      </c>
      <c r="H3" s="239"/>
      <c r="I3" s="254"/>
    </row>
    <row r="4" ht="30" customHeight="1" spans="1:9">
      <c r="A4" s="240" t="s">
        <v>44</v>
      </c>
      <c r="B4" s="241" t="s">
        <v>45</v>
      </c>
      <c r="C4" s="242" t="s">
        <v>46</v>
      </c>
      <c r="D4" s="203" t="s">
        <v>47</v>
      </c>
      <c r="E4" s="203" t="s">
        <v>48</v>
      </c>
      <c r="F4" s="243" t="s">
        <v>702</v>
      </c>
      <c r="G4" s="203" t="s">
        <v>50</v>
      </c>
      <c r="H4" s="243" t="s">
        <v>51</v>
      </c>
      <c r="I4" s="255"/>
    </row>
    <row r="5" ht="30" customHeight="1" spans="1:9">
      <c r="A5" s="244">
        <v>10301</v>
      </c>
      <c r="B5" s="245" t="s">
        <v>703</v>
      </c>
      <c r="C5" s="208">
        <v>260000</v>
      </c>
      <c r="D5" s="208">
        <v>260000</v>
      </c>
      <c r="E5" s="208">
        <f>SUM(E6:E10)</f>
        <v>265725.336457</v>
      </c>
      <c r="F5" s="224">
        <f t="shared" ref="F5:F10" si="0">E5/D5</f>
        <v>1.02202052483462</v>
      </c>
      <c r="G5" s="208">
        <f>SUM(G6:G10)</f>
        <v>260898</v>
      </c>
      <c r="H5" s="224">
        <f t="shared" ref="H5:H10" si="1">E5/G5-1</f>
        <v>0.0185027729495819</v>
      </c>
      <c r="I5" s="256"/>
    </row>
    <row r="6" ht="30" customHeight="1" spans="1:9">
      <c r="A6" s="246">
        <v>1030146</v>
      </c>
      <c r="B6" s="247" t="s">
        <v>704</v>
      </c>
      <c r="C6" s="248">
        <v>537</v>
      </c>
      <c r="D6" s="248">
        <v>537</v>
      </c>
      <c r="E6" s="248">
        <v>6176.5096</v>
      </c>
      <c r="F6" s="225">
        <f t="shared" si="0"/>
        <v>11.5018800744879</v>
      </c>
      <c r="G6" s="248">
        <v>675</v>
      </c>
      <c r="H6" s="225">
        <f t="shared" si="1"/>
        <v>8.15038459259259</v>
      </c>
      <c r="I6" s="257"/>
    </row>
    <row r="7" ht="30" customHeight="1" spans="1:9">
      <c r="A7" s="246">
        <v>1030147</v>
      </c>
      <c r="B7" s="247" t="s">
        <v>705</v>
      </c>
      <c r="C7" s="248">
        <v>153</v>
      </c>
      <c r="D7" s="248">
        <v>153</v>
      </c>
      <c r="E7" s="248">
        <v>597.280808</v>
      </c>
      <c r="F7" s="225">
        <f t="shared" si="0"/>
        <v>3.90379613071895</v>
      </c>
      <c r="G7" s="248">
        <v>196</v>
      </c>
      <c r="H7" s="225">
        <f t="shared" si="1"/>
        <v>2.04735106122449</v>
      </c>
      <c r="I7" s="257"/>
    </row>
    <row r="8" ht="30" customHeight="1" spans="1:9">
      <c r="A8" s="246">
        <v>1030148</v>
      </c>
      <c r="B8" s="247" t="s">
        <v>706</v>
      </c>
      <c r="C8" s="249">
        <v>258000</v>
      </c>
      <c r="D8" s="250">
        <v>257900</v>
      </c>
      <c r="E8" s="248">
        <v>257096.848426</v>
      </c>
      <c r="F8" s="225">
        <f t="shared" si="0"/>
        <v>0.996885802349748</v>
      </c>
      <c r="G8" s="248">
        <v>258585</v>
      </c>
      <c r="H8" s="225">
        <f t="shared" si="1"/>
        <v>-0.00575498027341104</v>
      </c>
      <c r="I8" s="257"/>
    </row>
    <row r="9" ht="30" customHeight="1" spans="1:9">
      <c r="A9" s="246">
        <v>1030156</v>
      </c>
      <c r="B9" s="247" t="s">
        <v>707</v>
      </c>
      <c r="C9" s="248">
        <v>800</v>
      </c>
      <c r="D9" s="248">
        <v>900</v>
      </c>
      <c r="E9" s="248">
        <v>1002.22339</v>
      </c>
      <c r="F9" s="225">
        <f t="shared" si="0"/>
        <v>1.11358154444444</v>
      </c>
      <c r="G9" s="248">
        <v>872</v>
      </c>
      <c r="H9" s="225">
        <f t="shared" si="1"/>
        <v>0.14933875</v>
      </c>
      <c r="I9" s="257"/>
    </row>
    <row r="10" ht="30" customHeight="1" spans="1:9">
      <c r="A10" s="246">
        <v>1030178</v>
      </c>
      <c r="B10" s="251" t="s">
        <v>708</v>
      </c>
      <c r="C10" s="248">
        <v>510</v>
      </c>
      <c r="D10" s="248">
        <v>510</v>
      </c>
      <c r="E10" s="248">
        <v>852.474233</v>
      </c>
      <c r="F10" s="225">
        <f t="shared" si="0"/>
        <v>1.67151810392157</v>
      </c>
      <c r="G10" s="248">
        <v>570</v>
      </c>
      <c r="H10" s="225">
        <f t="shared" si="1"/>
        <v>0.495568829824562</v>
      </c>
      <c r="I10" s="258"/>
    </row>
  </sheetData>
  <mergeCells count="2">
    <mergeCell ref="A2:H2"/>
    <mergeCell ref="G3:H3"/>
  </mergeCells>
  <printOptions horizontalCentered="1"/>
  <pageMargins left="0.511805555555556" right="0.511805555555556" top="1" bottom="1" header="0.511805555555556" footer="0.511805555555556"/>
  <pageSetup paperSize="9" fitToHeight="0" orientation="landscape" horizontalDpi="600"/>
  <headerFooter alignWithMargins="0" scaleWithDoc="0">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FFFF00"/>
    <pageSetUpPr fitToPage="1"/>
  </sheetPr>
  <dimension ref="A1:K59"/>
  <sheetViews>
    <sheetView view="pageBreakPreview" zoomScaleNormal="100" workbookViewId="0">
      <pane xSplit="2" ySplit="7" topLeftCell="L8" activePane="bottomRight" state="frozen"/>
      <selection/>
      <selection pane="topRight"/>
      <selection pane="bottomLeft"/>
      <selection pane="bottomRight" activeCell="L1" sqref="L$1:XFD$1048576"/>
    </sheetView>
  </sheetViews>
  <sheetFormatPr defaultColWidth="9" defaultRowHeight="14.25"/>
  <cols>
    <col min="1" max="1" width="11.125" customWidth="1"/>
    <col min="2" max="2" width="26.875" customWidth="1"/>
    <col min="3" max="4" width="12.625" style="32" customWidth="1"/>
    <col min="5" max="5" width="11.5" style="32" customWidth="1"/>
    <col min="6" max="7" width="12.625" style="32" customWidth="1"/>
    <col min="8" max="8" width="11.5" style="32" customWidth="1"/>
    <col min="9" max="10" width="12.625" style="32" customWidth="1"/>
    <col min="11" max="11" width="11.5" customWidth="1"/>
  </cols>
  <sheetData>
    <row r="1" spans="1:1">
      <c r="A1" s="193" t="s">
        <v>709</v>
      </c>
    </row>
    <row r="2" ht="46.5" customHeight="1" spans="2:11">
      <c r="B2" s="194" t="s">
        <v>710</v>
      </c>
      <c r="C2" s="195"/>
      <c r="D2" s="195"/>
      <c r="E2" s="195"/>
      <c r="F2" s="195"/>
      <c r="G2" s="195"/>
      <c r="H2" s="195"/>
      <c r="K2" s="194"/>
    </row>
    <row r="3" ht="21" customHeight="1" spans="1:11">
      <c r="A3" s="170" t="s">
        <v>42</v>
      </c>
      <c r="B3" s="196"/>
      <c r="C3" s="197"/>
      <c r="D3" s="197"/>
      <c r="E3" s="197"/>
      <c r="F3" s="197"/>
      <c r="G3" s="197"/>
      <c r="H3" s="198"/>
      <c r="K3" s="217" t="s">
        <v>43</v>
      </c>
    </row>
    <row r="4" ht="30" customHeight="1" spans="1:11">
      <c r="A4" s="199" t="s">
        <v>44</v>
      </c>
      <c r="B4" s="199" t="s">
        <v>711</v>
      </c>
      <c r="C4" s="200" t="s">
        <v>88</v>
      </c>
      <c r="D4" s="201"/>
      <c r="E4" s="201"/>
      <c r="F4" s="202"/>
      <c r="G4" s="203" t="s">
        <v>48</v>
      </c>
      <c r="H4" s="203"/>
      <c r="I4" s="203"/>
      <c r="J4" s="218"/>
      <c r="K4" s="219"/>
    </row>
    <row r="5" ht="20" customHeight="1" spans="1:11">
      <c r="A5" s="199"/>
      <c r="B5" s="199"/>
      <c r="C5" s="203" t="s">
        <v>46</v>
      </c>
      <c r="D5" s="203" t="s">
        <v>89</v>
      </c>
      <c r="E5" s="203" t="s">
        <v>91</v>
      </c>
      <c r="F5" s="204" t="s">
        <v>92</v>
      </c>
      <c r="G5" s="203" t="s">
        <v>712</v>
      </c>
      <c r="H5" s="205" t="s">
        <v>713</v>
      </c>
      <c r="I5" s="220"/>
      <c r="J5" s="221" t="s">
        <v>50</v>
      </c>
      <c r="K5" s="199" t="s">
        <v>51</v>
      </c>
    </row>
    <row r="6" ht="30" customHeight="1" spans="1:11">
      <c r="A6" s="199"/>
      <c r="B6" s="199"/>
      <c r="C6" s="206"/>
      <c r="D6" s="203"/>
      <c r="E6" s="203"/>
      <c r="F6" s="207"/>
      <c r="G6" s="206"/>
      <c r="H6" s="206" t="s">
        <v>714</v>
      </c>
      <c r="I6" s="203" t="s">
        <v>715</v>
      </c>
      <c r="J6" s="222"/>
      <c r="K6" s="223"/>
    </row>
    <row r="7" ht="30" customHeight="1" spans="1:11">
      <c r="A7" s="199" t="s">
        <v>716</v>
      </c>
      <c r="B7" s="199"/>
      <c r="C7" s="208">
        <f t="shared" ref="C7:J7" si="0">+C8+C14+C32+C35+C49+C52+C55+C46</f>
        <v>222138</v>
      </c>
      <c r="D7" s="208">
        <f t="shared" si="0"/>
        <v>260000.01</v>
      </c>
      <c r="E7" s="208">
        <f t="shared" si="0"/>
        <v>12965.86</v>
      </c>
      <c r="F7" s="208">
        <f t="shared" si="0"/>
        <v>272965.87</v>
      </c>
      <c r="G7" s="208">
        <f t="shared" si="0"/>
        <v>272030.416349</v>
      </c>
      <c r="H7" s="208">
        <v>12037</v>
      </c>
      <c r="I7" s="208">
        <v>259993</v>
      </c>
      <c r="J7" s="208">
        <f t="shared" si="0"/>
        <v>293093.43</v>
      </c>
      <c r="K7" s="224">
        <f t="shared" ref="K7:K23" si="1">IFERROR(G7/J7-1,"-")</f>
        <v>-0.0718645029027092</v>
      </c>
    </row>
    <row r="8" spans="1:11">
      <c r="A8" s="209">
        <v>208</v>
      </c>
      <c r="B8" s="209" t="s">
        <v>153</v>
      </c>
      <c r="C8" s="210">
        <f>C9+C12</f>
        <v>0</v>
      </c>
      <c r="D8" s="210">
        <f>D9+D12</f>
        <v>0</v>
      </c>
      <c r="E8" s="210">
        <f>E9+E12</f>
        <v>883.96</v>
      </c>
      <c r="F8" s="210">
        <f>F9+F12</f>
        <v>883.96</v>
      </c>
      <c r="G8" s="210">
        <f>G9+G12</f>
        <v>198.6</v>
      </c>
      <c r="H8" s="211">
        <f>SUM(H9,H12)</f>
        <v>198.6</v>
      </c>
      <c r="I8" s="211">
        <f>SUM(I9,I12)</f>
        <v>0</v>
      </c>
      <c r="J8" s="211">
        <f>SUM(J9,J12)</f>
        <v>474.79</v>
      </c>
      <c r="K8" s="224">
        <f t="shared" si="1"/>
        <v>-0.581709808546937</v>
      </c>
    </row>
    <row r="9" ht="25" customHeight="1" spans="1:11">
      <c r="A9" s="212">
        <v>20822</v>
      </c>
      <c r="B9" s="212" t="s">
        <v>717</v>
      </c>
      <c r="C9" s="213">
        <f>SUM(C10:C11)</f>
        <v>0</v>
      </c>
      <c r="D9" s="213">
        <f>SUM(D10:D11)</f>
        <v>0</v>
      </c>
      <c r="E9" s="213">
        <f>SUM(E10:E11)</f>
        <v>883.96</v>
      </c>
      <c r="F9" s="213">
        <f>SUM(F10:F11)</f>
        <v>883.96</v>
      </c>
      <c r="G9" s="213">
        <f>SUM(G10:G11)</f>
        <v>198.6</v>
      </c>
      <c r="H9" s="214">
        <f>H10+H11</f>
        <v>198.6</v>
      </c>
      <c r="I9" s="214">
        <f>I10+I11</f>
        <v>0</v>
      </c>
      <c r="J9" s="214">
        <f>J10+J11</f>
        <v>474.79</v>
      </c>
      <c r="K9" s="225">
        <f t="shared" si="1"/>
        <v>-0.581709808546937</v>
      </c>
    </row>
    <row r="10" spans="1:11">
      <c r="A10" s="215">
        <v>2082201</v>
      </c>
      <c r="B10" s="215" t="s">
        <v>718</v>
      </c>
      <c r="C10" s="214">
        <v>0</v>
      </c>
      <c r="D10" s="214">
        <v>0</v>
      </c>
      <c r="E10" s="213">
        <v>423.96</v>
      </c>
      <c r="F10" s="214">
        <f>D10+E10</f>
        <v>423.96</v>
      </c>
      <c r="G10" s="216">
        <v>198.6</v>
      </c>
      <c r="H10" s="214">
        <v>198.6</v>
      </c>
      <c r="I10" s="214">
        <v>0</v>
      </c>
      <c r="J10" s="226">
        <v>334.25</v>
      </c>
      <c r="K10" s="225">
        <f t="shared" si="1"/>
        <v>-0.405833956619297</v>
      </c>
    </row>
    <row r="11" spans="1:11">
      <c r="A11" s="215">
        <v>2082202</v>
      </c>
      <c r="B11" s="215" t="s">
        <v>719</v>
      </c>
      <c r="C11" s="214">
        <v>0</v>
      </c>
      <c r="D11" s="214">
        <v>0</v>
      </c>
      <c r="E11" s="213">
        <v>460</v>
      </c>
      <c r="F11" s="214">
        <f>D11+E11</f>
        <v>460</v>
      </c>
      <c r="G11" s="216">
        <v>0</v>
      </c>
      <c r="H11" s="214">
        <v>0</v>
      </c>
      <c r="I11" s="214">
        <v>0</v>
      </c>
      <c r="J11" s="226">
        <v>140.54</v>
      </c>
      <c r="K11" s="225">
        <f t="shared" si="1"/>
        <v>-1</v>
      </c>
    </row>
    <row r="12" ht="36" customHeight="1" spans="1:11">
      <c r="A12" s="212">
        <v>20823</v>
      </c>
      <c r="B12" s="212" t="s">
        <v>720</v>
      </c>
      <c r="C12" s="214">
        <v>0</v>
      </c>
      <c r="D12" s="214">
        <v>0</v>
      </c>
      <c r="E12" s="213">
        <f t="shared" ref="E12:J12" si="2">SUM(E13:E13)</f>
        <v>0</v>
      </c>
      <c r="F12" s="213">
        <f t="shared" si="2"/>
        <v>0</v>
      </c>
      <c r="G12" s="213">
        <f t="shared" si="2"/>
        <v>0</v>
      </c>
      <c r="H12" s="214">
        <f t="shared" si="2"/>
        <v>0</v>
      </c>
      <c r="I12" s="214">
        <f t="shared" si="2"/>
        <v>0</v>
      </c>
      <c r="J12" s="214">
        <f t="shared" si="2"/>
        <v>0</v>
      </c>
      <c r="K12" s="225" t="str">
        <f t="shared" si="1"/>
        <v>-</v>
      </c>
    </row>
    <row r="13" spans="1:11">
      <c r="A13" s="215">
        <v>2082302</v>
      </c>
      <c r="B13" s="215" t="s">
        <v>719</v>
      </c>
      <c r="C13" s="214">
        <v>0</v>
      </c>
      <c r="D13" s="214">
        <v>0</v>
      </c>
      <c r="E13" s="213">
        <v>0</v>
      </c>
      <c r="F13" s="214">
        <f>D13+E13</f>
        <v>0</v>
      </c>
      <c r="G13" s="216">
        <v>0</v>
      </c>
      <c r="H13" s="214">
        <v>0</v>
      </c>
      <c r="I13" s="214">
        <v>0</v>
      </c>
      <c r="J13" s="227">
        <v>0</v>
      </c>
      <c r="K13" s="225" t="str">
        <f t="shared" si="1"/>
        <v>-</v>
      </c>
    </row>
    <row r="14" spans="1:11">
      <c r="A14" s="209">
        <v>212</v>
      </c>
      <c r="B14" s="209" t="s">
        <v>195</v>
      </c>
      <c r="C14" s="210">
        <f t="shared" ref="C14:I14" si="3">SUM(C15,C24,C27,C26,C30)</f>
        <v>203775.74</v>
      </c>
      <c r="D14" s="210">
        <f t="shared" si="3"/>
        <v>242788.46</v>
      </c>
      <c r="E14" s="210">
        <f t="shared" si="3"/>
        <v>483.38</v>
      </c>
      <c r="F14" s="210">
        <f t="shared" si="3"/>
        <v>243271.84</v>
      </c>
      <c r="G14" s="210">
        <f t="shared" si="3"/>
        <v>243688.413772</v>
      </c>
      <c r="H14" s="210">
        <f t="shared" si="3"/>
        <v>271.13085</v>
      </c>
      <c r="I14" s="210">
        <f t="shared" si="3"/>
        <v>243417.282922</v>
      </c>
      <c r="J14" s="210">
        <f>SUM(J15,J27,J30)</f>
        <v>243687.54</v>
      </c>
      <c r="K14" s="224">
        <f t="shared" si="1"/>
        <v>3.58562444335853e-6</v>
      </c>
    </row>
    <row r="15" ht="24" spans="1:11">
      <c r="A15" s="212">
        <v>21208</v>
      </c>
      <c r="B15" s="212" t="s">
        <v>721</v>
      </c>
      <c r="C15" s="214">
        <f>SUM(C16:C23)</f>
        <v>198943.81</v>
      </c>
      <c r="D15" s="214">
        <f>SUM(D16:D23)</f>
        <v>238547.65</v>
      </c>
      <c r="E15" s="214">
        <f>SUM(E16:E23)</f>
        <v>0</v>
      </c>
      <c r="F15" s="214">
        <f>SUM(F16:F23)</f>
        <v>238547.65</v>
      </c>
      <c r="G15" s="214">
        <f t="shared" ref="C15:J15" si="4">SUM(G16:G23)</f>
        <v>239656.019296</v>
      </c>
      <c r="H15" s="214">
        <f t="shared" si="4"/>
        <v>0</v>
      </c>
      <c r="I15" s="214">
        <f t="shared" si="4"/>
        <v>239656.019296</v>
      </c>
      <c r="J15" s="214">
        <f t="shared" si="4"/>
        <v>241195.74</v>
      </c>
      <c r="K15" s="225">
        <f t="shared" si="1"/>
        <v>-0.00638369775519243</v>
      </c>
    </row>
    <row r="16" spans="1:11">
      <c r="A16" s="215">
        <v>2120801</v>
      </c>
      <c r="B16" s="215" t="s">
        <v>722</v>
      </c>
      <c r="C16" s="214">
        <v>129730.69</v>
      </c>
      <c r="D16" s="214">
        <v>116818.2</v>
      </c>
      <c r="E16" s="213">
        <v>0</v>
      </c>
      <c r="F16" s="214">
        <f t="shared" ref="F16:F23" si="5">D16+E16</f>
        <v>116818.2</v>
      </c>
      <c r="G16" s="216">
        <v>151997.413776</v>
      </c>
      <c r="H16" s="214">
        <v>0</v>
      </c>
      <c r="I16" s="214">
        <v>151997.413776</v>
      </c>
      <c r="J16" s="227">
        <v>199922</v>
      </c>
      <c r="K16" s="225">
        <f t="shared" si="1"/>
        <v>-0.239716420524004</v>
      </c>
    </row>
    <row r="17" spans="1:11">
      <c r="A17" s="215">
        <v>2120802</v>
      </c>
      <c r="B17" s="215" t="s">
        <v>723</v>
      </c>
      <c r="C17" s="214">
        <v>5964</v>
      </c>
      <c r="D17" s="214">
        <v>1134</v>
      </c>
      <c r="E17" s="213">
        <v>0</v>
      </c>
      <c r="F17" s="214">
        <f t="shared" si="5"/>
        <v>1134</v>
      </c>
      <c r="G17" s="216">
        <v>557.50045</v>
      </c>
      <c r="H17" s="214">
        <v>0</v>
      </c>
      <c r="I17" s="214">
        <v>557.50045</v>
      </c>
      <c r="J17" s="227">
        <v>15599</v>
      </c>
      <c r="K17" s="225">
        <f t="shared" si="1"/>
        <v>-0.96426050067312</v>
      </c>
    </row>
    <row r="18" spans="1:11">
      <c r="A18" s="215">
        <v>2120803</v>
      </c>
      <c r="B18" s="215" t="s">
        <v>724</v>
      </c>
      <c r="C18" s="214">
        <v>38703.86</v>
      </c>
      <c r="D18" s="214">
        <v>80030</v>
      </c>
      <c r="E18" s="213">
        <v>0</v>
      </c>
      <c r="F18" s="214">
        <f t="shared" si="5"/>
        <v>80030</v>
      </c>
      <c r="G18" s="216">
        <v>84955</v>
      </c>
      <c r="H18" s="214">
        <v>0</v>
      </c>
      <c r="I18" s="214">
        <v>84955</v>
      </c>
      <c r="J18" s="226">
        <v>8691.41</v>
      </c>
      <c r="K18" s="225">
        <f t="shared" si="1"/>
        <v>8.77459353545627</v>
      </c>
    </row>
    <row r="19" spans="1:11">
      <c r="A19" s="215">
        <v>2120804</v>
      </c>
      <c r="B19" s="215" t="s">
        <v>725</v>
      </c>
      <c r="C19" s="214">
        <v>0</v>
      </c>
      <c r="D19" s="214">
        <v>0</v>
      </c>
      <c r="E19" s="213">
        <v>0</v>
      </c>
      <c r="F19" s="214">
        <f t="shared" si="5"/>
        <v>0</v>
      </c>
      <c r="G19" s="216">
        <v>0</v>
      </c>
      <c r="H19" s="214">
        <v>0</v>
      </c>
      <c r="I19" s="214">
        <v>0</v>
      </c>
      <c r="J19" s="226">
        <v>0</v>
      </c>
      <c r="K19" s="225" t="str">
        <f t="shared" si="1"/>
        <v>-</v>
      </c>
    </row>
    <row r="20" spans="1:11">
      <c r="A20" s="215">
        <v>2120806</v>
      </c>
      <c r="B20" s="215" t="s">
        <v>726</v>
      </c>
      <c r="C20" s="214">
        <v>15050</v>
      </c>
      <c r="D20" s="214">
        <v>1060.8</v>
      </c>
      <c r="E20" s="213">
        <v>0</v>
      </c>
      <c r="F20" s="214">
        <f t="shared" si="5"/>
        <v>1060.8</v>
      </c>
      <c r="G20" s="216">
        <v>175.48232</v>
      </c>
      <c r="H20" s="214">
        <v>0</v>
      </c>
      <c r="I20" s="214">
        <v>175.48232</v>
      </c>
      <c r="J20" s="227">
        <v>42.59</v>
      </c>
      <c r="K20" s="225">
        <f t="shared" si="1"/>
        <v>3.12027048602958</v>
      </c>
    </row>
    <row r="21" spans="1:11">
      <c r="A21" s="215">
        <v>2120811</v>
      </c>
      <c r="B21" s="215" t="s">
        <v>727</v>
      </c>
      <c r="C21" s="214">
        <v>15</v>
      </c>
      <c r="D21" s="214">
        <v>15</v>
      </c>
      <c r="E21" s="213">
        <v>0</v>
      </c>
      <c r="F21" s="214">
        <f t="shared" si="5"/>
        <v>15</v>
      </c>
      <c r="G21" s="216">
        <v>12.7162</v>
      </c>
      <c r="H21" s="214">
        <v>0</v>
      </c>
      <c r="I21" s="214">
        <v>12.7162</v>
      </c>
      <c r="J21" s="226">
        <v>0</v>
      </c>
      <c r="K21" s="225" t="str">
        <f t="shared" si="1"/>
        <v>-</v>
      </c>
    </row>
    <row r="22" spans="1:11">
      <c r="A22" s="215">
        <v>2120814</v>
      </c>
      <c r="B22" s="215" t="s">
        <v>728</v>
      </c>
      <c r="C22" s="214">
        <v>4160</v>
      </c>
      <c r="D22" s="214">
        <v>3860</v>
      </c>
      <c r="E22" s="213">
        <v>0</v>
      </c>
      <c r="F22" s="214">
        <f t="shared" si="5"/>
        <v>3860</v>
      </c>
      <c r="G22" s="216">
        <v>451.357128</v>
      </c>
      <c r="H22" s="214">
        <v>0</v>
      </c>
      <c r="I22" s="214">
        <v>451.357128</v>
      </c>
      <c r="J22" s="226">
        <v>2.69</v>
      </c>
      <c r="K22" s="225">
        <f t="shared" si="1"/>
        <v>166.790753903346</v>
      </c>
    </row>
    <row r="23" ht="24" spans="1:11">
      <c r="A23" s="215">
        <v>2120899</v>
      </c>
      <c r="B23" s="215" t="s">
        <v>729</v>
      </c>
      <c r="C23" s="214">
        <v>5320.26</v>
      </c>
      <c r="D23" s="214">
        <v>35629.65</v>
      </c>
      <c r="E23" s="213">
        <v>0</v>
      </c>
      <c r="F23" s="214">
        <f t="shared" si="5"/>
        <v>35629.65</v>
      </c>
      <c r="G23" s="216">
        <v>1506.549422</v>
      </c>
      <c r="H23" s="214">
        <v>0</v>
      </c>
      <c r="I23" s="214">
        <v>1506.549422</v>
      </c>
      <c r="J23" s="227">
        <v>16938.05</v>
      </c>
      <c r="K23" s="225">
        <f t="shared" si="1"/>
        <v>-0.911055320889949</v>
      </c>
    </row>
    <row r="24" spans="1:11">
      <c r="A24" s="212">
        <v>21210</v>
      </c>
      <c r="B24" s="212" t="s">
        <v>730</v>
      </c>
      <c r="C24" s="214">
        <f t="shared" ref="C24:J24" si="6">SUM(C25)</f>
        <v>0</v>
      </c>
      <c r="D24" s="214">
        <f t="shared" si="6"/>
        <v>0</v>
      </c>
      <c r="E24" s="214">
        <f t="shared" si="6"/>
        <v>0</v>
      </c>
      <c r="F24" s="214">
        <f t="shared" si="6"/>
        <v>0</v>
      </c>
      <c r="G24" s="214">
        <f t="shared" si="6"/>
        <v>1906.566003</v>
      </c>
      <c r="H24" s="214">
        <f t="shared" si="6"/>
        <v>0</v>
      </c>
      <c r="I24" s="214">
        <f t="shared" si="6"/>
        <v>1906.566003</v>
      </c>
      <c r="J24" s="214">
        <f t="shared" si="6"/>
        <v>0</v>
      </c>
      <c r="K24" s="225">
        <f>0</f>
        <v>0</v>
      </c>
    </row>
    <row r="25" spans="1:11">
      <c r="A25" s="212">
        <v>2121099</v>
      </c>
      <c r="B25" s="215" t="s">
        <v>731</v>
      </c>
      <c r="C25" s="214">
        <v>0</v>
      </c>
      <c r="D25" s="214">
        <v>0</v>
      </c>
      <c r="E25" s="213">
        <v>0</v>
      </c>
      <c r="F25" s="214">
        <f>0</f>
        <v>0</v>
      </c>
      <c r="G25" s="216">
        <v>1906.566003</v>
      </c>
      <c r="H25" s="214">
        <v>0</v>
      </c>
      <c r="I25" s="214">
        <v>1906.566003</v>
      </c>
      <c r="J25" s="226">
        <f>0</f>
        <v>0</v>
      </c>
      <c r="K25" s="225">
        <f>0</f>
        <v>0</v>
      </c>
    </row>
    <row r="26" spans="1:11">
      <c r="A26" s="212">
        <v>21211</v>
      </c>
      <c r="B26" s="215" t="s">
        <v>732</v>
      </c>
      <c r="C26" s="214">
        <f>0</f>
        <v>0</v>
      </c>
      <c r="D26" s="214">
        <f>0</f>
        <v>0</v>
      </c>
      <c r="E26" s="214">
        <v>483.38</v>
      </c>
      <c r="F26" s="214">
        <f>D26+E26</f>
        <v>483.38</v>
      </c>
      <c r="G26" s="214">
        <v>271.13085</v>
      </c>
      <c r="H26" s="214">
        <v>271.13085</v>
      </c>
      <c r="I26" s="214">
        <f>0</f>
        <v>0</v>
      </c>
      <c r="J26" s="214">
        <f>0</f>
        <v>0</v>
      </c>
      <c r="K26" s="225">
        <f>0</f>
        <v>0</v>
      </c>
    </row>
    <row r="27" ht="24" spans="1:11">
      <c r="A27" s="212">
        <v>21213</v>
      </c>
      <c r="B27" s="212" t="s">
        <v>733</v>
      </c>
      <c r="C27" s="213">
        <f>C28+C29</f>
        <v>3259.81</v>
      </c>
      <c r="D27" s="213">
        <f t="shared" ref="D27:J27" si="7">D28+D29</f>
        <v>3259.81</v>
      </c>
      <c r="E27" s="213">
        <f t="shared" si="7"/>
        <v>0</v>
      </c>
      <c r="F27" s="213">
        <f t="shared" si="7"/>
        <v>3259.81</v>
      </c>
      <c r="G27" s="213">
        <f t="shared" si="7"/>
        <v>1002.22339</v>
      </c>
      <c r="H27" s="213">
        <f t="shared" si="7"/>
        <v>0</v>
      </c>
      <c r="I27" s="213">
        <f t="shared" si="7"/>
        <v>1002.22339</v>
      </c>
      <c r="J27" s="213">
        <f t="shared" si="7"/>
        <v>1984.52</v>
      </c>
      <c r="K27" s="225">
        <f t="shared" ref="K27:K44" si="8">IFERROR(G27/J27-1,"-")</f>
        <v>-0.494979445911354</v>
      </c>
    </row>
    <row r="28" spans="1:11">
      <c r="A28" s="215">
        <v>2121301</v>
      </c>
      <c r="B28" s="215" t="s">
        <v>734</v>
      </c>
      <c r="C28" s="214">
        <v>0</v>
      </c>
      <c r="D28" s="214">
        <v>0</v>
      </c>
      <c r="E28" s="213">
        <v>0</v>
      </c>
      <c r="F28" s="214">
        <f>D28+E28</f>
        <v>0</v>
      </c>
      <c r="G28" s="216">
        <v>0</v>
      </c>
      <c r="H28" s="214">
        <v>0</v>
      </c>
      <c r="I28" s="214">
        <v>0</v>
      </c>
      <c r="J28" s="227">
        <v>0</v>
      </c>
      <c r="K28" s="225" t="str">
        <f t="shared" si="8"/>
        <v>-</v>
      </c>
    </row>
    <row r="29" spans="1:11">
      <c r="A29" s="215">
        <v>2121302</v>
      </c>
      <c r="B29" s="215" t="s">
        <v>735</v>
      </c>
      <c r="C29" s="214">
        <v>3259.81</v>
      </c>
      <c r="D29" s="214">
        <v>3259.81</v>
      </c>
      <c r="E29" s="213">
        <v>0</v>
      </c>
      <c r="F29" s="214">
        <f>D29+E29</f>
        <v>3259.81</v>
      </c>
      <c r="G29" s="216">
        <v>1002.22339</v>
      </c>
      <c r="H29" s="214">
        <v>0</v>
      </c>
      <c r="I29" s="214">
        <v>1002.22339</v>
      </c>
      <c r="J29" s="227">
        <v>1984.52</v>
      </c>
      <c r="K29" s="225">
        <f t="shared" si="8"/>
        <v>-0.494979445911354</v>
      </c>
    </row>
    <row r="30" ht="24" spans="1:11">
      <c r="A30" s="212">
        <v>21214</v>
      </c>
      <c r="B30" s="212" t="s">
        <v>736</v>
      </c>
      <c r="C30" s="213">
        <f>C31</f>
        <v>1572.12</v>
      </c>
      <c r="D30" s="213">
        <f t="shared" ref="D30:J30" si="9">D31</f>
        <v>981</v>
      </c>
      <c r="E30" s="213">
        <f t="shared" si="9"/>
        <v>0</v>
      </c>
      <c r="F30" s="213">
        <f t="shared" si="9"/>
        <v>981</v>
      </c>
      <c r="G30" s="213">
        <f t="shared" si="9"/>
        <v>852.474233</v>
      </c>
      <c r="H30" s="213">
        <f t="shared" si="9"/>
        <v>0</v>
      </c>
      <c r="I30" s="213">
        <f t="shared" si="9"/>
        <v>852.474233</v>
      </c>
      <c r="J30" s="213">
        <f t="shared" si="9"/>
        <v>507.28</v>
      </c>
      <c r="K30" s="225">
        <f t="shared" si="8"/>
        <v>0.68048066748147</v>
      </c>
    </row>
    <row r="31" spans="1:11">
      <c r="A31" s="215">
        <v>2121401</v>
      </c>
      <c r="B31" s="215" t="s">
        <v>737</v>
      </c>
      <c r="C31" s="214">
        <v>1572.12</v>
      </c>
      <c r="D31" s="214">
        <v>981</v>
      </c>
      <c r="E31" s="213">
        <v>0</v>
      </c>
      <c r="F31" s="214">
        <f>D31+E31</f>
        <v>981</v>
      </c>
      <c r="G31" s="216">
        <v>852.474233</v>
      </c>
      <c r="H31" s="214">
        <v>0</v>
      </c>
      <c r="I31" s="214">
        <v>852.474233</v>
      </c>
      <c r="J31" s="227">
        <v>507.28</v>
      </c>
      <c r="K31" s="225">
        <f t="shared" si="8"/>
        <v>0.68048066748147</v>
      </c>
    </row>
    <row r="32" spans="1:11">
      <c r="A32" s="209">
        <v>213</v>
      </c>
      <c r="B32" s="209" t="s">
        <v>200</v>
      </c>
      <c r="C32" s="211">
        <v>0</v>
      </c>
      <c r="D32" s="210">
        <f t="shared" ref="D32:J32" si="10">D33</f>
        <v>0</v>
      </c>
      <c r="E32" s="210">
        <f t="shared" si="10"/>
        <v>6.32</v>
      </c>
      <c r="F32" s="210">
        <f t="shared" si="10"/>
        <v>6.32</v>
      </c>
      <c r="G32" s="210">
        <f t="shared" si="10"/>
        <v>4.32</v>
      </c>
      <c r="H32" s="210">
        <f t="shared" si="10"/>
        <v>4.32</v>
      </c>
      <c r="I32" s="210">
        <f t="shared" si="10"/>
        <v>0</v>
      </c>
      <c r="J32" s="210">
        <f t="shared" si="10"/>
        <v>0</v>
      </c>
      <c r="K32" s="224" t="str">
        <f t="shared" si="8"/>
        <v>-</v>
      </c>
    </row>
    <row r="33" ht="24" spans="1:11">
      <c r="A33" s="212">
        <v>21366</v>
      </c>
      <c r="B33" s="212" t="s">
        <v>738</v>
      </c>
      <c r="C33" s="213">
        <f>C34</f>
        <v>0</v>
      </c>
      <c r="D33" s="213">
        <f>D34</f>
        <v>0</v>
      </c>
      <c r="E33" s="213">
        <f>E34</f>
        <v>6.32</v>
      </c>
      <c r="F33" s="213">
        <f>F34</f>
        <v>6.32</v>
      </c>
      <c r="G33" s="213">
        <f>G34</f>
        <v>4.32</v>
      </c>
      <c r="H33" s="214">
        <f>SUM(H34)</f>
        <v>4.32</v>
      </c>
      <c r="I33" s="214">
        <v>0</v>
      </c>
      <c r="J33" s="214">
        <v>0</v>
      </c>
      <c r="K33" s="225" t="str">
        <f t="shared" si="8"/>
        <v>-</v>
      </c>
    </row>
    <row r="34" spans="1:11">
      <c r="A34" s="215">
        <v>2136601</v>
      </c>
      <c r="B34" s="215" t="s">
        <v>719</v>
      </c>
      <c r="C34" s="214">
        <v>0</v>
      </c>
      <c r="D34" s="214">
        <v>0</v>
      </c>
      <c r="E34" s="213">
        <v>6.32</v>
      </c>
      <c r="F34" s="214">
        <f>D34+E34</f>
        <v>6.32</v>
      </c>
      <c r="G34" s="216">
        <v>4.32</v>
      </c>
      <c r="H34" s="214">
        <v>4.32</v>
      </c>
      <c r="I34" s="214">
        <v>0</v>
      </c>
      <c r="J34" s="227">
        <v>0</v>
      </c>
      <c r="K34" s="225" t="str">
        <f t="shared" si="8"/>
        <v>-</v>
      </c>
    </row>
    <row r="35" spans="1:11">
      <c r="A35" s="209">
        <v>229</v>
      </c>
      <c r="B35" s="209" t="s">
        <v>239</v>
      </c>
      <c r="C35" s="210">
        <f>C36+C39</f>
        <v>12.26</v>
      </c>
      <c r="D35" s="210">
        <f>D36+D39</f>
        <v>11.55</v>
      </c>
      <c r="E35" s="210">
        <f t="shared" ref="E35:J35" si="11">E36+E39</f>
        <v>11592.2</v>
      </c>
      <c r="F35" s="210">
        <f t="shared" si="11"/>
        <v>11603.75</v>
      </c>
      <c r="G35" s="210">
        <f t="shared" si="11"/>
        <v>11419.804458</v>
      </c>
      <c r="H35" s="210">
        <f t="shared" si="11"/>
        <v>11419.804458</v>
      </c>
      <c r="I35" s="210">
        <f t="shared" si="11"/>
        <v>0</v>
      </c>
      <c r="J35" s="210">
        <f t="shared" si="11"/>
        <v>31715.57</v>
      </c>
      <c r="K35" s="224">
        <f t="shared" si="8"/>
        <v>-0.639930656835113</v>
      </c>
    </row>
    <row r="36" ht="24" spans="1:11">
      <c r="A36" s="212">
        <v>22904</v>
      </c>
      <c r="B36" s="212" t="s">
        <v>739</v>
      </c>
      <c r="C36" s="213">
        <f t="shared" ref="C36:J36" si="12">C37+C38</f>
        <v>12.26</v>
      </c>
      <c r="D36" s="213">
        <f t="shared" si="12"/>
        <v>11.55</v>
      </c>
      <c r="E36" s="213">
        <f t="shared" si="12"/>
        <v>11244</v>
      </c>
      <c r="F36" s="213">
        <f t="shared" si="12"/>
        <v>11255.55</v>
      </c>
      <c r="G36" s="213">
        <f t="shared" si="12"/>
        <v>11240.7</v>
      </c>
      <c r="H36" s="213">
        <f t="shared" si="12"/>
        <v>11240.7</v>
      </c>
      <c r="I36" s="213">
        <f t="shared" si="12"/>
        <v>0</v>
      </c>
      <c r="J36" s="213">
        <f t="shared" si="12"/>
        <v>31490</v>
      </c>
      <c r="K36" s="225">
        <f t="shared" si="8"/>
        <v>-0.643039060019054</v>
      </c>
    </row>
    <row r="37" spans="1:11">
      <c r="A37" s="215">
        <v>2290401</v>
      </c>
      <c r="B37" s="215" t="s">
        <v>740</v>
      </c>
      <c r="C37" s="214">
        <v>12.26</v>
      </c>
      <c r="D37" s="214">
        <v>11.55</v>
      </c>
      <c r="E37" s="213">
        <v>0</v>
      </c>
      <c r="F37" s="214">
        <f>D37+E37</f>
        <v>11.55</v>
      </c>
      <c r="G37" s="216">
        <v>0</v>
      </c>
      <c r="H37" s="214">
        <v>0</v>
      </c>
      <c r="I37" s="214">
        <v>0</v>
      </c>
      <c r="J37" s="227">
        <v>0</v>
      </c>
      <c r="K37" s="225" t="str">
        <f t="shared" si="8"/>
        <v>-</v>
      </c>
    </row>
    <row r="38" ht="24" spans="1:11">
      <c r="A38" s="215">
        <v>2290402</v>
      </c>
      <c r="B38" s="215" t="s">
        <v>741</v>
      </c>
      <c r="C38" s="214">
        <v>0</v>
      </c>
      <c r="D38" s="214">
        <v>0</v>
      </c>
      <c r="E38" s="213">
        <v>11244</v>
      </c>
      <c r="F38" s="214">
        <f>D38+E38</f>
        <v>11244</v>
      </c>
      <c r="G38" s="216">
        <v>11240.7</v>
      </c>
      <c r="H38" s="214">
        <v>11240.7</v>
      </c>
      <c r="I38" s="214">
        <v>0</v>
      </c>
      <c r="J38" s="227">
        <v>31490</v>
      </c>
      <c r="K38" s="225">
        <f t="shared" si="8"/>
        <v>-0.643039060019054</v>
      </c>
    </row>
    <row r="39" ht="24" spans="1:11">
      <c r="A39" s="212">
        <v>22960</v>
      </c>
      <c r="B39" s="212" t="s">
        <v>742</v>
      </c>
      <c r="C39" s="213">
        <f t="shared" ref="C39:J39" si="13">SUM(C40:C45)</f>
        <v>0</v>
      </c>
      <c r="D39" s="213">
        <f t="shared" si="13"/>
        <v>0</v>
      </c>
      <c r="E39" s="213">
        <f t="shared" si="13"/>
        <v>348.2</v>
      </c>
      <c r="F39" s="213">
        <f t="shared" si="13"/>
        <v>348.2</v>
      </c>
      <c r="G39" s="213">
        <f t="shared" si="13"/>
        <v>179.104458</v>
      </c>
      <c r="H39" s="213">
        <f t="shared" si="13"/>
        <v>179.104458</v>
      </c>
      <c r="I39" s="213">
        <f t="shared" si="13"/>
        <v>0</v>
      </c>
      <c r="J39" s="213">
        <f t="shared" si="13"/>
        <v>225.57</v>
      </c>
      <c r="K39" s="225">
        <f t="shared" si="8"/>
        <v>-0.20599167442479</v>
      </c>
    </row>
    <row r="40" spans="1:11">
      <c r="A40" s="215">
        <v>2296002</v>
      </c>
      <c r="B40" s="215" t="s">
        <v>743</v>
      </c>
      <c r="C40" s="214">
        <v>0</v>
      </c>
      <c r="D40" s="214">
        <v>0</v>
      </c>
      <c r="E40" s="213">
        <v>255</v>
      </c>
      <c r="F40" s="214">
        <f>D40+E40</f>
        <v>255</v>
      </c>
      <c r="G40" s="216">
        <v>52.404458</v>
      </c>
      <c r="H40" s="214">
        <v>52.404458</v>
      </c>
      <c r="I40" s="214">
        <v>0</v>
      </c>
      <c r="J40" s="227">
        <v>100.69</v>
      </c>
      <c r="K40" s="225">
        <f t="shared" si="8"/>
        <v>-0.479546548813189</v>
      </c>
    </row>
    <row r="41" spans="1:11">
      <c r="A41" s="215">
        <v>2296003</v>
      </c>
      <c r="B41" s="215" t="s">
        <v>744</v>
      </c>
      <c r="C41" s="214">
        <v>0</v>
      </c>
      <c r="D41" s="214">
        <v>0</v>
      </c>
      <c r="E41" s="213">
        <v>28</v>
      </c>
      <c r="F41" s="214">
        <f>D41+E41</f>
        <v>28</v>
      </c>
      <c r="G41" s="216">
        <v>8.5</v>
      </c>
      <c r="H41" s="214">
        <v>8.5</v>
      </c>
      <c r="I41" s="214">
        <v>0</v>
      </c>
      <c r="J41" s="227">
        <v>60</v>
      </c>
      <c r="K41" s="225">
        <f t="shared" si="8"/>
        <v>-0.858333333333333</v>
      </c>
    </row>
    <row r="42" spans="1:11">
      <c r="A42" s="215">
        <v>2296004</v>
      </c>
      <c r="B42" s="215" t="s">
        <v>745</v>
      </c>
      <c r="C42" s="214">
        <v>0</v>
      </c>
      <c r="D42" s="214">
        <v>0</v>
      </c>
      <c r="E42" s="213">
        <v>0</v>
      </c>
      <c r="F42" s="214">
        <f>D42+E42</f>
        <v>0</v>
      </c>
      <c r="G42" s="216">
        <v>0</v>
      </c>
      <c r="H42" s="214">
        <v>0</v>
      </c>
      <c r="I42" s="214">
        <v>0</v>
      </c>
      <c r="J42" s="227">
        <v>0</v>
      </c>
      <c r="K42" s="225" t="str">
        <f t="shared" si="8"/>
        <v>-</v>
      </c>
    </row>
    <row r="43" ht="24" spans="1:11">
      <c r="A43" s="215">
        <v>2296006</v>
      </c>
      <c r="B43" s="215" t="s">
        <v>746</v>
      </c>
      <c r="C43" s="214">
        <v>0</v>
      </c>
      <c r="D43" s="214">
        <v>0</v>
      </c>
      <c r="E43" s="213">
        <v>65.2</v>
      </c>
      <c r="F43" s="214">
        <f>D43+E43</f>
        <v>65.2</v>
      </c>
      <c r="G43" s="216">
        <v>108.2</v>
      </c>
      <c r="H43" s="214">
        <v>108.2</v>
      </c>
      <c r="I43" s="214">
        <v>0</v>
      </c>
      <c r="J43" s="227">
        <v>64.88</v>
      </c>
      <c r="K43" s="225">
        <f t="shared" si="8"/>
        <v>0.667694204685574</v>
      </c>
    </row>
    <row r="44" ht="24" spans="1:11">
      <c r="A44" s="215">
        <v>2296013</v>
      </c>
      <c r="B44" s="215" t="s">
        <v>747</v>
      </c>
      <c r="C44" s="214">
        <v>0</v>
      </c>
      <c r="D44" s="214">
        <v>0</v>
      </c>
      <c r="E44" s="213">
        <v>0</v>
      </c>
      <c r="F44" s="214">
        <f>D44+E44</f>
        <v>0</v>
      </c>
      <c r="G44" s="216">
        <v>0</v>
      </c>
      <c r="H44" s="214">
        <v>0</v>
      </c>
      <c r="I44" s="214">
        <v>0</v>
      </c>
      <c r="J44" s="227">
        <v>0</v>
      </c>
      <c r="K44" s="225" t="str">
        <f t="shared" si="8"/>
        <v>-</v>
      </c>
    </row>
    <row r="45" ht="24" spans="1:11">
      <c r="A45" s="215">
        <v>2296099</v>
      </c>
      <c r="B45" s="215" t="s">
        <v>748</v>
      </c>
      <c r="C45" s="214">
        <v>0</v>
      </c>
      <c r="D45" s="214">
        <v>0</v>
      </c>
      <c r="E45" s="210">
        <f>0</f>
        <v>0</v>
      </c>
      <c r="F45" s="210">
        <f>0</f>
        <v>0</v>
      </c>
      <c r="G45" s="216">
        <v>10</v>
      </c>
      <c r="H45" s="214">
        <v>10</v>
      </c>
      <c r="I45" s="214">
        <v>0</v>
      </c>
      <c r="J45" s="211">
        <f>0</f>
        <v>0</v>
      </c>
      <c r="K45" s="224">
        <f>0</f>
        <v>0</v>
      </c>
    </row>
    <row r="46" spans="1:11">
      <c r="A46" s="209">
        <v>231</v>
      </c>
      <c r="B46" s="209" t="s">
        <v>243</v>
      </c>
      <c r="C46" s="211">
        <f>C47</f>
        <v>0</v>
      </c>
      <c r="D46" s="210">
        <f>D47</f>
        <v>0</v>
      </c>
      <c r="E46" s="210">
        <f>E47</f>
        <v>0</v>
      </c>
      <c r="F46" s="210">
        <f>F47</f>
        <v>0</v>
      </c>
      <c r="G46" s="210">
        <f>G47</f>
        <v>0</v>
      </c>
      <c r="H46" s="211">
        <v>0</v>
      </c>
      <c r="I46" s="211">
        <v>0</v>
      </c>
      <c r="J46" s="211">
        <v>0</v>
      </c>
      <c r="K46" s="224" t="str">
        <f t="shared" ref="K46:K59" si="14">IFERROR(G46/J46-1,"-")</f>
        <v>-</v>
      </c>
    </row>
    <row r="47" spans="1:11">
      <c r="A47" s="212">
        <v>23104</v>
      </c>
      <c r="B47" s="212" t="s">
        <v>749</v>
      </c>
      <c r="C47" s="214">
        <f>C48</f>
        <v>0</v>
      </c>
      <c r="D47" s="213">
        <f>D48</f>
        <v>0</v>
      </c>
      <c r="E47" s="213">
        <f>E48</f>
        <v>0</v>
      </c>
      <c r="F47" s="213">
        <f>F48</f>
        <v>0</v>
      </c>
      <c r="G47" s="213">
        <f>G48</f>
        <v>0</v>
      </c>
      <c r="H47" s="214">
        <v>0</v>
      </c>
      <c r="I47" s="214">
        <v>0</v>
      </c>
      <c r="J47" s="214">
        <v>0</v>
      </c>
      <c r="K47" s="225" t="str">
        <f t="shared" si="14"/>
        <v>-</v>
      </c>
    </row>
    <row r="48" ht="24" spans="1:11">
      <c r="A48" s="215">
        <v>2310411</v>
      </c>
      <c r="B48" s="215" t="s">
        <v>594</v>
      </c>
      <c r="C48" s="214">
        <v>0</v>
      </c>
      <c r="D48" s="214">
        <v>0</v>
      </c>
      <c r="E48" s="213">
        <v>0</v>
      </c>
      <c r="F48" s="214">
        <f>D48+E48</f>
        <v>0</v>
      </c>
      <c r="G48" s="216">
        <v>0</v>
      </c>
      <c r="H48" s="214">
        <v>60657</v>
      </c>
      <c r="I48" s="214">
        <v>0</v>
      </c>
      <c r="J48" s="227">
        <v>0</v>
      </c>
      <c r="K48" s="225" t="str">
        <f t="shared" si="14"/>
        <v>-</v>
      </c>
    </row>
    <row r="49" spans="1:11">
      <c r="A49" s="209">
        <v>232</v>
      </c>
      <c r="B49" s="209" t="s">
        <v>246</v>
      </c>
      <c r="C49" s="210">
        <f t="shared" ref="C49:J49" si="15">C50</f>
        <v>18000</v>
      </c>
      <c r="D49" s="210">
        <f t="shared" si="15"/>
        <v>17000</v>
      </c>
      <c r="E49" s="210">
        <f t="shared" si="15"/>
        <v>0</v>
      </c>
      <c r="F49" s="210">
        <f t="shared" si="15"/>
        <v>17000</v>
      </c>
      <c r="G49" s="210">
        <f t="shared" si="15"/>
        <v>16512.88498</v>
      </c>
      <c r="H49" s="210">
        <f t="shared" si="15"/>
        <v>0</v>
      </c>
      <c r="I49" s="210">
        <f t="shared" si="15"/>
        <v>16512.88498</v>
      </c>
      <c r="J49" s="210">
        <f t="shared" si="15"/>
        <v>15911.49</v>
      </c>
      <c r="K49" s="224">
        <f t="shared" si="14"/>
        <v>0.0377962704938384</v>
      </c>
    </row>
    <row r="50" spans="1:11">
      <c r="A50" s="212">
        <v>23204</v>
      </c>
      <c r="B50" s="212" t="s">
        <v>750</v>
      </c>
      <c r="C50" s="213">
        <f t="shared" ref="C50:J50" si="16">C51</f>
        <v>18000</v>
      </c>
      <c r="D50" s="213">
        <f t="shared" si="16"/>
        <v>17000</v>
      </c>
      <c r="E50" s="213">
        <f t="shared" si="16"/>
        <v>0</v>
      </c>
      <c r="F50" s="213">
        <f t="shared" si="16"/>
        <v>17000</v>
      </c>
      <c r="G50" s="213">
        <f t="shared" si="16"/>
        <v>16512.88498</v>
      </c>
      <c r="H50" s="213">
        <f t="shared" si="16"/>
        <v>0</v>
      </c>
      <c r="I50" s="213">
        <f t="shared" si="16"/>
        <v>16512.88498</v>
      </c>
      <c r="J50" s="213">
        <f t="shared" si="16"/>
        <v>15911.49</v>
      </c>
      <c r="K50" s="225">
        <f t="shared" si="14"/>
        <v>0.0377962704938384</v>
      </c>
    </row>
    <row r="51" ht="24" spans="1:11">
      <c r="A51" s="215">
        <v>2320411</v>
      </c>
      <c r="B51" s="215" t="s">
        <v>751</v>
      </c>
      <c r="C51" s="214">
        <v>18000</v>
      </c>
      <c r="D51" s="214">
        <v>17000</v>
      </c>
      <c r="E51" s="213">
        <v>0</v>
      </c>
      <c r="F51" s="214">
        <f>D51+E51</f>
        <v>17000</v>
      </c>
      <c r="G51" s="216">
        <v>16512.88498</v>
      </c>
      <c r="H51" s="214">
        <v>0</v>
      </c>
      <c r="I51" s="214">
        <v>16512.88498</v>
      </c>
      <c r="J51" s="227">
        <v>15911.49</v>
      </c>
      <c r="K51" s="225">
        <f t="shared" si="14"/>
        <v>0.0377962704938384</v>
      </c>
    </row>
    <row r="52" spans="1:11">
      <c r="A52" s="209">
        <v>233</v>
      </c>
      <c r="B52" s="209" t="s">
        <v>248</v>
      </c>
      <c r="C52" s="210">
        <f t="shared" ref="C52:J52" si="17">C53</f>
        <v>350</v>
      </c>
      <c r="D52" s="210">
        <f t="shared" si="17"/>
        <v>200</v>
      </c>
      <c r="E52" s="210">
        <f t="shared" si="17"/>
        <v>0</v>
      </c>
      <c r="F52" s="210">
        <f t="shared" si="17"/>
        <v>200</v>
      </c>
      <c r="G52" s="210">
        <f t="shared" si="17"/>
        <v>63.932839</v>
      </c>
      <c r="H52" s="210">
        <f t="shared" si="17"/>
        <v>0</v>
      </c>
      <c r="I52" s="210">
        <f t="shared" si="17"/>
        <v>63.932839</v>
      </c>
      <c r="J52" s="210">
        <f t="shared" si="17"/>
        <v>72.24</v>
      </c>
      <c r="K52" s="224">
        <f t="shared" si="14"/>
        <v>-0.11499392303433</v>
      </c>
    </row>
    <row r="53" spans="1:11">
      <c r="A53" s="212">
        <v>23304</v>
      </c>
      <c r="B53" s="212" t="s">
        <v>752</v>
      </c>
      <c r="C53" s="216">
        <f t="shared" ref="C53:J53" si="18">C54</f>
        <v>350</v>
      </c>
      <c r="D53" s="216">
        <f t="shared" si="18"/>
        <v>200</v>
      </c>
      <c r="E53" s="216">
        <f t="shared" si="18"/>
        <v>0</v>
      </c>
      <c r="F53" s="216">
        <f t="shared" si="18"/>
        <v>200</v>
      </c>
      <c r="G53" s="216">
        <f t="shared" si="18"/>
        <v>63.932839</v>
      </c>
      <c r="H53" s="216">
        <f t="shared" si="18"/>
        <v>0</v>
      </c>
      <c r="I53" s="216">
        <f t="shared" si="18"/>
        <v>63.932839</v>
      </c>
      <c r="J53" s="216">
        <f t="shared" si="18"/>
        <v>72.24</v>
      </c>
      <c r="K53" s="225">
        <f t="shared" si="14"/>
        <v>-0.11499392303433</v>
      </c>
    </row>
    <row r="54" ht="24" spans="1:11">
      <c r="A54" s="215">
        <v>2330411</v>
      </c>
      <c r="B54" s="215" t="s">
        <v>753</v>
      </c>
      <c r="C54" s="214">
        <v>350</v>
      </c>
      <c r="D54" s="214">
        <v>200</v>
      </c>
      <c r="E54" s="213">
        <v>0</v>
      </c>
      <c r="F54" s="214">
        <f>D54+E54</f>
        <v>200</v>
      </c>
      <c r="G54" s="216">
        <v>63.932839</v>
      </c>
      <c r="H54" s="214">
        <v>0</v>
      </c>
      <c r="I54" s="214">
        <v>63.932839</v>
      </c>
      <c r="J54" s="227">
        <v>72.24</v>
      </c>
      <c r="K54" s="225">
        <f t="shared" si="14"/>
        <v>-0.11499392303433</v>
      </c>
    </row>
    <row r="55" spans="1:11">
      <c r="A55" s="209">
        <v>234</v>
      </c>
      <c r="B55" s="209" t="s">
        <v>754</v>
      </c>
      <c r="C55" s="211">
        <f>C56+C58</f>
        <v>0</v>
      </c>
      <c r="D55" s="211">
        <v>0</v>
      </c>
      <c r="E55" s="210">
        <f>SUM(E56,E58)</f>
        <v>0</v>
      </c>
      <c r="F55" s="210">
        <f>SUM(F56,F58)</f>
        <v>0</v>
      </c>
      <c r="G55" s="210">
        <f>G56+G58</f>
        <v>142.4603</v>
      </c>
      <c r="H55" s="211">
        <f>H56+H58</f>
        <v>142.4603</v>
      </c>
      <c r="I55" s="211">
        <f>I56+I58</f>
        <v>0</v>
      </c>
      <c r="J55" s="211">
        <f>J56+J58</f>
        <v>1231.8</v>
      </c>
      <c r="K55" s="224">
        <f t="shared" si="14"/>
        <v>-0.884347864913135</v>
      </c>
    </row>
    <row r="56" spans="1:11">
      <c r="A56" s="212">
        <v>23401</v>
      </c>
      <c r="B56" s="212" t="s">
        <v>612</v>
      </c>
      <c r="C56" s="214">
        <f>C57</f>
        <v>0</v>
      </c>
      <c r="D56" s="214">
        <f t="shared" ref="D56:J56" si="19">D57</f>
        <v>0</v>
      </c>
      <c r="E56" s="214">
        <f t="shared" si="19"/>
        <v>0</v>
      </c>
      <c r="F56" s="214">
        <f t="shared" si="19"/>
        <v>0</v>
      </c>
      <c r="G56" s="214">
        <f t="shared" si="19"/>
        <v>0</v>
      </c>
      <c r="H56" s="214">
        <f t="shared" si="19"/>
        <v>0</v>
      </c>
      <c r="I56" s="214">
        <f t="shared" si="19"/>
        <v>0</v>
      </c>
      <c r="J56" s="214">
        <f t="shared" si="19"/>
        <v>0</v>
      </c>
      <c r="K56" s="225" t="str">
        <f t="shared" si="14"/>
        <v>-</v>
      </c>
    </row>
    <row r="57" spans="1:11">
      <c r="A57" s="215">
        <v>2340101</v>
      </c>
      <c r="B57" s="215" t="s">
        <v>755</v>
      </c>
      <c r="C57" s="214">
        <v>0</v>
      </c>
      <c r="D57" s="214">
        <v>0</v>
      </c>
      <c r="E57" s="213">
        <v>0</v>
      </c>
      <c r="F57" s="214">
        <f>D57+E57</f>
        <v>0</v>
      </c>
      <c r="G57" s="216">
        <v>0</v>
      </c>
      <c r="H57" s="214">
        <v>0</v>
      </c>
      <c r="I57" s="214">
        <v>0</v>
      </c>
      <c r="J57" s="227">
        <v>0</v>
      </c>
      <c r="K57" s="225" t="str">
        <f t="shared" si="14"/>
        <v>-</v>
      </c>
    </row>
    <row r="58" spans="1:11">
      <c r="A58" s="212">
        <v>23402</v>
      </c>
      <c r="B58" s="212" t="s">
        <v>754</v>
      </c>
      <c r="C58" s="214">
        <f>C59</f>
        <v>0</v>
      </c>
      <c r="D58" s="214">
        <f t="shared" ref="D58:J58" si="20">D59</f>
        <v>0</v>
      </c>
      <c r="E58" s="214">
        <f t="shared" si="20"/>
        <v>0</v>
      </c>
      <c r="F58" s="214">
        <f t="shared" si="20"/>
        <v>0</v>
      </c>
      <c r="G58" s="214">
        <f t="shared" si="20"/>
        <v>142.4603</v>
      </c>
      <c r="H58" s="214">
        <f t="shared" si="20"/>
        <v>142.4603</v>
      </c>
      <c r="I58" s="214">
        <f t="shared" si="20"/>
        <v>0</v>
      </c>
      <c r="J58" s="214">
        <f t="shared" si="20"/>
        <v>1231.8</v>
      </c>
      <c r="K58" s="225">
        <f t="shared" si="14"/>
        <v>-0.884347864913135</v>
      </c>
    </row>
    <row r="59" spans="1:11">
      <c r="A59" s="215">
        <v>2340299</v>
      </c>
      <c r="B59" s="215" t="s">
        <v>756</v>
      </c>
      <c r="C59" s="214">
        <v>0</v>
      </c>
      <c r="D59" s="214">
        <v>0</v>
      </c>
      <c r="E59" s="213">
        <v>0</v>
      </c>
      <c r="F59" s="214">
        <f>D59+E59</f>
        <v>0</v>
      </c>
      <c r="G59" s="216">
        <v>142.4603</v>
      </c>
      <c r="H59" s="214">
        <v>142.4603</v>
      </c>
      <c r="I59" s="214">
        <v>0</v>
      </c>
      <c r="J59" s="227">
        <v>1231.8</v>
      </c>
      <c r="K59" s="225">
        <f t="shared" si="14"/>
        <v>-0.884347864913135</v>
      </c>
    </row>
  </sheetData>
  <autoFilter ref="A7:K59">
    <extLst/>
  </autoFilter>
  <mergeCells count="14">
    <mergeCell ref="B2:K2"/>
    <mergeCell ref="C4:F4"/>
    <mergeCell ref="G4:K4"/>
    <mergeCell ref="H5:I5"/>
    <mergeCell ref="A7:B7"/>
    <mergeCell ref="A4:A6"/>
    <mergeCell ref="B4:B6"/>
    <mergeCell ref="C5:C6"/>
    <mergeCell ref="D5:D6"/>
    <mergeCell ref="E5:E6"/>
    <mergeCell ref="F5:F6"/>
    <mergeCell ref="G5:G6"/>
    <mergeCell ref="J5:J6"/>
    <mergeCell ref="K5:K6"/>
  </mergeCells>
  <pageMargins left="0.550694444444444" right="0.389583333333333" top="0.629861111111111" bottom="0.861805555555555" header="0.511805555555556" footer="0.511805555555556"/>
  <pageSetup paperSize="9" scale="86" fitToHeight="0" orientation="landscape" horizontalDpi="600"/>
  <headerFoot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FFFF00"/>
  </sheetPr>
  <dimension ref="A1:C13"/>
  <sheetViews>
    <sheetView view="pageBreakPreview" zoomScaleNormal="100" workbookViewId="0">
      <selection activeCell="D1" sqref="D$1:XFD$1048576"/>
    </sheetView>
  </sheetViews>
  <sheetFormatPr defaultColWidth="9" defaultRowHeight="14.25" outlineLevelCol="2"/>
  <cols>
    <col min="2" max="2" width="34.875" customWidth="1"/>
    <col min="3" max="3" width="36.25" style="32" customWidth="1"/>
  </cols>
  <sheetData>
    <row r="1" spans="1:1">
      <c r="A1" s="184" t="s">
        <v>757</v>
      </c>
    </row>
    <row r="2" ht="39" customHeight="1" spans="2:3">
      <c r="B2" s="185" t="s">
        <v>758</v>
      </c>
      <c r="C2" s="186"/>
    </row>
    <row r="3" ht="20.25" customHeight="1" spans="1:3">
      <c r="A3" s="170" t="s">
        <v>42</v>
      </c>
      <c r="C3" s="166" t="s">
        <v>43</v>
      </c>
    </row>
    <row r="4" spans="1:3">
      <c r="A4" s="187" t="s">
        <v>44</v>
      </c>
      <c r="B4" s="188" t="s">
        <v>759</v>
      </c>
      <c r="C4" s="189" t="s">
        <v>316</v>
      </c>
    </row>
    <row r="5" spans="1:3">
      <c r="A5" s="187"/>
      <c r="B5" s="188"/>
      <c r="C5" s="189"/>
    </row>
    <row r="6" ht="44" customHeight="1" spans="1:3">
      <c r="A6" s="101"/>
      <c r="B6" s="188" t="s">
        <v>760</v>
      </c>
      <c r="C6" s="190">
        <f>SUM(C7:C13)</f>
        <v>1721.86</v>
      </c>
    </row>
    <row r="7" customFormat="1" ht="29" customHeight="1" spans="1:3">
      <c r="A7" s="101">
        <v>21211</v>
      </c>
      <c r="B7" s="191" t="s">
        <v>732</v>
      </c>
      <c r="C7" s="192">
        <v>483.38</v>
      </c>
    </row>
    <row r="8" customFormat="1" ht="29" customHeight="1" spans="1:3">
      <c r="A8" s="101">
        <v>2082201</v>
      </c>
      <c r="B8" s="191" t="s">
        <v>718</v>
      </c>
      <c r="C8" s="192">
        <v>423.96</v>
      </c>
    </row>
    <row r="9" customFormat="1" ht="29" customHeight="1" spans="1:3">
      <c r="A9" s="101">
        <v>2082202</v>
      </c>
      <c r="B9" s="191" t="s">
        <v>719</v>
      </c>
      <c r="C9" s="192">
        <v>460</v>
      </c>
    </row>
    <row r="10" customFormat="1" ht="29" customHeight="1" spans="1:3">
      <c r="A10" s="101">
        <v>2136601</v>
      </c>
      <c r="B10" s="191" t="s">
        <v>719</v>
      </c>
      <c r="C10" s="192">
        <v>6.32</v>
      </c>
    </row>
    <row r="11" customFormat="1" ht="29" customHeight="1" spans="1:3">
      <c r="A11" s="101">
        <v>2296002</v>
      </c>
      <c r="B11" s="191" t="s">
        <v>743</v>
      </c>
      <c r="C11" s="192">
        <v>255</v>
      </c>
    </row>
    <row r="12" customFormat="1" ht="29" customHeight="1" spans="1:3">
      <c r="A12" s="101">
        <v>2296003</v>
      </c>
      <c r="B12" s="191" t="s">
        <v>744</v>
      </c>
      <c r="C12" s="192">
        <v>28</v>
      </c>
    </row>
    <row r="13" customFormat="1" ht="29" customHeight="1" spans="1:3">
      <c r="A13" s="101">
        <v>2296006</v>
      </c>
      <c r="B13" s="191" t="s">
        <v>746</v>
      </c>
      <c r="C13" s="192">
        <v>65.2</v>
      </c>
    </row>
  </sheetData>
  <mergeCells count="4">
    <mergeCell ref="B2:C2"/>
    <mergeCell ref="A4:A5"/>
    <mergeCell ref="B4:B5"/>
    <mergeCell ref="C4:C5"/>
  </mergeCells>
  <printOptions horizontalCentered="1"/>
  <pageMargins left="0.700694444444445" right="0.700694444444445" top="0.751388888888889" bottom="0.751388888888889" header="0.298611111111111" footer="0.298611111111111"/>
  <pageSetup paperSize="9" orientation="landscape" horizontalDpi="600"/>
  <headerFooter>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FFFF00"/>
    <pageSetUpPr fitToPage="1"/>
  </sheetPr>
  <dimension ref="A1:G20"/>
  <sheetViews>
    <sheetView workbookViewId="0">
      <selection activeCell="P13" sqref="P13"/>
    </sheetView>
  </sheetViews>
  <sheetFormatPr defaultColWidth="9" defaultRowHeight="14.25" outlineLevelCol="6"/>
  <cols>
    <col min="1" max="1" width="20.875" customWidth="1"/>
    <col min="2" max="2" width="15.625" style="166" customWidth="1"/>
    <col min="3" max="3" width="22.625" style="166" customWidth="1"/>
    <col min="4" max="4" width="25.875" style="166" customWidth="1"/>
    <col min="10" max="10" width="10.125"/>
  </cols>
  <sheetData>
    <row r="1" spans="1:1">
      <c r="A1" s="167" t="s">
        <v>761</v>
      </c>
    </row>
    <row r="2" ht="20.25" customHeight="1" spans="1:4">
      <c r="A2" s="168" t="s">
        <v>762</v>
      </c>
      <c r="B2" s="169"/>
      <c r="C2" s="169"/>
      <c r="D2" s="169"/>
    </row>
    <row r="3" spans="1:4">
      <c r="A3" s="170" t="s">
        <v>42</v>
      </c>
      <c r="B3" s="171"/>
      <c r="C3" s="171"/>
      <c r="D3" s="172" t="s">
        <v>43</v>
      </c>
    </row>
    <row r="4" s="165" customFormat="1" ht="56.25" customHeight="1" spans="1:4">
      <c r="A4" s="173" t="s">
        <v>763</v>
      </c>
      <c r="B4" s="174" t="s">
        <v>316</v>
      </c>
      <c r="C4" s="174" t="s">
        <v>764</v>
      </c>
      <c r="D4" s="174" t="s">
        <v>765</v>
      </c>
    </row>
    <row r="5" ht="30" customHeight="1" spans="1:4">
      <c r="A5" s="175" t="s">
        <v>766</v>
      </c>
      <c r="B5" s="176">
        <f t="shared" ref="B5:B11" si="0">C5+D5</f>
        <v>33329.575248</v>
      </c>
      <c r="C5" s="176">
        <f>C6+C7+C8+C9+C10+C11+C12</f>
        <v>15394.675424</v>
      </c>
      <c r="D5" s="176">
        <f>D6+D7+D8+D9+D10+D11</f>
        <v>17934.899824</v>
      </c>
    </row>
    <row r="6" ht="30" customHeight="1" spans="1:4">
      <c r="A6" s="177" t="s">
        <v>767</v>
      </c>
      <c r="B6" s="178">
        <f t="shared" si="0"/>
        <v>19218.585411</v>
      </c>
      <c r="C6" s="179">
        <f>39740900/10000</f>
        <v>3974.09</v>
      </c>
      <c r="D6" s="180">
        <f>152444954.11/10000</f>
        <v>15244.495411</v>
      </c>
    </row>
    <row r="7" ht="30" customHeight="1" spans="1:4">
      <c r="A7" s="181" t="s">
        <v>768</v>
      </c>
      <c r="B7" s="178">
        <f t="shared" si="0"/>
        <v>1066.776345</v>
      </c>
      <c r="C7" s="179">
        <f>10619150.57/10000</f>
        <v>1061.915057</v>
      </c>
      <c r="D7" s="180">
        <f>48612.88/10000</f>
        <v>4.861288</v>
      </c>
    </row>
    <row r="8" ht="30" customHeight="1" spans="1:4">
      <c r="A8" s="181" t="s">
        <v>769</v>
      </c>
      <c r="B8" s="178">
        <f t="shared" si="0"/>
        <v>2556.034756</v>
      </c>
      <c r="C8" s="179">
        <f>1040645.28/10000</f>
        <v>104.064528</v>
      </c>
      <c r="D8" s="180">
        <f>24519702.28/10000</f>
        <v>2451.970228</v>
      </c>
    </row>
    <row r="9" ht="30" customHeight="1" spans="1:4">
      <c r="A9" s="181" t="s">
        <v>770</v>
      </c>
      <c r="B9" s="178">
        <f t="shared" si="0"/>
        <v>0</v>
      </c>
      <c r="C9" s="178">
        <f>0</f>
        <v>0</v>
      </c>
      <c r="D9" s="178">
        <f>0</f>
        <v>0</v>
      </c>
    </row>
    <row r="10" ht="30" customHeight="1" spans="1:4">
      <c r="A10" s="181" t="s">
        <v>771</v>
      </c>
      <c r="B10" s="178">
        <f t="shared" si="0"/>
        <v>729.995929</v>
      </c>
      <c r="C10" s="179">
        <f>7299959.29/10000</f>
        <v>729.995929</v>
      </c>
      <c r="D10" s="178">
        <f>0</f>
        <v>0</v>
      </c>
    </row>
    <row r="11" ht="30" customHeight="1" spans="1:4">
      <c r="A11" s="181" t="s">
        <v>772</v>
      </c>
      <c r="B11" s="178">
        <f t="shared" si="0"/>
        <v>245.838707</v>
      </c>
      <c r="C11" s="179">
        <f>122658.1/10000</f>
        <v>12.26581</v>
      </c>
      <c r="D11" s="180">
        <f>2335728.97/10000</f>
        <v>233.572897</v>
      </c>
    </row>
    <row r="12" ht="30" customHeight="1" spans="1:4">
      <c r="A12" s="181" t="s">
        <v>773</v>
      </c>
      <c r="B12" s="178">
        <f>0</f>
        <v>0</v>
      </c>
      <c r="C12" s="179">
        <f>95123441/10000</f>
        <v>9512.3441</v>
      </c>
      <c r="D12" s="180">
        <f>0</f>
        <v>0</v>
      </c>
    </row>
    <row r="13" ht="30" customHeight="1" spans="1:4">
      <c r="A13" s="182" t="s">
        <v>774</v>
      </c>
      <c r="B13" s="176">
        <f t="shared" ref="B13:B17" si="1">C13+D13</f>
        <v>40130.901074</v>
      </c>
      <c r="C13" s="176">
        <f>C14+C15+C16+C17</f>
        <v>22297.155056</v>
      </c>
      <c r="D13" s="176">
        <f>D14+D15+D16</f>
        <v>17833.746018</v>
      </c>
    </row>
    <row r="14" ht="30" customHeight="1" spans="1:4">
      <c r="A14" s="181" t="s">
        <v>775</v>
      </c>
      <c r="B14" s="178">
        <f t="shared" si="1"/>
        <v>27856.766293</v>
      </c>
      <c r="C14" s="179">
        <f>100411574.74/10000</f>
        <v>10041.157474</v>
      </c>
      <c r="D14" s="180">
        <f>178156088.19/10000</f>
        <v>17815.608819</v>
      </c>
    </row>
    <row r="15" ht="30" customHeight="1" spans="1:4">
      <c r="A15" s="181" t="s">
        <v>239</v>
      </c>
      <c r="B15" s="178">
        <f t="shared" si="1"/>
        <v>15.6472</v>
      </c>
      <c r="C15" s="179">
        <f>156472/10000</f>
        <v>15.6472</v>
      </c>
      <c r="D15" s="178">
        <f>0</f>
        <v>0</v>
      </c>
    </row>
    <row r="16" ht="30" customHeight="1" spans="1:4">
      <c r="A16" s="181" t="s">
        <v>776</v>
      </c>
      <c r="B16" s="178">
        <f t="shared" si="1"/>
        <v>20.569095</v>
      </c>
      <c r="C16" s="179">
        <f>24318.96/10000</f>
        <v>2.431896</v>
      </c>
      <c r="D16" s="180">
        <f>181371.99/10000</f>
        <v>18.137199</v>
      </c>
    </row>
    <row r="17" ht="30" customHeight="1" spans="1:4">
      <c r="A17" s="181" t="s">
        <v>777</v>
      </c>
      <c r="B17" s="178">
        <f t="shared" si="1"/>
        <v>12237.918486</v>
      </c>
      <c r="C17" s="179">
        <f>122379184.86/10000</f>
        <v>12237.918486</v>
      </c>
      <c r="D17" s="178">
        <f>0</f>
        <v>0</v>
      </c>
    </row>
    <row r="18" ht="30" customHeight="1" spans="1:4">
      <c r="A18" s="175" t="s">
        <v>778</v>
      </c>
      <c r="B18" s="176">
        <f>B5-B13</f>
        <v>-6801.325826</v>
      </c>
      <c r="C18" s="176">
        <f>C5-C13</f>
        <v>-6902.479632</v>
      </c>
      <c r="D18" s="176">
        <f>D5-D13</f>
        <v>101.153805999998</v>
      </c>
    </row>
    <row r="19" ht="30" customHeight="1" spans="1:7">
      <c r="A19" s="175" t="s">
        <v>779</v>
      </c>
      <c r="B19" s="176">
        <f>C19+D19</f>
        <v>19151.39058</v>
      </c>
      <c r="C19" s="179">
        <f>179081994.23/10000</f>
        <v>17908.199423</v>
      </c>
      <c r="D19" s="180">
        <f>12431911.57/10000</f>
        <v>1243.191157</v>
      </c>
      <c r="G19" s="183"/>
    </row>
    <row r="20" ht="30" customHeight="1" spans="1:4">
      <c r="A20" s="175" t="s">
        <v>780</v>
      </c>
      <c r="B20" s="176">
        <f>B19+B18</f>
        <v>12350.064754</v>
      </c>
      <c r="C20" s="176">
        <f>C19+C18</f>
        <v>11005.719791</v>
      </c>
      <c r="D20" s="176">
        <f>D19+D18</f>
        <v>1344.344963</v>
      </c>
    </row>
  </sheetData>
  <mergeCells count="1">
    <mergeCell ref="A2:D2"/>
  </mergeCells>
  <printOptions horizontalCentered="1"/>
  <pageMargins left="0.700694444444445" right="0.700694444444445" top="0.751388888888889" bottom="0.751388888888889" header="0.298611111111111" footer="0.298611111111111"/>
  <pageSetup paperSize="9" scale="81" orientation="landscape" horizontalDpi="600"/>
  <headerFooter>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FFFF00"/>
    <pageSetUpPr fitToPage="1"/>
  </sheetPr>
  <dimension ref="A1:F10"/>
  <sheetViews>
    <sheetView workbookViewId="0">
      <selection activeCell="E6" sqref="B6:C10 E6:F10"/>
    </sheetView>
  </sheetViews>
  <sheetFormatPr defaultColWidth="9" defaultRowHeight="14.25" outlineLevelCol="5"/>
  <cols>
    <col min="1" max="1" width="35.5" customWidth="1"/>
    <col min="2" max="3" width="16.125" style="32" customWidth="1"/>
    <col min="4" max="4" width="37.625" style="32" customWidth="1"/>
    <col min="5" max="6" width="14.625" style="32" customWidth="1"/>
  </cols>
  <sheetData>
    <row r="1" ht="22.5" spans="1:6">
      <c r="A1" s="49" t="s">
        <v>781</v>
      </c>
      <c r="B1" s="146"/>
      <c r="C1" s="147"/>
      <c r="D1" s="148"/>
      <c r="E1" s="148"/>
      <c r="F1" s="148"/>
    </row>
    <row r="2" ht="37" customHeight="1" spans="1:6">
      <c r="A2" s="149" t="s">
        <v>782</v>
      </c>
      <c r="B2" s="150"/>
      <c r="C2" s="150"/>
      <c r="D2" s="150"/>
      <c r="E2" s="150"/>
      <c r="F2" s="150"/>
    </row>
    <row r="3" ht="24" customHeight="1" spans="1:6">
      <c r="A3" s="52" t="s">
        <v>42</v>
      </c>
      <c r="B3" s="151"/>
      <c r="C3" s="151"/>
      <c r="D3" s="147"/>
      <c r="E3" s="147"/>
      <c r="F3" s="152" t="s">
        <v>43</v>
      </c>
    </row>
    <row r="4" ht="30" customHeight="1" spans="1:6">
      <c r="A4" s="153" t="s">
        <v>783</v>
      </c>
      <c r="B4" s="154"/>
      <c r="C4" s="154"/>
      <c r="D4" s="155" t="s">
        <v>784</v>
      </c>
      <c r="E4" s="155"/>
      <c r="F4" s="155"/>
    </row>
    <row r="5" ht="57.95" customHeight="1" spans="1:6">
      <c r="A5" s="156" t="s">
        <v>785</v>
      </c>
      <c r="B5" s="157" t="s">
        <v>786</v>
      </c>
      <c r="C5" s="157" t="s">
        <v>787</v>
      </c>
      <c r="D5" s="155" t="s">
        <v>788</v>
      </c>
      <c r="E5" s="157" t="s">
        <v>786</v>
      </c>
      <c r="F5" s="157" t="s">
        <v>787</v>
      </c>
    </row>
    <row r="6" ht="28" customHeight="1" spans="1:6">
      <c r="A6" s="158" t="s">
        <v>789</v>
      </c>
      <c r="B6" s="159">
        <v>0</v>
      </c>
      <c r="C6" s="159">
        <v>0</v>
      </c>
      <c r="D6" s="160" t="s">
        <v>790</v>
      </c>
      <c r="E6" s="161">
        <v>0</v>
      </c>
      <c r="F6" s="161">
        <v>6</v>
      </c>
    </row>
    <row r="7" ht="28" customHeight="1" spans="1:6">
      <c r="A7" s="162" t="s">
        <v>791</v>
      </c>
      <c r="B7" s="159">
        <v>0</v>
      </c>
      <c r="C7" s="159">
        <v>14</v>
      </c>
      <c r="D7" s="160" t="s">
        <v>792</v>
      </c>
      <c r="E7" s="161">
        <v>0</v>
      </c>
      <c r="F7" s="161">
        <v>21</v>
      </c>
    </row>
    <row r="8" ht="28" customHeight="1" spans="1:6">
      <c r="A8" s="158" t="s">
        <v>793</v>
      </c>
      <c r="B8" s="161">
        <v>35</v>
      </c>
      <c r="C8" s="161">
        <v>35</v>
      </c>
      <c r="D8" s="163" t="s">
        <v>794</v>
      </c>
      <c r="E8" s="161">
        <v>35</v>
      </c>
      <c r="F8" s="161">
        <v>0</v>
      </c>
    </row>
    <row r="9" ht="28" customHeight="1" spans="1:6">
      <c r="A9" s="158"/>
      <c r="B9" s="159"/>
      <c r="C9" s="159"/>
      <c r="D9" s="163" t="s">
        <v>795</v>
      </c>
      <c r="E9" s="161">
        <v>0</v>
      </c>
      <c r="F9" s="161">
        <v>22</v>
      </c>
    </row>
    <row r="10" ht="46" customHeight="1" spans="1:6">
      <c r="A10" s="156" t="s">
        <v>796</v>
      </c>
      <c r="B10" s="159">
        <f>B6+B7+B8</f>
        <v>35</v>
      </c>
      <c r="C10" s="159">
        <f>C6+C7+C8</f>
        <v>49</v>
      </c>
      <c r="D10" s="157" t="s">
        <v>797</v>
      </c>
      <c r="E10" s="164">
        <f>E6+E8+E9</f>
        <v>35</v>
      </c>
      <c r="F10" s="164">
        <f>SUM(F6:F9)</f>
        <v>49</v>
      </c>
    </row>
  </sheetData>
  <mergeCells count="4">
    <mergeCell ref="D1:F1"/>
    <mergeCell ref="A2:F2"/>
    <mergeCell ref="A4:C4"/>
    <mergeCell ref="D4:F4"/>
  </mergeCells>
  <pageMargins left="0.700694444444445" right="0.700694444444445" top="0.751388888888889" bottom="0.751388888888889" header="0.298611111111111" footer="0.298611111111111"/>
  <pageSetup paperSize="9" scale="91" orientation="landscape" horizontalDpi="600"/>
  <headerFooter>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FFFF00"/>
    <pageSetUpPr fitToPage="1"/>
  </sheetPr>
  <dimension ref="A1:H288"/>
  <sheetViews>
    <sheetView view="pageBreakPreview" zoomScaleNormal="100" workbookViewId="0">
      <pane ySplit="4" topLeftCell="A32" activePane="bottomLeft" state="frozen"/>
      <selection/>
      <selection pane="bottomLeft" activeCell="B173" sqref="B173"/>
    </sheetView>
  </sheetViews>
  <sheetFormatPr defaultColWidth="9" defaultRowHeight="13.5" outlineLevelCol="7"/>
  <cols>
    <col min="1" max="1" width="8" style="47" customWidth="1"/>
    <col min="2" max="2" width="29.625" style="109" customWidth="1"/>
    <col min="3" max="3" width="38.375" style="47" customWidth="1"/>
    <col min="4" max="4" width="17.1333333333333" style="48" customWidth="1"/>
    <col min="5" max="6" width="14.125" style="48"/>
    <col min="7" max="16384" width="9" style="47"/>
  </cols>
  <sheetData>
    <row r="1" spans="1:3">
      <c r="A1" s="110" t="s">
        <v>798</v>
      </c>
      <c r="C1" s="111"/>
    </row>
    <row r="2" ht="20.25" spans="1:8">
      <c r="A2" s="112" t="s">
        <v>799</v>
      </c>
      <c r="B2" s="113"/>
      <c r="C2" s="112"/>
      <c r="D2" s="114"/>
      <c r="E2" s="114"/>
      <c r="F2" s="114"/>
      <c r="G2" s="115"/>
      <c r="H2" s="115"/>
    </row>
    <row r="3" spans="1:8">
      <c r="A3" s="116"/>
      <c r="B3" s="117"/>
      <c r="C3" s="116"/>
      <c r="D3" s="118"/>
      <c r="E3" s="118"/>
      <c r="F3" s="119" t="s">
        <v>43</v>
      </c>
      <c r="G3" s="120"/>
      <c r="H3" s="120"/>
    </row>
    <row r="4" s="107" customFormat="1" spans="1:6">
      <c r="A4" s="121" t="s">
        <v>800</v>
      </c>
      <c r="B4" s="122" t="s">
        <v>801</v>
      </c>
      <c r="C4" s="122" t="s">
        <v>802</v>
      </c>
      <c r="D4" s="123" t="s">
        <v>803</v>
      </c>
      <c r="E4" s="124" t="s">
        <v>804</v>
      </c>
      <c r="F4" s="124" t="s">
        <v>238</v>
      </c>
    </row>
    <row r="5" spans="1:6">
      <c r="A5" s="125" t="s">
        <v>805</v>
      </c>
      <c r="B5" s="126"/>
      <c r="C5" s="127"/>
      <c r="D5" s="123">
        <f>E5+F5</f>
        <v>7368.950632</v>
      </c>
      <c r="E5" s="124">
        <f>E6+E201</f>
        <v>3998.464725</v>
      </c>
      <c r="F5" s="124">
        <f>F6+F201</f>
        <v>3370.485907</v>
      </c>
    </row>
    <row r="6" spans="1:6">
      <c r="A6" s="125" t="s">
        <v>806</v>
      </c>
      <c r="B6" s="126"/>
      <c r="C6" s="127"/>
      <c r="D6" s="128">
        <f t="shared" ref="D6:F6" si="0">D7+D166</f>
        <v>5870.82</v>
      </c>
      <c r="E6" s="128">
        <f t="shared" si="0"/>
        <v>2999.08</v>
      </c>
      <c r="F6" s="128">
        <f t="shared" si="0"/>
        <v>2871.74</v>
      </c>
    </row>
    <row r="7" spans="1:6">
      <c r="A7" s="39" t="s">
        <v>807</v>
      </c>
      <c r="B7" s="129"/>
      <c r="C7" s="130"/>
      <c r="D7" s="128">
        <f t="shared" ref="D7:D70" si="1">(E7+F7)</f>
        <v>4834.1</v>
      </c>
      <c r="E7" s="128">
        <v>2254.39</v>
      </c>
      <c r="F7" s="128">
        <v>2579.71</v>
      </c>
    </row>
    <row r="8" spans="1:6">
      <c r="A8" s="131" t="s">
        <v>808</v>
      </c>
      <c r="B8" s="132" t="s">
        <v>809</v>
      </c>
      <c r="C8" s="132" t="s">
        <v>810</v>
      </c>
      <c r="D8" s="133">
        <f t="shared" si="1"/>
        <v>4.54</v>
      </c>
      <c r="E8" s="133">
        <v>4.54</v>
      </c>
      <c r="F8" s="133">
        <v>0</v>
      </c>
    </row>
    <row r="9" spans="1:6">
      <c r="A9" s="131" t="s">
        <v>808</v>
      </c>
      <c r="B9" s="132" t="s">
        <v>811</v>
      </c>
      <c r="C9" s="132" t="s">
        <v>812</v>
      </c>
      <c r="D9" s="133">
        <f t="shared" si="1"/>
        <v>94.6</v>
      </c>
      <c r="E9" s="133">
        <v>94.6</v>
      </c>
      <c r="F9" s="133">
        <v>0</v>
      </c>
    </row>
    <row r="10" spans="1:6">
      <c r="A10" s="131" t="s">
        <v>808</v>
      </c>
      <c r="B10" s="132" t="s">
        <v>813</v>
      </c>
      <c r="C10" s="132" t="s">
        <v>814</v>
      </c>
      <c r="D10" s="133">
        <f t="shared" si="1"/>
        <v>266.66</v>
      </c>
      <c r="E10" s="133">
        <v>0</v>
      </c>
      <c r="F10" s="133">
        <v>266.66</v>
      </c>
    </row>
    <row r="11" spans="1:6">
      <c r="A11" s="131" t="s">
        <v>808</v>
      </c>
      <c r="B11" s="134" t="s">
        <v>815</v>
      </c>
      <c r="C11" s="132" t="s">
        <v>810</v>
      </c>
      <c r="D11" s="133">
        <f t="shared" si="1"/>
        <v>0.19</v>
      </c>
      <c r="E11" s="133">
        <v>0.19</v>
      </c>
      <c r="F11" s="133">
        <v>0</v>
      </c>
    </row>
    <row r="12" spans="1:6">
      <c r="A12" s="131" t="s">
        <v>808</v>
      </c>
      <c r="B12" s="135"/>
      <c r="C12" s="132" t="s">
        <v>816</v>
      </c>
      <c r="D12" s="133">
        <f t="shared" si="1"/>
        <v>7.82</v>
      </c>
      <c r="E12" s="133">
        <v>0</v>
      </c>
      <c r="F12" s="133">
        <v>7.82</v>
      </c>
    </row>
    <row r="13" spans="1:6">
      <c r="A13" s="131" t="s">
        <v>808</v>
      </c>
      <c r="B13" s="136"/>
      <c r="C13" s="132" t="s">
        <v>817</v>
      </c>
      <c r="D13" s="133">
        <f t="shared" si="1"/>
        <v>68.23</v>
      </c>
      <c r="E13" s="133">
        <v>0</v>
      </c>
      <c r="F13" s="133">
        <v>68.23</v>
      </c>
    </row>
    <row r="14" spans="1:6">
      <c r="A14" s="131" t="s">
        <v>808</v>
      </c>
      <c r="B14" s="132" t="s">
        <v>818</v>
      </c>
      <c r="C14" s="132" t="s">
        <v>814</v>
      </c>
      <c r="D14" s="133">
        <f t="shared" si="1"/>
        <v>50.05</v>
      </c>
      <c r="E14" s="133">
        <v>50.05</v>
      </c>
      <c r="F14" s="133">
        <v>0</v>
      </c>
    </row>
    <row r="15" spans="1:6">
      <c r="A15" s="131" t="s">
        <v>808</v>
      </c>
      <c r="B15" s="134" t="s">
        <v>819</v>
      </c>
      <c r="C15" s="132" t="s">
        <v>820</v>
      </c>
      <c r="D15" s="133">
        <f t="shared" si="1"/>
        <v>2.19</v>
      </c>
      <c r="E15" s="133">
        <v>0</v>
      </c>
      <c r="F15" s="133">
        <v>2.19</v>
      </c>
    </row>
    <row r="16" spans="1:6">
      <c r="A16" s="131" t="s">
        <v>808</v>
      </c>
      <c r="B16" s="135"/>
      <c r="C16" s="132" t="s">
        <v>821</v>
      </c>
      <c r="D16" s="133">
        <f t="shared" si="1"/>
        <v>35.72</v>
      </c>
      <c r="E16" s="133">
        <v>0</v>
      </c>
      <c r="F16" s="133">
        <v>35.72</v>
      </c>
    </row>
    <row r="17" spans="1:6">
      <c r="A17" s="131" t="s">
        <v>808</v>
      </c>
      <c r="B17" s="135"/>
      <c r="C17" s="132" t="s">
        <v>822</v>
      </c>
      <c r="D17" s="133">
        <f t="shared" si="1"/>
        <v>17.92</v>
      </c>
      <c r="E17" s="133">
        <v>0</v>
      </c>
      <c r="F17" s="133">
        <v>17.92</v>
      </c>
    </row>
    <row r="18" spans="1:6">
      <c r="A18" s="131" t="s">
        <v>808</v>
      </c>
      <c r="B18" s="136"/>
      <c r="C18" s="132" t="s">
        <v>816</v>
      </c>
      <c r="D18" s="133">
        <f t="shared" si="1"/>
        <v>0.59</v>
      </c>
      <c r="E18" s="133">
        <v>0.59</v>
      </c>
      <c r="F18" s="133">
        <v>0</v>
      </c>
    </row>
    <row r="19" spans="1:6">
      <c r="A19" s="131" t="s">
        <v>808</v>
      </c>
      <c r="B19" s="134" t="s">
        <v>823</v>
      </c>
      <c r="C19" s="132" t="s">
        <v>824</v>
      </c>
      <c r="D19" s="133">
        <f t="shared" si="1"/>
        <v>6.01</v>
      </c>
      <c r="E19" s="133">
        <v>6.01</v>
      </c>
      <c r="F19" s="133">
        <v>0</v>
      </c>
    </row>
    <row r="20" spans="1:6">
      <c r="A20" s="131" t="s">
        <v>808</v>
      </c>
      <c r="B20" s="135"/>
      <c r="C20" s="132" t="s">
        <v>816</v>
      </c>
      <c r="D20" s="133">
        <f t="shared" si="1"/>
        <v>0.02</v>
      </c>
      <c r="E20" s="133">
        <v>0.02</v>
      </c>
      <c r="F20" s="133">
        <v>0</v>
      </c>
    </row>
    <row r="21" spans="1:6">
      <c r="A21" s="131" t="s">
        <v>808</v>
      </c>
      <c r="B21" s="136"/>
      <c r="C21" s="132" t="s">
        <v>817</v>
      </c>
      <c r="D21" s="133">
        <f t="shared" si="1"/>
        <v>18.16</v>
      </c>
      <c r="E21" s="133">
        <v>18.16</v>
      </c>
      <c r="F21" s="133">
        <v>0</v>
      </c>
    </row>
    <row r="22" spans="1:6">
      <c r="A22" s="131" t="s">
        <v>808</v>
      </c>
      <c r="B22" s="134" t="s">
        <v>825</v>
      </c>
      <c r="C22" s="132" t="s">
        <v>826</v>
      </c>
      <c r="D22" s="133">
        <f t="shared" si="1"/>
        <v>0.49</v>
      </c>
      <c r="E22" s="133">
        <v>0.49</v>
      </c>
      <c r="F22" s="133">
        <v>0</v>
      </c>
    </row>
    <row r="23" spans="1:6">
      <c r="A23" s="131" t="s">
        <v>808</v>
      </c>
      <c r="B23" s="135"/>
      <c r="C23" s="132" t="s">
        <v>812</v>
      </c>
      <c r="D23" s="133">
        <f t="shared" si="1"/>
        <v>6.46</v>
      </c>
      <c r="E23" s="133">
        <v>0</v>
      </c>
      <c r="F23" s="133">
        <v>6.46</v>
      </c>
    </row>
    <row r="24" spans="1:6">
      <c r="A24" s="131" t="s">
        <v>808</v>
      </c>
      <c r="B24" s="135"/>
      <c r="C24" s="132" t="s">
        <v>827</v>
      </c>
      <c r="D24" s="133">
        <f t="shared" si="1"/>
        <v>0.24</v>
      </c>
      <c r="E24" s="133">
        <v>0.24</v>
      </c>
      <c r="F24" s="133">
        <v>0</v>
      </c>
    </row>
    <row r="25" spans="1:6">
      <c r="A25" s="131" t="s">
        <v>808</v>
      </c>
      <c r="B25" s="135"/>
      <c r="C25" s="132" t="s">
        <v>816</v>
      </c>
      <c r="D25" s="133">
        <f t="shared" si="1"/>
        <v>6.75</v>
      </c>
      <c r="E25" s="133">
        <v>0</v>
      </c>
      <c r="F25" s="133">
        <v>6.75</v>
      </c>
    </row>
    <row r="26" spans="1:6">
      <c r="A26" s="131" t="s">
        <v>808</v>
      </c>
      <c r="B26" s="136"/>
      <c r="C26" s="132" t="s">
        <v>828</v>
      </c>
      <c r="D26" s="133">
        <f t="shared" si="1"/>
        <v>12.43</v>
      </c>
      <c r="E26" s="133">
        <v>0</v>
      </c>
      <c r="F26" s="133">
        <v>12.43</v>
      </c>
    </row>
    <row r="27" spans="1:6">
      <c r="A27" s="131" t="s">
        <v>808</v>
      </c>
      <c r="B27" s="132" t="s">
        <v>829</v>
      </c>
      <c r="C27" s="132" t="s">
        <v>817</v>
      </c>
      <c r="D27" s="133">
        <f t="shared" si="1"/>
        <v>31.62</v>
      </c>
      <c r="E27" s="133">
        <v>0</v>
      </c>
      <c r="F27" s="133">
        <v>31.62</v>
      </c>
    </row>
    <row r="28" spans="1:6">
      <c r="A28" s="131" t="s">
        <v>808</v>
      </c>
      <c r="B28" s="132" t="s">
        <v>830</v>
      </c>
      <c r="C28" s="132" t="s">
        <v>831</v>
      </c>
      <c r="D28" s="133">
        <f t="shared" si="1"/>
        <v>86.63</v>
      </c>
      <c r="E28" s="133">
        <v>0</v>
      </c>
      <c r="F28" s="133">
        <v>86.63</v>
      </c>
    </row>
    <row r="29" spans="1:6">
      <c r="A29" s="131" t="s">
        <v>808</v>
      </c>
      <c r="B29" s="134" t="s">
        <v>832</v>
      </c>
      <c r="C29" s="132" t="s">
        <v>810</v>
      </c>
      <c r="D29" s="133">
        <f t="shared" si="1"/>
        <v>5.57</v>
      </c>
      <c r="E29" s="133">
        <v>5.57</v>
      </c>
      <c r="F29" s="133">
        <v>0</v>
      </c>
    </row>
    <row r="30" spans="1:6">
      <c r="A30" s="131" t="s">
        <v>808</v>
      </c>
      <c r="B30" s="135"/>
      <c r="C30" s="132" t="s">
        <v>833</v>
      </c>
      <c r="D30" s="133">
        <f t="shared" si="1"/>
        <v>24.66</v>
      </c>
      <c r="E30" s="133">
        <v>0</v>
      </c>
      <c r="F30" s="133">
        <v>24.66</v>
      </c>
    </row>
    <row r="31" spans="1:6">
      <c r="A31" s="131" t="s">
        <v>808</v>
      </c>
      <c r="B31" s="136"/>
      <c r="C31" s="132" t="s">
        <v>816</v>
      </c>
      <c r="D31" s="133">
        <f t="shared" si="1"/>
        <v>4.73</v>
      </c>
      <c r="E31" s="133">
        <v>4.73</v>
      </c>
      <c r="F31" s="133">
        <v>0</v>
      </c>
    </row>
    <row r="32" spans="1:6">
      <c r="A32" s="131" t="s">
        <v>808</v>
      </c>
      <c r="B32" s="134" t="s">
        <v>834</v>
      </c>
      <c r="C32" s="132" t="s">
        <v>833</v>
      </c>
      <c r="D32" s="133">
        <f t="shared" si="1"/>
        <v>21.96</v>
      </c>
      <c r="E32" s="133">
        <v>0</v>
      </c>
      <c r="F32" s="133">
        <v>21.96</v>
      </c>
    </row>
    <row r="33" spans="1:6">
      <c r="A33" s="131" t="s">
        <v>808</v>
      </c>
      <c r="B33" s="135"/>
      <c r="C33" s="132" t="s">
        <v>816</v>
      </c>
      <c r="D33" s="133">
        <f t="shared" si="1"/>
        <v>4.96</v>
      </c>
      <c r="E33" s="133">
        <v>0</v>
      </c>
      <c r="F33" s="133">
        <v>4.96</v>
      </c>
    </row>
    <row r="34" spans="1:6">
      <c r="A34" s="131" t="s">
        <v>808</v>
      </c>
      <c r="B34" s="136"/>
      <c r="C34" s="132" t="s">
        <v>817</v>
      </c>
      <c r="D34" s="133">
        <f t="shared" si="1"/>
        <v>13.94</v>
      </c>
      <c r="E34" s="133">
        <v>0</v>
      </c>
      <c r="F34" s="133">
        <v>13.94</v>
      </c>
    </row>
    <row r="35" spans="1:6">
      <c r="A35" s="131" t="s">
        <v>808</v>
      </c>
      <c r="B35" s="132" t="s">
        <v>835</v>
      </c>
      <c r="C35" s="132" t="s">
        <v>836</v>
      </c>
      <c r="D35" s="133">
        <f t="shared" si="1"/>
        <v>64.39</v>
      </c>
      <c r="E35" s="133">
        <v>0</v>
      </c>
      <c r="F35" s="133">
        <v>64.39</v>
      </c>
    </row>
    <row r="36" spans="1:6">
      <c r="A36" s="131" t="s">
        <v>808</v>
      </c>
      <c r="B36" s="132" t="s">
        <v>837</v>
      </c>
      <c r="C36" s="132" t="s">
        <v>817</v>
      </c>
      <c r="D36" s="133">
        <f t="shared" si="1"/>
        <v>3.29</v>
      </c>
      <c r="E36" s="133">
        <v>0</v>
      </c>
      <c r="F36" s="133">
        <v>3.29</v>
      </c>
    </row>
    <row r="37" spans="1:6">
      <c r="A37" s="131" t="s">
        <v>808</v>
      </c>
      <c r="B37" s="134" t="s">
        <v>838</v>
      </c>
      <c r="C37" s="132" t="s">
        <v>816</v>
      </c>
      <c r="D37" s="133">
        <f t="shared" si="1"/>
        <v>4.53</v>
      </c>
      <c r="E37" s="133">
        <v>4.53</v>
      </c>
      <c r="F37" s="133">
        <v>0</v>
      </c>
    </row>
    <row r="38" spans="1:6">
      <c r="A38" s="131" t="s">
        <v>808</v>
      </c>
      <c r="B38" s="136"/>
      <c r="C38" s="132" t="s">
        <v>817</v>
      </c>
      <c r="D38" s="133">
        <f t="shared" si="1"/>
        <v>4.56</v>
      </c>
      <c r="E38" s="133">
        <v>0</v>
      </c>
      <c r="F38" s="133">
        <v>4.56</v>
      </c>
    </row>
    <row r="39" spans="1:6">
      <c r="A39" s="131" t="s">
        <v>808</v>
      </c>
      <c r="B39" s="132" t="s">
        <v>839</v>
      </c>
      <c r="C39" s="132" t="s">
        <v>827</v>
      </c>
      <c r="D39" s="133">
        <f t="shared" si="1"/>
        <v>0.02</v>
      </c>
      <c r="E39" s="133">
        <v>0.02</v>
      </c>
      <c r="F39" s="133">
        <v>0</v>
      </c>
    </row>
    <row r="40" spans="1:6">
      <c r="A40" s="131" t="s">
        <v>808</v>
      </c>
      <c r="B40" s="134" t="s">
        <v>840</v>
      </c>
      <c r="C40" s="132" t="s">
        <v>841</v>
      </c>
      <c r="D40" s="133">
        <f t="shared" si="1"/>
        <v>6.43</v>
      </c>
      <c r="E40" s="133">
        <v>0</v>
      </c>
      <c r="F40" s="133">
        <v>6.43</v>
      </c>
    </row>
    <row r="41" spans="1:6">
      <c r="A41" s="131" t="s">
        <v>808</v>
      </c>
      <c r="B41" s="136"/>
      <c r="C41" s="132" t="s">
        <v>817</v>
      </c>
      <c r="D41" s="133">
        <f t="shared" si="1"/>
        <v>2.15</v>
      </c>
      <c r="E41" s="133">
        <v>0</v>
      </c>
      <c r="F41" s="133">
        <v>2.15</v>
      </c>
    </row>
    <row r="42" spans="1:6">
      <c r="A42" s="131" t="s">
        <v>808</v>
      </c>
      <c r="B42" s="132" t="s">
        <v>842</v>
      </c>
      <c r="C42" s="132" t="s">
        <v>843</v>
      </c>
      <c r="D42" s="133">
        <f t="shared" si="1"/>
        <v>42.54</v>
      </c>
      <c r="E42" s="133">
        <v>0</v>
      </c>
      <c r="F42" s="133">
        <v>42.54</v>
      </c>
    </row>
    <row r="43" spans="1:6">
      <c r="A43" s="131" t="s">
        <v>808</v>
      </c>
      <c r="B43" s="134" t="s">
        <v>844</v>
      </c>
      <c r="C43" s="132" t="s">
        <v>464</v>
      </c>
      <c r="D43" s="133">
        <f t="shared" si="1"/>
        <v>17.37</v>
      </c>
      <c r="E43" s="133">
        <v>17.37</v>
      </c>
      <c r="F43" s="133">
        <v>0</v>
      </c>
    </row>
    <row r="44" spans="1:6">
      <c r="A44" s="131" t="s">
        <v>808</v>
      </c>
      <c r="B44" s="135"/>
      <c r="C44" s="132" t="s">
        <v>845</v>
      </c>
      <c r="D44" s="133">
        <f t="shared" si="1"/>
        <v>899.93</v>
      </c>
      <c r="E44" s="133">
        <v>899.93</v>
      </c>
      <c r="F44" s="133">
        <v>0</v>
      </c>
    </row>
    <row r="45" spans="1:6">
      <c r="A45" s="131" t="s">
        <v>808</v>
      </c>
      <c r="B45" s="135"/>
      <c r="C45" s="132" t="s">
        <v>824</v>
      </c>
      <c r="D45" s="133">
        <f t="shared" si="1"/>
        <v>503.98</v>
      </c>
      <c r="E45" s="133">
        <v>503.98</v>
      </c>
      <c r="F45" s="133">
        <v>0</v>
      </c>
    </row>
    <row r="46" spans="1:6">
      <c r="A46" s="131" t="s">
        <v>808</v>
      </c>
      <c r="B46" s="136"/>
      <c r="C46" s="132" t="s">
        <v>846</v>
      </c>
      <c r="D46" s="133">
        <f t="shared" si="1"/>
        <v>311.97</v>
      </c>
      <c r="E46" s="133">
        <v>311.97</v>
      </c>
      <c r="F46" s="133">
        <v>0</v>
      </c>
    </row>
    <row r="47" spans="1:6">
      <c r="A47" s="131" t="s">
        <v>808</v>
      </c>
      <c r="B47" s="134" t="s">
        <v>847</v>
      </c>
      <c r="C47" s="132" t="s">
        <v>848</v>
      </c>
      <c r="D47" s="133">
        <f t="shared" si="1"/>
        <v>37.09</v>
      </c>
      <c r="E47" s="133">
        <v>0</v>
      </c>
      <c r="F47" s="133">
        <v>37.09</v>
      </c>
    </row>
    <row r="48" spans="1:6">
      <c r="A48" s="131" t="s">
        <v>808</v>
      </c>
      <c r="B48" s="136"/>
      <c r="C48" s="132" t="s">
        <v>816</v>
      </c>
      <c r="D48" s="133">
        <f t="shared" si="1"/>
        <v>13.99</v>
      </c>
      <c r="E48" s="133">
        <v>13.99</v>
      </c>
      <c r="F48" s="133">
        <v>0</v>
      </c>
    </row>
    <row r="49" spans="1:6">
      <c r="A49" s="131" t="s">
        <v>808</v>
      </c>
      <c r="B49" s="134" t="s">
        <v>849</v>
      </c>
      <c r="C49" s="132" t="s">
        <v>850</v>
      </c>
      <c r="D49" s="133">
        <f t="shared" si="1"/>
        <v>0.03</v>
      </c>
      <c r="E49" s="133">
        <v>0</v>
      </c>
      <c r="F49" s="133">
        <v>0.03</v>
      </c>
    </row>
    <row r="50" spans="1:6">
      <c r="A50" s="131" t="s">
        <v>808</v>
      </c>
      <c r="B50" s="135"/>
      <c r="C50" s="132" t="s">
        <v>851</v>
      </c>
      <c r="D50" s="133">
        <f t="shared" si="1"/>
        <v>0.22</v>
      </c>
      <c r="E50" s="133">
        <v>0</v>
      </c>
      <c r="F50" s="133">
        <v>0.22</v>
      </c>
    </row>
    <row r="51" spans="1:6">
      <c r="A51" s="131" t="s">
        <v>808</v>
      </c>
      <c r="B51" s="135"/>
      <c r="C51" s="132" t="s">
        <v>852</v>
      </c>
      <c r="D51" s="133">
        <f t="shared" si="1"/>
        <v>0.05</v>
      </c>
      <c r="E51" s="133">
        <v>0</v>
      </c>
      <c r="F51" s="133">
        <v>0.05</v>
      </c>
    </row>
    <row r="52" spans="1:6">
      <c r="A52" s="131" t="s">
        <v>808</v>
      </c>
      <c r="B52" s="135"/>
      <c r="C52" s="132" t="s">
        <v>841</v>
      </c>
      <c r="D52" s="133">
        <f t="shared" si="1"/>
        <v>0.52</v>
      </c>
      <c r="E52" s="133">
        <v>0</v>
      </c>
      <c r="F52" s="133">
        <v>0.52</v>
      </c>
    </row>
    <row r="53" spans="1:6">
      <c r="A53" s="131" t="s">
        <v>808</v>
      </c>
      <c r="B53" s="136"/>
      <c r="C53" s="132" t="s">
        <v>817</v>
      </c>
      <c r="D53" s="133">
        <f t="shared" si="1"/>
        <v>21.85</v>
      </c>
      <c r="E53" s="133">
        <v>21.85</v>
      </c>
      <c r="F53" s="133">
        <v>0</v>
      </c>
    </row>
    <row r="54" spans="1:6">
      <c r="A54" s="131" t="s">
        <v>808</v>
      </c>
      <c r="B54" s="134" t="s">
        <v>853</v>
      </c>
      <c r="C54" s="132" t="s">
        <v>810</v>
      </c>
      <c r="D54" s="133">
        <f t="shared" si="1"/>
        <v>3.96</v>
      </c>
      <c r="E54" s="133">
        <v>3.96</v>
      </c>
      <c r="F54" s="133">
        <v>0</v>
      </c>
    </row>
    <row r="55" spans="1:6">
      <c r="A55" s="131" t="s">
        <v>808</v>
      </c>
      <c r="B55" s="135"/>
      <c r="C55" s="132" t="s">
        <v>827</v>
      </c>
      <c r="D55" s="133">
        <f t="shared" si="1"/>
        <v>0.33</v>
      </c>
      <c r="E55" s="133">
        <v>0.33</v>
      </c>
      <c r="F55" s="133">
        <v>0</v>
      </c>
    </row>
    <row r="56" spans="1:6">
      <c r="A56" s="131" t="s">
        <v>808</v>
      </c>
      <c r="B56" s="136"/>
      <c r="C56" s="132" t="s">
        <v>817</v>
      </c>
      <c r="D56" s="133">
        <f t="shared" si="1"/>
        <v>30.93</v>
      </c>
      <c r="E56" s="133">
        <v>0</v>
      </c>
      <c r="F56" s="133">
        <v>30.93</v>
      </c>
    </row>
    <row r="57" spans="1:6">
      <c r="A57" s="131" t="s">
        <v>808</v>
      </c>
      <c r="B57" s="132" t="s">
        <v>854</v>
      </c>
      <c r="C57" s="132" t="s">
        <v>855</v>
      </c>
      <c r="D57" s="133">
        <f t="shared" si="1"/>
        <v>1.61</v>
      </c>
      <c r="E57" s="133">
        <v>0</v>
      </c>
      <c r="F57" s="133">
        <v>1.61</v>
      </c>
    </row>
    <row r="58" spans="1:6">
      <c r="A58" s="131" t="s">
        <v>808</v>
      </c>
      <c r="B58" s="132" t="s">
        <v>856</v>
      </c>
      <c r="C58" s="132" t="s">
        <v>810</v>
      </c>
      <c r="D58" s="133">
        <f t="shared" si="1"/>
        <v>4.38</v>
      </c>
      <c r="E58" s="133">
        <v>4.38</v>
      </c>
      <c r="F58" s="133">
        <v>0</v>
      </c>
    </row>
    <row r="59" spans="1:6">
      <c r="A59" s="131" t="s">
        <v>808</v>
      </c>
      <c r="B59" s="134" t="s">
        <v>857</v>
      </c>
      <c r="C59" s="132" t="s">
        <v>826</v>
      </c>
      <c r="D59" s="133">
        <f t="shared" si="1"/>
        <v>41.85</v>
      </c>
      <c r="E59" s="133">
        <v>41.85</v>
      </c>
      <c r="F59" s="133">
        <v>0</v>
      </c>
    </row>
    <row r="60" spans="1:6">
      <c r="A60" s="131" t="s">
        <v>808</v>
      </c>
      <c r="B60" s="135"/>
      <c r="C60" s="132" t="s">
        <v>852</v>
      </c>
      <c r="D60" s="133">
        <f t="shared" si="1"/>
        <v>0.25</v>
      </c>
      <c r="E60" s="133">
        <v>0.25</v>
      </c>
      <c r="F60" s="133">
        <v>0</v>
      </c>
    </row>
    <row r="61" spans="1:6">
      <c r="A61" s="131" t="s">
        <v>808</v>
      </c>
      <c r="B61" s="136"/>
      <c r="C61" s="132" t="s">
        <v>816</v>
      </c>
      <c r="D61" s="133">
        <f t="shared" si="1"/>
        <v>6.92</v>
      </c>
      <c r="E61" s="133">
        <v>6.92</v>
      </c>
      <c r="F61" s="133">
        <v>0</v>
      </c>
    </row>
    <row r="62" spans="1:6">
      <c r="A62" s="131" t="s">
        <v>808</v>
      </c>
      <c r="B62" s="132" t="s">
        <v>858</v>
      </c>
      <c r="C62" s="132" t="s">
        <v>859</v>
      </c>
      <c r="D62" s="133">
        <f t="shared" si="1"/>
        <v>40.24</v>
      </c>
      <c r="E62" s="133">
        <v>0</v>
      </c>
      <c r="F62" s="133">
        <v>40.24</v>
      </c>
    </row>
    <row r="63" spans="1:6">
      <c r="A63" s="131" t="s">
        <v>808</v>
      </c>
      <c r="B63" s="134" t="s">
        <v>860</v>
      </c>
      <c r="C63" s="132" t="s">
        <v>861</v>
      </c>
      <c r="D63" s="133">
        <f t="shared" si="1"/>
        <v>96.98</v>
      </c>
      <c r="E63" s="133">
        <v>0</v>
      </c>
      <c r="F63" s="133">
        <v>96.98</v>
      </c>
    </row>
    <row r="64" spans="1:6">
      <c r="A64" s="131" t="s">
        <v>808</v>
      </c>
      <c r="B64" s="136"/>
      <c r="C64" s="132" t="s">
        <v>810</v>
      </c>
      <c r="D64" s="133">
        <f t="shared" si="1"/>
        <v>4.32</v>
      </c>
      <c r="E64" s="133">
        <v>4.32</v>
      </c>
      <c r="F64" s="133">
        <v>0</v>
      </c>
    </row>
    <row r="65" spans="1:6">
      <c r="A65" s="131" t="s">
        <v>808</v>
      </c>
      <c r="B65" s="132" t="s">
        <v>862</v>
      </c>
      <c r="C65" s="132" t="s">
        <v>833</v>
      </c>
      <c r="D65" s="133">
        <f t="shared" si="1"/>
        <v>4.77</v>
      </c>
      <c r="E65" s="133">
        <v>0</v>
      </c>
      <c r="F65" s="133">
        <v>4.77</v>
      </c>
    </row>
    <row r="66" spans="1:6">
      <c r="A66" s="131" t="s">
        <v>808</v>
      </c>
      <c r="B66" s="134" t="s">
        <v>863</v>
      </c>
      <c r="C66" s="132" t="s">
        <v>814</v>
      </c>
      <c r="D66" s="133">
        <f t="shared" si="1"/>
        <v>12.03</v>
      </c>
      <c r="E66" s="133">
        <v>0</v>
      </c>
      <c r="F66" s="133">
        <v>12.03</v>
      </c>
    </row>
    <row r="67" spans="1:6">
      <c r="A67" s="131" t="s">
        <v>808</v>
      </c>
      <c r="B67" s="136"/>
      <c r="C67" s="132" t="s">
        <v>817</v>
      </c>
      <c r="D67" s="133">
        <f t="shared" si="1"/>
        <v>2.01</v>
      </c>
      <c r="E67" s="133">
        <v>0</v>
      </c>
      <c r="F67" s="133">
        <v>2.01</v>
      </c>
    </row>
    <row r="68" spans="1:6">
      <c r="A68" s="131" t="s">
        <v>808</v>
      </c>
      <c r="B68" s="132" t="s">
        <v>864</v>
      </c>
      <c r="C68" s="132" t="s">
        <v>816</v>
      </c>
      <c r="D68" s="133">
        <f t="shared" si="1"/>
        <v>4.2</v>
      </c>
      <c r="E68" s="133">
        <v>0</v>
      </c>
      <c r="F68" s="133">
        <v>4.2</v>
      </c>
    </row>
    <row r="69" spans="1:6">
      <c r="A69" s="131" t="s">
        <v>808</v>
      </c>
      <c r="B69" s="132" t="s">
        <v>865</v>
      </c>
      <c r="C69" s="132" t="s">
        <v>817</v>
      </c>
      <c r="D69" s="133">
        <f t="shared" si="1"/>
        <v>95.7</v>
      </c>
      <c r="E69" s="133">
        <v>0</v>
      </c>
      <c r="F69" s="133">
        <v>95.7</v>
      </c>
    </row>
    <row r="70" spans="1:6">
      <c r="A70" s="131" t="s">
        <v>808</v>
      </c>
      <c r="B70" s="132" t="s">
        <v>866</v>
      </c>
      <c r="C70" s="132" t="s">
        <v>867</v>
      </c>
      <c r="D70" s="133">
        <f t="shared" si="1"/>
        <v>7.9</v>
      </c>
      <c r="E70" s="133">
        <v>0</v>
      </c>
      <c r="F70" s="133">
        <v>7.9</v>
      </c>
    </row>
    <row r="71" spans="1:6">
      <c r="A71" s="131" t="s">
        <v>808</v>
      </c>
      <c r="B71" s="134" t="s">
        <v>868</v>
      </c>
      <c r="C71" s="132" t="s">
        <v>827</v>
      </c>
      <c r="D71" s="133">
        <f t="shared" ref="D71:D134" si="2">(E71+F71)</f>
        <v>6.08</v>
      </c>
      <c r="E71" s="133">
        <v>6.08</v>
      </c>
      <c r="F71" s="133">
        <v>0</v>
      </c>
    </row>
    <row r="72" spans="1:6">
      <c r="A72" s="131" t="s">
        <v>808</v>
      </c>
      <c r="B72" s="135"/>
      <c r="C72" s="132" t="s">
        <v>824</v>
      </c>
      <c r="D72" s="133">
        <f t="shared" si="2"/>
        <v>4.26</v>
      </c>
      <c r="E72" s="133">
        <v>0</v>
      </c>
      <c r="F72" s="133">
        <v>4.26</v>
      </c>
    </row>
    <row r="73" spans="1:6">
      <c r="A73" s="131" t="s">
        <v>808</v>
      </c>
      <c r="B73" s="135"/>
      <c r="C73" s="132" t="s">
        <v>816</v>
      </c>
      <c r="D73" s="133">
        <f t="shared" si="2"/>
        <v>15.74</v>
      </c>
      <c r="E73" s="133">
        <v>4.39</v>
      </c>
      <c r="F73" s="133">
        <v>11.35</v>
      </c>
    </row>
    <row r="74" spans="1:6">
      <c r="A74" s="131" t="s">
        <v>808</v>
      </c>
      <c r="B74" s="136"/>
      <c r="C74" s="132" t="s">
        <v>817</v>
      </c>
      <c r="D74" s="133">
        <f t="shared" si="2"/>
        <v>63.65</v>
      </c>
      <c r="E74" s="133">
        <v>0</v>
      </c>
      <c r="F74" s="133">
        <v>63.65</v>
      </c>
    </row>
    <row r="75" spans="1:6">
      <c r="A75" s="131" t="s">
        <v>808</v>
      </c>
      <c r="B75" s="134" t="s">
        <v>869</v>
      </c>
      <c r="C75" s="132" t="s">
        <v>870</v>
      </c>
      <c r="D75" s="133">
        <f t="shared" si="2"/>
        <v>24.49</v>
      </c>
      <c r="E75" s="133">
        <v>0</v>
      </c>
      <c r="F75" s="133">
        <v>24.49</v>
      </c>
    </row>
    <row r="76" spans="1:6">
      <c r="A76" s="131" t="s">
        <v>808</v>
      </c>
      <c r="B76" s="135"/>
      <c r="C76" s="132" t="s">
        <v>824</v>
      </c>
      <c r="D76" s="133">
        <f t="shared" si="2"/>
        <v>7.45</v>
      </c>
      <c r="E76" s="133">
        <v>7.45</v>
      </c>
      <c r="F76" s="133">
        <v>0</v>
      </c>
    </row>
    <row r="77" spans="1:6">
      <c r="A77" s="131" t="s">
        <v>808</v>
      </c>
      <c r="B77" s="136"/>
      <c r="C77" s="132" t="s">
        <v>817</v>
      </c>
      <c r="D77" s="133">
        <f t="shared" si="2"/>
        <v>15.3</v>
      </c>
      <c r="E77" s="133">
        <v>0</v>
      </c>
      <c r="F77" s="133">
        <v>15.3</v>
      </c>
    </row>
    <row r="78" spans="1:6">
      <c r="A78" s="131" t="s">
        <v>808</v>
      </c>
      <c r="B78" s="134" t="s">
        <v>871</v>
      </c>
      <c r="C78" s="132" t="s">
        <v>816</v>
      </c>
      <c r="D78" s="133">
        <f t="shared" si="2"/>
        <v>6.11</v>
      </c>
      <c r="E78" s="133">
        <v>6.11</v>
      </c>
      <c r="F78" s="133">
        <v>0</v>
      </c>
    </row>
    <row r="79" spans="1:6">
      <c r="A79" s="131" t="s">
        <v>808</v>
      </c>
      <c r="B79" s="136"/>
      <c r="C79" s="132" t="s">
        <v>817</v>
      </c>
      <c r="D79" s="133">
        <f t="shared" si="2"/>
        <v>31.33</v>
      </c>
      <c r="E79" s="133">
        <v>0</v>
      </c>
      <c r="F79" s="133">
        <v>31.33</v>
      </c>
    </row>
    <row r="80" ht="24" spans="1:6">
      <c r="A80" s="131" t="s">
        <v>808</v>
      </c>
      <c r="B80" s="132" t="s">
        <v>872</v>
      </c>
      <c r="C80" s="132" t="s">
        <v>873</v>
      </c>
      <c r="D80" s="133">
        <f t="shared" si="2"/>
        <v>15.21</v>
      </c>
      <c r="E80" s="133">
        <v>0</v>
      </c>
      <c r="F80" s="133">
        <v>15.21</v>
      </c>
    </row>
    <row r="81" spans="1:6">
      <c r="A81" s="131" t="s">
        <v>808</v>
      </c>
      <c r="B81" s="132" t="s">
        <v>874</v>
      </c>
      <c r="C81" s="132" t="s">
        <v>875</v>
      </c>
      <c r="D81" s="133">
        <f t="shared" si="2"/>
        <v>15.64</v>
      </c>
      <c r="E81" s="133">
        <v>0</v>
      </c>
      <c r="F81" s="133">
        <v>15.64</v>
      </c>
    </row>
    <row r="82" spans="1:6">
      <c r="A82" s="131" t="s">
        <v>808</v>
      </c>
      <c r="B82" s="134" t="s">
        <v>876</v>
      </c>
      <c r="C82" s="132" t="s">
        <v>877</v>
      </c>
      <c r="D82" s="133">
        <f t="shared" si="2"/>
        <v>1.49</v>
      </c>
      <c r="E82" s="133">
        <v>0</v>
      </c>
      <c r="F82" s="133">
        <v>1.49</v>
      </c>
    </row>
    <row r="83" spans="1:6">
      <c r="A83" s="131" t="s">
        <v>808</v>
      </c>
      <c r="B83" s="135"/>
      <c r="C83" s="132" t="s">
        <v>878</v>
      </c>
      <c r="D83" s="133">
        <f t="shared" si="2"/>
        <v>9.75</v>
      </c>
      <c r="E83" s="133">
        <v>0</v>
      </c>
      <c r="F83" s="133">
        <v>9.75</v>
      </c>
    </row>
    <row r="84" spans="1:6">
      <c r="A84" s="131" t="s">
        <v>808</v>
      </c>
      <c r="B84" s="136"/>
      <c r="C84" s="132" t="s">
        <v>816</v>
      </c>
      <c r="D84" s="133">
        <f t="shared" si="2"/>
        <v>3.54</v>
      </c>
      <c r="E84" s="133">
        <v>3.54</v>
      </c>
      <c r="F84" s="133">
        <v>0</v>
      </c>
    </row>
    <row r="85" spans="1:6">
      <c r="A85" s="131" t="s">
        <v>808</v>
      </c>
      <c r="B85" s="134" t="s">
        <v>879</v>
      </c>
      <c r="C85" s="132" t="s">
        <v>814</v>
      </c>
      <c r="D85" s="133">
        <f t="shared" si="2"/>
        <v>45.37</v>
      </c>
      <c r="E85" s="133">
        <v>0</v>
      </c>
      <c r="F85" s="133">
        <v>45.37</v>
      </c>
    </row>
    <row r="86" spans="1:6">
      <c r="A86" s="131" t="s">
        <v>808</v>
      </c>
      <c r="B86" s="136"/>
      <c r="C86" s="132" t="s">
        <v>824</v>
      </c>
      <c r="D86" s="133">
        <f t="shared" si="2"/>
        <v>11.85</v>
      </c>
      <c r="E86" s="133">
        <v>11.85</v>
      </c>
      <c r="F86" s="133">
        <v>0</v>
      </c>
    </row>
    <row r="87" spans="1:6">
      <c r="A87" s="131" t="s">
        <v>808</v>
      </c>
      <c r="B87" s="134" t="s">
        <v>880</v>
      </c>
      <c r="C87" s="132" t="s">
        <v>821</v>
      </c>
      <c r="D87" s="133">
        <f t="shared" si="2"/>
        <v>26.97</v>
      </c>
      <c r="E87" s="133">
        <v>0</v>
      </c>
      <c r="F87" s="133">
        <v>26.97</v>
      </c>
    </row>
    <row r="88" spans="1:6">
      <c r="A88" s="131" t="s">
        <v>808</v>
      </c>
      <c r="B88" s="135"/>
      <c r="C88" s="132" t="s">
        <v>822</v>
      </c>
      <c r="D88" s="133">
        <f t="shared" si="2"/>
        <v>3.48</v>
      </c>
      <c r="E88" s="133">
        <v>0</v>
      </c>
      <c r="F88" s="133">
        <v>3.48</v>
      </c>
    </row>
    <row r="89" spans="1:6">
      <c r="A89" s="131" t="s">
        <v>808</v>
      </c>
      <c r="B89" s="136"/>
      <c r="C89" s="132" t="s">
        <v>816</v>
      </c>
      <c r="D89" s="133">
        <f t="shared" si="2"/>
        <v>3.78</v>
      </c>
      <c r="E89" s="133">
        <v>0</v>
      </c>
      <c r="F89" s="133">
        <v>3.78</v>
      </c>
    </row>
    <row r="90" spans="1:6">
      <c r="A90" s="131" t="s">
        <v>808</v>
      </c>
      <c r="B90" s="132" t="s">
        <v>881</v>
      </c>
      <c r="C90" s="132" t="s">
        <v>882</v>
      </c>
      <c r="D90" s="133">
        <f t="shared" si="2"/>
        <v>15.32</v>
      </c>
      <c r="E90" s="133">
        <v>0</v>
      </c>
      <c r="F90" s="133">
        <v>15.32</v>
      </c>
    </row>
    <row r="91" spans="1:6">
      <c r="A91" s="131" t="s">
        <v>808</v>
      </c>
      <c r="B91" s="134" t="s">
        <v>883</v>
      </c>
      <c r="C91" s="132" t="s">
        <v>884</v>
      </c>
      <c r="D91" s="133">
        <f t="shared" si="2"/>
        <v>1.54</v>
      </c>
      <c r="E91" s="133">
        <v>0</v>
      </c>
      <c r="F91" s="133">
        <v>1.54</v>
      </c>
    </row>
    <row r="92" spans="1:6">
      <c r="A92" s="131" t="s">
        <v>808</v>
      </c>
      <c r="B92" s="135"/>
      <c r="C92" s="132" t="s">
        <v>885</v>
      </c>
      <c r="D92" s="133">
        <f t="shared" si="2"/>
        <v>0.43</v>
      </c>
      <c r="E92" s="133">
        <v>0</v>
      </c>
      <c r="F92" s="133">
        <v>0.43</v>
      </c>
    </row>
    <row r="93" spans="1:6">
      <c r="A93" s="131" t="s">
        <v>808</v>
      </c>
      <c r="B93" s="136"/>
      <c r="C93" s="132" t="s">
        <v>841</v>
      </c>
      <c r="D93" s="133">
        <f t="shared" si="2"/>
        <v>10.08</v>
      </c>
      <c r="E93" s="133">
        <v>0</v>
      </c>
      <c r="F93" s="133">
        <v>10.08</v>
      </c>
    </row>
    <row r="94" spans="1:6">
      <c r="A94" s="131" t="s">
        <v>808</v>
      </c>
      <c r="B94" s="134" t="s">
        <v>886</v>
      </c>
      <c r="C94" s="132" t="s">
        <v>887</v>
      </c>
      <c r="D94" s="133">
        <f t="shared" si="2"/>
        <v>1.89</v>
      </c>
      <c r="E94" s="133">
        <v>1.89</v>
      </c>
      <c r="F94" s="133">
        <v>0</v>
      </c>
    </row>
    <row r="95" spans="1:6">
      <c r="A95" s="131" t="s">
        <v>808</v>
      </c>
      <c r="B95" s="135"/>
      <c r="C95" s="132" t="s">
        <v>888</v>
      </c>
      <c r="D95" s="133">
        <f t="shared" si="2"/>
        <v>5.81</v>
      </c>
      <c r="E95" s="133">
        <v>5.81</v>
      </c>
      <c r="F95" s="133">
        <v>0</v>
      </c>
    </row>
    <row r="96" spans="1:6">
      <c r="A96" s="131" t="s">
        <v>808</v>
      </c>
      <c r="B96" s="135"/>
      <c r="C96" s="132" t="s">
        <v>889</v>
      </c>
      <c r="D96" s="133">
        <f t="shared" si="2"/>
        <v>30.94</v>
      </c>
      <c r="E96" s="133">
        <v>0</v>
      </c>
      <c r="F96" s="133">
        <v>30.94</v>
      </c>
    </row>
    <row r="97" spans="1:6">
      <c r="A97" s="131" t="s">
        <v>808</v>
      </c>
      <c r="B97" s="135"/>
      <c r="C97" s="132" t="s">
        <v>827</v>
      </c>
      <c r="D97" s="133">
        <f t="shared" si="2"/>
        <v>4.82</v>
      </c>
      <c r="E97" s="133">
        <v>4.82</v>
      </c>
      <c r="F97" s="133">
        <v>0</v>
      </c>
    </row>
    <row r="98" spans="1:6">
      <c r="A98" s="131" t="s">
        <v>808</v>
      </c>
      <c r="B98" s="135"/>
      <c r="C98" s="132" t="s">
        <v>824</v>
      </c>
      <c r="D98" s="133">
        <f t="shared" si="2"/>
        <v>11.17</v>
      </c>
      <c r="E98" s="133">
        <v>11.17</v>
      </c>
      <c r="F98" s="133">
        <v>0</v>
      </c>
    </row>
    <row r="99" spans="1:6">
      <c r="A99" s="131" t="s">
        <v>808</v>
      </c>
      <c r="B99" s="135"/>
      <c r="C99" s="132" t="s">
        <v>816</v>
      </c>
      <c r="D99" s="133">
        <f t="shared" si="2"/>
        <v>5.35</v>
      </c>
      <c r="E99" s="133">
        <v>5.35</v>
      </c>
      <c r="F99" s="133">
        <v>0</v>
      </c>
    </row>
    <row r="100" spans="1:6">
      <c r="A100" s="131" t="s">
        <v>808</v>
      </c>
      <c r="B100" s="136"/>
      <c r="C100" s="132" t="s">
        <v>817</v>
      </c>
      <c r="D100" s="133">
        <f t="shared" si="2"/>
        <v>314.55</v>
      </c>
      <c r="E100" s="133">
        <v>0</v>
      </c>
      <c r="F100" s="133">
        <v>314.55</v>
      </c>
    </row>
    <row r="101" spans="1:6">
      <c r="A101" s="131" t="s">
        <v>808</v>
      </c>
      <c r="B101" s="134" t="s">
        <v>890</v>
      </c>
      <c r="C101" s="132" t="s">
        <v>850</v>
      </c>
      <c r="D101" s="133">
        <f t="shared" si="2"/>
        <v>1.47</v>
      </c>
      <c r="E101" s="133">
        <v>0</v>
      </c>
      <c r="F101" s="133">
        <v>1.47</v>
      </c>
    </row>
    <row r="102" spans="1:6">
      <c r="A102" s="131" t="s">
        <v>808</v>
      </c>
      <c r="B102" s="135"/>
      <c r="C102" s="132" t="s">
        <v>821</v>
      </c>
      <c r="D102" s="133">
        <f t="shared" si="2"/>
        <v>22.24</v>
      </c>
      <c r="E102" s="133">
        <v>0</v>
      </c>
      <c r="F102" s="133">
        <v>22.24</v>
      </c>
    </row>
    <row r="103" spans="1:6">
      <c r="A103" s="131" t="s">
        <v>808</v>
      </c>
      <c r="B103" s="135"/>
      <c r="C103" s="132" t="s">
        <v>891</v>
      </c>
      <c r="D103" s="133">
        <f t="shared" si="2"/>
        <v>2.85</v>
      </c>
      <c r="E103" s="133">
        <v>0</v>
      </c>
      <c r="F103" s="133">
        <v>2.85</v>
      </c>
    </row>
    <row r="104" spans="1:6">
      <c r="A104" s="131" t="s">
        <v>808</v>
      </c>
      <c r="B104" s="135"/>
      <c r="C104" s="132" t="s">
        <v>892</v>
      </c>
      <c r="D104" s="133">
        <f t="shared" si="2"/>
        <v>1.64</v>
      </c>
      <c r="E104" s="133">
        <v>0</v>
      </c>
      <c r="F104" s="133">
        <v>1.64</v>
      </c>
    </row>
    <row r="105" spans="1:6">
      <c r="A105" s="131" t="s">
        <v>808</v>
      </c>
      <c r="B105" s="136"/>
      <c r="C105" s="132" t="s">
        <v>816</v>
      </c>
      <c r="D105" s="133">
        <f t="shared" si="2"/>
        <v>7.67</v>
      </c>
      <c r="E105" s="133">
        <v>0</v>
      </c>
      <c r="F105" s="133">
        <v>7.67</v>
      </c>
    </row>
    <row r="106" spans="1:6">
      <c r="A106" s="131" t="s">
        <v>808</v>
      </c>
      <c r="B106" s="132" t="s">
        <v>893</v>
      </c>
      <c r="C106" s="132" t="s">
        <v>817</v>
      </c>
      <c r="D106" s="133">
        <f t="shared" si="2"/>
        <v>12.59</v>
      </c>
      <c r="E106" s="133">
        <v>0</v>
      </c>
      <c r="F106" s="133">
        <v>12.59</v>
      </c>
    </row>
    <row r="107" spans="1:6">
      <c r="A107" s="131" t="s">
        <v>808</v>
      </c>
      <c r="B107" s="132" t="s">
        <v>894</v>
      </c>
      <c r="C107" s="132" t="s">
        <v>817</v>
      </c>
      <c r="D107" s="133">
        <f t="shared" si="2"/>
        <v>28.29</v>
      </c>
      <c r="E107" s="133">
        <v>0</v>
      </c>
      <c r="F107" s="133">
        <v>28.29</v>
      </c>
    </row>
    <row r="108" spans="1:6">
      <c r="A108" s="131" t="s">
        <v>808</v>
      </c>
      <c r="B108" s="132" t="s">
        <v>895</v>
      </c>
      <c r="C108" s="132" t="s">
        <v>826</v>
      </c>
      <c r="D108" s="133">
        <f t="shared" si="2"/>
        <v>6.61</v>
      </c>
      <c r="E108" s="133">
        <v>6.61</v>
      </c>
      <c r="F108" s="133">
        <v>0</v>
      </c>
    </row>
    <row r="109" ht="24" spans="1:6">
      <c r="A109" s="131" t="s">
        <v>808</v>
      </c>
      <c r="B109" s="134" t="s">
        <v>896</v>
      </c>
      <c r="C109" s="132" t="s">
        <v>897</v>
      </c>
      <c r="D109" s="133">
        <f t="shared" si="2"/>
        <v>92.55</v>
      </c>
      <c r="E109" s="133">
        <v>0</v>
      </c>
      <c r="F109" s="133">
        <v>92.55</v>
      </c>
    </row>
    <row r="110" spans="1:6">
      <c r="A110" s="131" t="s">
        <v>808</v>
      </c>
      <c r="B110" s="136"/>
      <c r="C110" s="132" t="s">
        <v>824</v>
      </c>
      <c r="D110" s="133">
        <f t="shared" si="2"/>
        <v>17.45</v>
      </c>
      <c r="E110" s="133">
        <v>12.66</v>
      </c>
      <c r="F110" s="133">
        <v>4.79</v>
      </c>
    </row>
    <row r="111" spans="1:6">
      <c r="A111" s="131" t="s">
        <v>808</v>
      </c>
      <c r="B111" s="134" t="s">
        <v>898</v>
      </c>
      <c r="C111" s="132" t="s">
        <v>826</v>
      </c>
      <c r="D111" s="133">
        <f t="shared" si="2"/>
        <v>13.77</v>
      </c>
      <c r="E111" s="133">
        <v>0</v>
      </c>
      <c r="F111" s="133">
        <v>13.77</v>
      </c>
    </row>
    <row r="112" spans="1:6">
      <c r="A112" s="131" t="s">
        <v>808</v>
      </c>
      <c r="B112" s="135"/>
      <c r="C112" s="132" t="s">
        <v>885</v>
      </c>
      <c r="D112" s="133">
        <f t="shared" si="2"/>
        <v>1.05</v>
      </c>
      <c r="E112" s="133">
        <v>0</v>
      </c>
      <c r="F112" s="133">
        <v>1.05</v>
      </c>
    </row>
    <row r="113" spans="1:6">
      <c r="A113" s="131" t="s">
        <v>808</v>
      </c>
      <c r="B113" s="136"/>
      <c r="C113" s="132" t="s">
        <v>817</v>
      </c>
      <c r="D113" s="133">
        <f t="shared" si="2"/>
        <v>12.54</v>
      </c>
      <c r="E113" s="133">
        <v>0</v>
      </c>
      <c r="F113" s="133">
        <v>12.54</v>
      </c>
    </row>
    <row r="114" spans="1:6">
      <c r="A114" s="131" t="s">
        <v>808</v>
      </c>
      <c r="B114" s="134" t="s">
        <v>899</v>
      </c>
      <c r="C114" s="132" t="s">
        <v>464</v>
      </c>
      <c r="D114" s="133">
        <f t="shared" si="2"/>
        <v>0.48</v>
      </c>
      <c r="E114" s="133">
        <v>0</v>
      </c>
      <c r="F114" s="133">
        <v>0.48</v>
      </c>
    </row>
    <row r="115" spans="1:6">
      <c r="A115" s="131" t="s">
        <v>808</v>
      </c>
      <c r="B115" s="135"/>
      <c r="C115" s="132" t="s">
        <v>821</v>
      </c>
      <c r="D115" s="133">
        <f t="shared" si="2"/>
        <v>9.39</v>
      </c>
      <c r="E115" s="133">
        <v>0</v>
      </c>
      <c r="F115" s="133">
        <v>9.39</v>
      </c>
    </row>
    <row r="116" spans="1:6">
      <c r="A116" s="131" t="s">
        <v>808</v>
      </c>
      <c r="B116" s="135"/>
      <c r="C116" s="132" t="s">
        <v>891</v>
      </c>
      <c r="D116" s="133">
        <f t="shared" si="2"/>
        <v>1.49</v>
      </c>
      <c r="E116" s="133">
        <v>0</v>
      </c>
      <c r="F116" s="133">
        <v>1.49</v>
      </c>
    </row>
    <row r="117" spans="1:6">
      <c r="A117" s="131" t="s">
        <v>808</v>
      </c>
      <c r="B117" s="135"/>
      <c r="C117" s="132" t="s">
        <v>852</v>
      </c>
      <c r="D117" s="133">
        <f t="shared" si="2"/>
        <v>0.48</v>
      </c>
      <c r="E117" s="133">
        <v>0</v>
      </c>
      <c r="F117" s="133">
        <v>0.48</v>
      </c>
    </row>
    <row r="118" spans="1:6">
      <c r="A118" s="131" t="s">
        <v>808</v>
      </c>
      <c r="B118" s="136"/>
      <c r="C118" s="132" t="s">
        <v>822</v>
      </c>
      <c r="D118" s="133">
        <f t="shared" si="2"/>
        <v>11.18</v>
      </c>
      <c r="E118" s="133">
        <v>0</v>
      </c>
      <c r="F118" s="133">
        <v>11.18</v>
      </c>
    </row>
    <row r="119" spans="1:6">
      <c r="A119" s="131" t="s">
        <v>808</v>
      </c>
      <c r="B119" s="134" t="s">
        <v>900</v>
      </c>
      <c r="C119" s="132" t="s">
        <v>861</v>
      </c>
      <c r="D119" s="133">
        <f t="shared" si="2"/>
        <v>56.62</v>
      </c>
      <c r="E119" s="133">
        <v>0</v>
      </c>
      <c r="F119" s="133">
        <v>56.62</v>
      </c>
    </row>
    <row r="120" spans="1:6">
      <c r="A120" s="131" t="s">
        <v>808</v>
      </c>
      <c r="B120" s="136"/>
      <c r="C120" s="132" t="s">
        <v>817</v>
      </c>
      <c r="D120" s="133">
        <f t="shared" si="2"/>
        <v>11.31</v>
      </c>
      <c r="E120" s="133">
        <v>0</v>
      </c>
      <c r="F120" s="133">
        <v>11.31</v>
      </c>
    </row>
    <row r="121" spans="1:6">
      <c r="A121" s="131" t="s">
        <v>808</v>
      </c>
      <c r="B121" s="132" t="s">
        <v>901</v>
      </c>
      <c r="C121" s="132" t="s">
        <v>817</v>
      </c>
      <c r="D121" s="133">
        <f t="shared" si="2"/>
        <v>17.59</v>
      </c>
      <c r="E121" s="133">
        <v>0</v>
      </c>
      <c r="F121" s="133">
        <v>17.59</v>
      </c>
    </row>
    <row r="122" spans="1:6">
      <c r="A122" s="131" t="s">
        <v>808</v>
      </c>
      <c r="B122" s="134" t="s">
        <v>902</v>
      </c>
      <c r="C122" s="132" t="s">
        <v>810</v>
      </c>
      <c r="D122" s="133">
        <f t="shared" si="2"/>
        <v>3.86</v>
      </c>
      <c r="E122" s="133">
        <v>3.86</v>
      </c>
      <c r="F122" s="133">
        <v>0</v>
      </c>
    </row>
    <row r="123" spans="1:6">
      <c r="A123" s="131" t="s">
        <v>808</v>
      </c>
      <c r="B123" s="136"/>
      <c r="C123" s="132" t="s">
        <v>827</v>
      </c>
      <c r="D123" s="133">
        <f t="shared" si="2"/>
        <v>1.98</v>
      </c>
      <c r="E123" s="133">
        <v>1.98</v>
      </c>
      <c r="F123" s="133">
        <v>0</v>
      </c>
    </row>
    <row r="124" spans="1:6">
      <c r="A124" s="131" t="s">
        <v>808</v>
      </c>
      <c r="B124" s="134" t="s">
        <v>903</v>
      </c>
      <c r="C124" s="132" t="s">
        <v>826</v>
      </c>
      <c r="D124" s="133">
        <f t="shared" si="2"/>
        <v>26.05</v>
      </c>
      <c r="E124" s="133">
        <v>0</v>
      </c>
      <c r="F124" s="133">
        <v>26.05</v>
      </c>
    </row>
    <row r="125" spans="1:6">
      <c r="A125" s="131" t="s">
        <v>808</v>
      </c>
      <c r="B125" s="135"/>
      <c r="C125" s="132" t="s">
        <v>904</v>
      </c>
      <c r="D125" s="133">
        <f t="shared" si="2"/>
        <v>2.85</v>
      </c>
      <c r="E125" s="133">
        <v>2.85</v>
      </c>
      <c r="F125" s="133">
        <v>0</v>
      </c>
    </row>
    <row r="126" spans="1:6">
      <c r="A126" s="131" t="s">
        <v>808</v>
      </c>
      <c r="B126" s="136"/>
      <c r="C126" s="132" t="s">
        <v>816</v>
      </c>
      <c r="D126" s="133">
        <f t="shared" si="2"/>
        <v>4.94</v>
      </c>
      <c r="E126" s="133">
        <v>0</v>
      </c>
      <c r="F126" s="133">
        <v>4.94</v>
      </c>
    </row>
    <row r="127" spans="1:6">
      <c r="A127" s="131" t="s">
        <v>808</v>
      </c>
      <c r="B127" s="134" t="s">
        <v>905</v>
      </c>
      <c r="C127" s="132" t="s">
        <v>827</v>
      </c>
      <c r="D127" s="133">
        <f t="shared" si="2"/>
        <v>2.53</v>
      </c>
      <c r="E127" s="133">
        <v>2.53</v>
      </c>
      <c r="F127" s="133">
        <v>0</v>
      </c>
    </row>
    <row r="128" ht="24" spans="1:6">
      <c r="A128" s="131" t="s">
        <v>808</v>
      </c>
      <c r="B128" s="135"/>
      <c r="C128" s="132" t="s">
        <v>906</v>
      </c>
      <c r="D128" s="133">
        <f t="shared" si="2"/>
        <v>101.67</v>
      </c>
      <c r="E128" s="133">
        <v>0</v>
      </c>
      <c r="F128" s="133">
        <v>101.67</v>
      </c>
    </row>
    <row r="129" spans="1:6">
      <c r="A129" s="131" t="s">
        <v>808</v>
      </c>
      <c r="B129" s="136"/>
      <c r="C129" s="132" t="s">
        <v>816</v>
      </c>
      <c r="D129" s="133">
        <f t="shared" si="2"/>
        <v>4.29</v>
      </c>
      <c r="E129" s="133">
        <v>4.29</v>
      </c>
      <c r="F129" s="133">
        <v>0</v>
      </c>
    </row>
    <row r="130" spans="1:6">
      <c r="A130" s="131" t="s">
        <v>808</v>
      </c>
      <c r="B130" s="134" t="s">
        <v>907</v>
      </c>
      <c r="C130" s="132" t="s">
        <v>850</v>
      </c>
      <c r="D130" s="133">
        <f t="shared" si="2"/>
        <v>0.11</v>
      </c>
      <c r="E130" s="133">
        <v>0</v>
      </c>
      <c r="F130" s="133">
        <v>0.11</v>
      </c>
    </row>
    <row r="131" spans="1:6">
      <c r="A131" s="131" t="s">
        <v>808</v>
      </c>
      <c r="B131" s="135"/>
      <c r="C131" s="132" t="s">
        <v>812</v>
      </c>
      <c r="D131" s="133">
        <f t="shared" si="2"/>
        <v>7.45</v>
      </c>
      <c r="E131" s="133">
        <v>7.45</v>
      </c>
      <c r="F131" s="133">
        <v>0</v>
      </c>
    </row>
    <row r="132" spans="1:6">
      <c r="A132" s="131" t="s">
        <v>808</v>
      </c>
      <c r="B132" s="135"/>
      <c r="C132" s="132" t="s">
        <v>827</v>
      </c>
      <c r="D132" s="133">
        <f t="shared" si="2"/>
        <v>0.12</v>
      </c>
      <c r="E132" s="133">
        <v>0.12</v>
      </c>
      <c r="F132" s="133">
        <v>0</v>
      </c>
    </row>
    <row r="133" spans="1:6">
      <c r="A133" s="131" t="s">
        <v>808</v>
      </c>
      <c r="B133" s="136"/>
      <c r="C133" s="132" t="s">
        <v>841</v>
      </c>
      <c r="D133" s="133">
        <f t="shared" si="2"/>
        <v>4.2</v>
      </c>
      <c r="E133" s="133">
        <v>0</v>
      </c>
      <c r="F133" s="133">
        <v>4.2</v>
      </c>
    </row>
    <row r="134" spans="1:6">
      <c r="A134" s="131" t="s">
        <v>808</v>
      </c>
      <c r="B134" s="134" t="s">
        <v>908</v>
      </c>
      <c r="C134" s="132" t="s">
        <v>812</v>
      </c>
      <c r="D134" s="133">
        <f t="shared" si="2"/>
        <v>64.92</v>
      </c>
      <c r="E134" s="133">
        <v>33.02</v>
      </c>
      <c r="F134" s="133">
        <v>31.9</v>
      </c>
    </row>
    <row r="135" spans="1:6">
      <c r="A135" s="131" t="s">
        <v>808</v>
      </c>
      <c r="B135" s="136"/>
      <c r="C135" s="132" t="s">
        <v>816</v>
      </c>
      <c r="D135" s="133">
        <f t="shared" ref="D135:D198" si="3">(E135+F135)</f>
        <v>7.61</v>
      </c>
      <c r="E135" s="133">
        <v>0</v>
      </c>
      <c r="F135" s="133">
        <v>7.61</v>
      </c>
    </row>
    <row r="136" spans="1:6">
      <c r="A136" s="131" t="s">
        <v>808</v>
      </c>
      <c r="B136" s="132" t="s">
        <v>909</v>
      </c>
      <c r="C136" s="132" t="s">
        <v>814</v>
      </c>
      <c r="D136" s="133">
        <f t="shared" si="3"/>
        <v>9.07</v>
      </c>
      <c r="E136" s="133">
        <v>0</v>
      </c>
      <c r="F136" s="133">
        <v>9.07</v>
      </c>
    </row>
    <row r="137" spans="1:6">
      <c r="A137" s="131" t="s">
        <v>808</v>
      </c>
      <c r="B137" s="134" t="s">
        <v>910</v>
      </c>
      <c r="C137" s="132" t="s">
        <v>826</v>
      </c>
      <c r="D137" s="133">
        <f t="shared" si="3"/>
        <v>55.88</v>
      </c>
      <c r="E137" s="133">
        <v>0</v>
      </c>
      <c r="F137" s="133">
        <v>55.88</v>
      </c>
    </row>
    <row r="138" spans="1:6">
      <c r="A138" s="131" t="s">
        <v>808</v>
      </c>
      <c r="B138" s="135"/>
      <c r="C138" s="132" t="s">
        <v>888</v>
      </c>
      <c r="D138" s="133">
        <f t="shared" si="3"/>
        <v>28.46</v>
      </c>
      <c r="E138" s="133">
        <v>0</v>
      </c>
      <c r="F138" s="133">
        <v>28.46</v>
      </c>
    </row>
    <row r="139" spans="1:6">
      <c r="A139" s="131" t="s">
        <v>808</v>
      </c>
      <c r="B139" s="136"/>
      <c r="C139" s="132" t="s">
        <v>833</v>
      </c>
      <c r="D139" s="133">
        <f t="shared" si="3"/>
        <v>1.49</v>
      </c>
      <c r="E139" s="133">
        <v>0</v>
      </c>
      <c r="F139" s="133">
        <v>1.49</v>
      </c>
    </row>
    <row r="140" spans="1:6">
      <c r="A140" s="131" t="s">
        <v>808</v>
      </c>
      <c r="B140" s="134" t="s">
        <v>911</v>
      </c>
      <c r="C140" s="132" t="s">
        <v>814</v>
      </c>
      <c r="D140" s="133">
        <f t="shared" si="3"/>
        <v>30.18</v>
      </c>
      <c r="E140" s="133">
        <v>0</v>
      </c>
      <c r="F140" s="133">
        <v>30.18</v>
      </c>
    </row>
    <row r="141" spans="1:6">
      <c r="A141" s="131" t="s">
        <v>808</v>
      </c>
      <c r="B141" s="135"/>
      <c r="C141" s="132" t="s">
        <v>827</v>
      </c>
      <c r="D141" s="133">
        <f t="shared" si="3"/>
        <v>7.07</v>
      </c>
      <c r="E141" s="133">
        <v>7.07</v>
      </c>
      <c r="F141" s="133">
        <v>0</v>
      </c>
    </row>
    <row r="142" spans="1:6">
      <c r="A142" s="131" t="s">
        <v>808</v>
      </c>
      <c r="B142" s="135"/>
      <c r="C142" s="132" t="s">
        <v>824</v>
      </c>
      <c r="D142" s="133">
        <f t="shared" si="3"/>
        <v>3.93</v>
      </c>
      <c r="E142" s="133">
        <v>3.93</v>
      </c>
      <c r="F142" s="133">
        <v>0</v>
      </c>
    </row>
    <row r="143" spans="1:6">
      <c r="A143" s="131" t="s">
        <v>808</v>
      </c>
      <c r="B143" s="136"/>
      <c r="C143" s="132" t="s">
        <v>816</v>
      </c>
      <c r="D143" s="133">
        <f t="shared" si="3"/>
        <v>1.12</v>
      </c>
      <c r="E143" s="133">
        <v>0</v>
      </c>
      <c r="F143" s="133">
        <v>1.12</v>
      </c>
    </row>
    <row r="144" spans="1:6">
      <c r="A144" s="131" t="s">
        <v>808</v>
      </c>
      <c r="B144" s="134" t="s">
        <v>912</v>
      </c>
      <c r="C144" s="132" t="s">
        <v>821</v>
      </c>
      <c r="D144" s="133">
        <f t="shared" si="3"/>
        <v>4.5</v>
      </c>
      <c r="E144" s="133">
        <v>0</v>
      </c>
      <c r="F144" s="133">
        <v>4.5</v>
      </c>
    </row>
    <row r="145" spans="1:6">
      <c r="A145" s="131" t="s">
        <v>808</v>
      </c>
      <c r="B145" s="135"/>
      <c r="C145" s="132" t="s">
        <v>822</v>
      </c>
      <c r="D145" s="133">
        <f t="shared" si="3"/>
        <v>6.59</v>
      </c>
      <c r="E145" s="133">
        <v>0</v>
      </c>
      <c r="F145" s="133">
        <v>6.59</v>
      </c>
    </row>
    <row r="146" spans="1:6">
      <c r="A146" s="131" t="s">
        <v>808</v>
      </c>
      <c r="B146" s="135"/>
      <c r="C146" s="132" t="s">
        <v>812</v>
      </c>
      <c r="D146" s="133">
        <f t="shared" si="3"/>
        <v>22.55</v>
      </c>
      <c r="E146" s="133">
        <v>0</v>
      </c>
      <c r="F146" s="133">
        <v>22.55</v>
      </c>
    </row>
    <row r="147" spans="1:6">
      <c r="A147" s="131" t="s">
        <v>808</v>
      </c>
      <c r="B147" s="136"/>
      <c r="C147" s="132" t="s">
        <v>816</v>
      </c>
      <c r="D147" s="133">
        <f t="shared" si="3"/>
        <v>6</v>
      </c>
      <c r="E147" s="133">
        <v>6</v>
      </c>
      <c r="F147" s="133">
        <v>0</v>
      </c>
    </row>
    <row r="148" spans="1:6">
      <c r="A148" s="131" t="s">
        <v>808</v>
      </c>
      <c r="B148" s="134" t="s">
        <v>913</v>
      </c>
      <c r="C148" s="132" t="s">
        <v>816</v>
      </c>
      <c r="D148" s="133">
        <f t="shared" si="3"/>
        <v>16.6</v>
      </c>
      <c r="E148" s="133">
        <v>16.6</v>
      </c>
      <c r="F148" s="133">
        <v>0</v>
      </c>
    </row>
    <row r="149" spans="1:6">
      <c r="A149" s="131" t="s">
        <v>808</v>
      </c>
      <c r="B149" s="135"/>
      <c r="C149" s="132" t="s">
        <v>817</v>
      </c>
      <c r="D149" s="133">
        <f t="shared" si="3"/>
        <v>21.84</v>
      </c>
      <c r="E149" s="133">
        <v>0</v>
      </c>
      <c r="F149" s="133">
        <v>21.84</v>
      </c>
    </row>
    <row r="150" spans="1:6">
      <c r="A150" s="131" t="s">
        <v>808</v>
      </c>
      <c r="B150" s="136"/>
      <c r="C150" s="132" t="s">
        <v>846</v>
      </c>
      <c r="D150" s="133">
        <f t="shared" si="3"/>
        <v>9.46</v>
      </c>
      <c r="E150" s="133">
        <v>9.46</v>
      </c>
      <c r="F150" s="133">
        <v>0</v>
      </c>
    </row>
    <row r="151" spans="1:6">
      <c r="A151" s="131" t="s">
        <v>808</v>
      </c>
      <c r="B151" s="134" t="s">
        <v>914</v>
      </c>
      <c r="C151" s="132" t="s">
        <v>915</v>
      </c>
      <c r="D151" s="133">
        <f t="shared" si="3"/>
        <v>0.71</v>
      </c>
      <c r="E151" s="133">
        <v>0</v>
      </c>
      <c r="F151" s="133">
        <v>0.71</v>
      </c>
    </row>
    <row r="152" spans="1:6">
      <c r="A152" s="131" t="s">
        <v>808</v>
      </c>
      <c r="B152" s="135"/>
      <c r="C152" s="132" t="s">
        <v>892</v>
      </c>
      <c r="D152" s="133">
        <f t="shared" si="3"/>
        <v>0.99</v>
      </c>
      <c r="E152" s="133">
        <v>0</v>
      </c>
      <c r="F152" s="133">
        <v>0.99</v>
      </c>
    </row>
    <row r="153" spans="1:6">
      <c r="A153" s="131" t="s">
        <v>808</v>
      </c>
      <c r="B153" s="135"/>
      <c r="C153" s="132" t="s">
        <v>827</v>
      </c>
      <c r="D153" s="133">
        <f t="shared" si="3"/>
        <v>6.73</v>
      </c>
      <c r="E153" s="133">
        <v>6.73</v>
      </c>
      <c r="F153" s="133">
        <v>0</v>
      </c>
    </row>
    <row r="154" spans="1:6">
      <c r="A154" s="131" t="s">
        <v>808</v>
      </c>
      <c r="B154" s="135"/>
      <c r="C154" s="132" t="s">
        <v>841</v>
      </c>
      <c r="D154" s="133">
        <f t="shared" si="3"/>
        <v>32.31</v>
      </c>
      <c r="E154" s="133">
        <v>0</v>
      </c>
      <c r="F154" s="133">
        <v>32.31</v>
      </c>
    </row>
    <row r="155" spans="1:6">
      <c r="A155" s="131" t="s">
        <v>808</v>
      </c>
      <c r="B155" s="135"/>
      <c r="C155" s="132" t="s">
        <v>824</v>
      </c>
      <c r="D155" s="133">
        <f t="shared" si="3"/>
        <v>5.74</v>
      </c>
      <c r="E155" s="133">
        <v>5.74</v>
      </c>
      <c r="F155" s="133">
        <v>0</v>
      </c>
    </row>
    <row r="156" spans="1:6">
      <c r="A156" s="131" t="s">
        <v>808</v>
      </c>
      <c r="B156" s="136"/>
      <c r="C156" s="132" t="s">
        <v>816</v>
      </c>
      <c r="D156" s="133">
        <f t="shared" si="3"/>
        <v>5.9</v>
      </c>
      <c r="E156" s="133">
        <v>1.71</v>
      </c>
      <c r="F156" s="133">
        <v>4.19</v>
      </c>
    </row>
    <row r="157" spans="1:6">
      <c r="A157" s="131" t="s">
        <v>808</v>
      </c>
      <c r="B157" s="134" t="s">
        <v>916</v>
      </c>
      <c r="C157" s="132" t="s">
        <v>810</v>
      </c>
      <c r="D157" s="133">
        <f t="shared" si="3"/>
        <v>4.41</v>
      </c>
      <c r="E157" s="133">
        <v>4.41</v>
      </c>
      <c r="F157" s="133">
        <v>0</v>
      </c>
    </row>
    <row r="158" spans="1:6">
      <c r="A158" s="131" t="s">
        <v>808</v>
      </c>
      <c r="B158" s="135"/>
      <c r="C158" s="132" t="s">
        <v>816</v>
      </c>
      <c r="D158" s="133">
        <f t="shared" si="3"/>
        <v>1.57</v>
      </c>
      <c r="E158" s="133">
        <v>0</v>
      </c>
      <c r="F158" s="133">
        <v>1.57</v>
      </c>
    </row>
    <row r="159" spans="1:6">
      <c r="A159" s="131" t="s">
        <v>808</v>
      </c>
      <c r="B159" s="136"/>
      <c r="C159" s="132" t="s">
        <v>817</v>
      </c>
      <c r="D159" s="133">
        <f t="shared" si="3"/>
        <v>33.23</v>
      </c>
      <c r="E159" s="133">
        <v>0</v>
      </c>
      <c r="F159" s="133">
        <v>33.23</v>
      </c>
    </row>
    <row r="160" spans="1:6">
      <c r="A160" s="131" t="s">
        <v>808</v>
      </c>
      <c r="B160" s="134" t="s">
        <v>917</v>
      </c>
      <c r="C160" s="132" t="s">
        <v>918</v>
      </c>
      <c r="D160" s="133">
        <f t="shared" si="3"/>
        <v>7.09</v>
      </c>
      <c r="E160" s="133">
        <v>7.09</v>
      </c>
      <c r="F160" s="133">
        <v>0</v>
      </c>
    </row>
    <row r="161" spans="1:6">
      <c r="A161" s="131" t="s">
        <v>808</v>
      </c>
      <c r="B161" s="135"/>
      <c r="C161" s="132" t="s">
        <v>816</v>
      </c>
      <c r="D161" s="133">
        <f t="shared" si="3"/>
        <v>9.75</v>
      </c>
      <c r="E161" s="133">
        <v>9.75</v>
      </c>
      <c r="F161" s="133">
        <v>0</v>
      </c>
    </row>
    <row r="162" spans="1:6">
      <c r="A162" s="131" t="s">
        <v>808</v>
      </c>
      <c r="B162" s="136"/>
      <c r="C162" s="132" t="s">
        <v>817</v>
      </c>
      <c r="D162" s="133">
        <f t="shared" si="3"/>
        <v>88.52</v>
      </c>
      <c r="E162" s="133">
        <v>0</v>
      </c>
      <c r="F162" s="133">
        <v>88.52</v>
      </c>
    </row>
    <row r="163" ht="24" spans="1:6">
      <c r="A163" s="131" t="s">
        <v>808</v>
      </c>
      <c r="B163" s="132" t="s">
        <v>919</v>
      </c>
      <c r="C163" s="132" t="s">
        <v>817</v>
      </c>
      <c r="D163" s="133">
        <f t="shared" si="3"/>
        <v>13.39</v>
      </c>
      <c r="E163" s="133">
        <v>0</v>
      </c>
      <c r="F163" s="133">
        <v>13.39</v>
      </c>
    </row>
    <row r="164" spans="1:6">
      <c r="A164" s="131" t="s">
        <v>808</v>
      </c>
      <c r="B164" s="134" t="s">
        <v>920</v>
      </c>
      <c r="C164" s="132" t="s">
        <v>921</v>
      </c>
      <c r="D164" s="133">
        <f t="shared" si="3"/>
        <v>22.92</v>
      </c>
      <c r="E164" s="133">
        <v>0</v>
      </c>
      <c r="F164" s="133">
        <v>22.92</v>
      </c>
    </row>
    <row r="165" spans="1:6">
      <c r="A165" s="131" t="s">
        <v>808</v>
      </c>
      <c r="B165" s="136"/>
      <c r="C165" s="132" t="s">
        <v>816</v>
      </c>
      <c r="D165" s="133">
        <f t="shared" si="3"/>
        <v>14.5</v>
      </c>
      <c r="E165" s="133">
        <v>11.25</v>
      </c>
      <c r="F165" s="133">
        <v>3.25</v>
      </c>
    </row>
    <row r="166" spans="1:6">
      <c r="A166" s="137" t="s">
        <v>922</v>
      </c>
      <c r="B166" s="138"/>
      <c r="C166" s="139"/>
      <c r="D166" s="140">
        <f t="shared" si="3"/>
        <v>1036.72</v>
      </c>
      <c r="E166" s="140">
        <v>744.69</v>
      </c>
      <c r="F166" s="140">
        <v>292.03</v>
      </c>
    </row>
    <row r="167" spans="1:6">
      <c r="A167" s="131" t="s">
        <v>309</v>
      </c>
      <c r="B167" s="134" t="s">
        <v>813</v>
      </c>
      <c r="C167" s="132" t="s">
        <v>923</v>
      </c>
      <c r="D167" s="133">
        <f t="shared" si="3"/>
        <v>79.5</v>
      </c>
      <c r="E167" s="133">
        <v>55.53</v>
      </c>
      <c r="F167" s="133">
        <v>23.97</v>
      </c>
    </row>
    <row r="168" spans="1:6">
      <c r="A168" s="131" t="s">
        <v>309</v>
      </c>
      <c r="B168" s="136"/>
      <c r="C168" s="132" t="s">
        <v>924</v>
      </c>
      <c r="D168" s="133">
        <f t="shared" si="3"/>
        <v>6.12</v>
      </c>
      <c r="E168" s="133">
        <v>6.12</v>
      </c>
      <c r="F168" s="133">
        <v>0</v>
      </c>
    </row>
    <row r="169" spans="1:6">
      <c r="A169" s="131" t="s">
        <v>309</v>
      </c>
      <c r="B169" s="132" t="s">
        <v>819</v>
      </c>
      <c r="C169" s="132" t="s">
        <v>923</v>
      </c>
      <c r="D169" s="133">
        <f t="shared" si="3"/>
        <v>21.36</v>
      </c>
      <c r="E169" s="133">
        <v>0</v>
      </c>
      <c r="F169" s="133">
        <v>21.36</v>
      </c>
    </row>
    <row r="170" spans="1:6">
      <c r="A170" s="131" t="s">
        <v>309</v>
      </c>
      <c r="B170" s="132" t="s">
        <v>925</v>
      </c>
      <c r="C170" s="132" t="s">
        <v>923</v>
      </c>
      <c r="D170" s="133">
        <f t="shared" si="3"/>
        <v>21.79</v>
      </c>
      <c r="E170" s="133">
        <v>21.79</v>
      </c>
      <c r="F170" s="133">
        <v>0</v>
      </c>
    </row>
    <row r="171" spans="1:6">
      <c r="A171" s="131" t="s">
        <v>309</v>
      </c>
      <c r="B171" s="134" t="s">
        <v>832</v>
      </c>
      <c r="C171" s="132" t="s">
        <v>923</v>
      </c>
      <c r="D171" s="133">
        <f t="shared" si="3"/>
        <v>26.52</v>
      </c>
      <c r="E171" s="133">
        <v>26.52</v>
      </c>
      <c r="F171" s="133">
        <v>0</v>
      </c>
    </row>
    <row r="172" spans="1:6">
      <c r="A172" s="131" t="s">
        <v>309</v>
      </c>
      <c r="B172" s="136"/>
      <c r="C172" s="132" t="s">
        <v>926</v>
      </c>
      <c r="D172" s="133">
        <f t="shared" si="3"/>
        <v>34</v>
      </c>
      <c r="E172" s="133">
        <v>0</v>
      </c>
      <c r="F172" s="133">
        <v>34</v>
      </c>
    </row>
    <row r="173" spans="1:6">
      <c r="A173" s="131" t="s">
        <v>309</v>
      </c>
      <c r="B173" s="132" t="s">
        <v>834</v>
      </c>
      <c r="C173" s="132" t="s">
        <v>923</v>
      </c>
      <c r="D173" s="133">
        <f t="shared" si="3"/>
        <v>2.36</v>
      </c>
      <c r="E173" s="133">
        <v>2.36</v>
      </c>
      <c r="F173" s="133">
        <v>0</v>
      </c>
    </row>
    <row r="174" spans="1:6">
      <c r="A174" s="131" t="s">
        <v>309</v>
      </c>
      <c r="B174" s="134" t="s">
        <v>839</v>
      </c>
      <c r="C174" s="132" t="s">
        <v>923</v>
      </c>
      <c r="D174" s="133">
        <f t="shared" si="3"/>
        <v>6.87</v>
      </c>
      <c r="E174" s="133">
        <v>6.87</v>
      </c>
      <c r="F174" s="133">
        <v>0</v>
      </c>
    </row>
    <row r="175" spans="1:6">
      <c r="A175" s="131" t="s">
        <v>309</v>
      </c>
      <c r="B175" s="136"/>
      <c r="C175" s="132" t="s">
        <v>927</v>
      </c>
      <c r="D175" s="133">
        <f t="shared" si="3"/>
        <v>0.52</v>
      </c>
      <c r="E175" s="133">
        <v>0.52</v>
      </c>
      <c r="F175" s="133">
        <v>0</v>
      </c>
    </row>
    <row r="176" spans="1:6">
      <c r="A176" s="131" t="s">
        <v>309</v>
      </c>
      <c r="B176" s="132" t="s">
        <v>842</v>
      </c>
      <c r="C176" s="132" t="s">
        <v>923</v>
      </c>
      <c r="D176" s="133">
        <f t="shared" si="3"/>
        <v>9.5</v>
      </c>
      <c r="E176" s="133">
        <v>9.5</v>
      </c>
      <c r="F176" s="133">
        <v>0</v>
      </c>
    </row>
    <row r="177" spans="1:6">
      <c r="A177" s="131" t="s">
        <v>309</v>
      </c>
      <c r="B177" s="132" t="s">
        <v>844</v>
      </c>
      <c r="C177" s="132" t="s">
        <v>923</v>
      </c>
      <c r="D177" s="133">
        <f t="shared" si="3"/>
        <v>204.56</v>
      </c>
      <c r="E177" s="133">
        <v>163.39</v>
      </c>
      <c r="F177" s="133">
        <v>41.17</v>
      </c>
    </row>
    <row r="178" spans="1:6">
      <c r="A178" s="131" t="s">
        <v>309</v>
      </c>
      <c r="B178" s="132" t="s">
        <v>853</v>
      </c>
      <c r="C178" s="132" t="s">
        <v>923</v>
      </c>
      <c r="D178" s="133">
        <f t="shared" si="3"/>
        <v>22.06</v>
      </c>
      <c r="E178" s="133">
        <v>22.06</v>
      </c>
      <c r="F178" s="133">
        <v>0</v>
      </c>
    </row>
    <row r="179" spans="1:6">
      <c r="A179" s="131" t="s">
        <v>309</v>
      </c>
      <c r="B179" s="132" t="s">
        <v>860</v>
      </c>
      <c r="C179" s="132" t="s">
        <v>923</v>
      </c>
      <c r="D179" s="133">
        <f t="shared" si="3"/>
        <v>29.79</v>
      </c>
      <c r="E179" s="133">
        <v>29.79</v>
      </c>
      <c r="F179" s="133">
        <v>0</v>
      </c>
    </row>
    <row r="180" spans="1:6">
      <c r="A180" s="131" t="s">
        <v>309</v>
      </c>
      <c r="B180" s="134" t="s">
        <v>868</v>
      </c>
      <c r="C180" s="132" t="s">
        <v>928</v>
      </c>
      <c r="D180" s="133">
        <f t="shared" si="3"/>
        <v>5.96</v>
      </c>
      <c r="E180" s="133">
        <v>0</v>
      </c>
      <c r="F180" s="133">
        <v>5.96</v>
      </c>
    </row>
    <row r="181" spans="1:6">
      <c r="A181" s="131" t="s">
        <v>309</v>
      </c>
      <c r="B181" s="136"/>
      <c r="C181" s="132" t="s">
        <v>923</v>
      </c>
      <c r="D181" s="133">
        <f t="shared" si="3"/>
        <v>22.75</v>
      </c>
      <c r="E181" s="133">
        <v>22.75</v>
      </c>
      <c r="F181" s="133">
        <v>0</v>
      </c>
    </row>
    <row r="182" spans="1:6">
      <c r="A182" s="131" t="s">
        <v>309</v>
      </c>
      <c r="B182" s="134" t="s">
        <v>871</v>
      </c>
      <c r="C182" s="132" t="s">
        <v>923</v>
      </c>
      <c r="D182" s="133">
        <f t="shared" si="3"/>
        <v>48.32</v>
      </c>
      <c r="E182" s="133">
        <v>48.32</v>
      </c>
      <c r="F182" s="133">
        <v>0</v>
      </c>
    </row>
    <row r="183" spans="1:6">
      <c r="A183" s="131" t="s">
        <v>309</v>
      </c>
      <c r="B183" s="136"/>
      <c r="C183" s="132" t="s">
        <v>927</v>
      </c>
      <c r="D183" s="133">
        <f t="shared" si="3"/>
        <v>2.48</v>
      </c>
      <c r="E183" s="133">
        <v>2.48</v>
      </c>
      <c r="F183" s="133">
        <v>0</v>
      </c>
    </row>
    <row r="184" spans="1:6">
      <c r="A184" s="131" t="s">
        <v>309</v>
      </c>
      <c r="B184" s="132" t="s">
        <v>876</v>
      </c>
      <c r="C184" s="132" t="s">
        <v>923</v>
      </c>
      <c r="D184" s="133">
        <f t="shared" si="3"/>
        <v>23.3</v>
      </c>
      <c r="E184" s="133">
        <v>0</v>
      </c>
      <c r="F184" s="133">
        <v>23.3</v>
      </c>
    </row>
    <row r="185" spans="1:6">
      <c r="A185" s="131" t="s">
        <v>309</v>
      </c>
      <c r="B185" s="134" t="s">
        <v>879</v>
      </c>
      <c r="C185" s="132" t="s">
        <v>923</v>
      </c>
      <c r="D185" s="133">
        <f t="shared" si="3"/>
        <v>21.09</v>
      </c>
      <c r="E185" s="133">
        <v>21.09</v>
      </c>
      <c r="F185" s="133">
        <v>0</v>
      </c>
    </row>
    <row r="186" spans="1:6">
      <c r="A186" s="131" t="s">
        <v>309</v>
      </c>
      <c r="B186" s="136"/>
      <c r="C186" s="132" t="s">
        <v>927</v>
      </c>
      <c r="D186" s="133">
        <f t="shared" si="3"/>
        <v>0.74</v>
      </c>
      <c r="E186" s="133">
        <v>0.74</v>
      </c>
      <c r="F186" s="133">
        <v>0</v>
      </c>
    </row>
    <row r="187" spans="1:6">
      <c r="A187" s="131" t="s">
        <v>309</v>
      </c>
      <c r="B187" s="132" t="s">
        <v>883</v>
      </c>
      <c r="C187" s="132" t="s">
        <v>929</v>
      </c>
      <c r="D187" s="133">
        <f t="shared" si="3"/>
        <v>75.67</v>
      </c>
      <c r="E187" s="133">
        <v>0</v>
      </c>
      <c r="F187" s="133">
        <v>75.67</v>
      </c>
    </row>
    <row r="188" spans="1:6">
      <c r="A188" s="131" t="s">
        <v>309</v>
      </c>
      <c r="B188" s="134" t="s">
        <v>886</v>
      </c>
      <c r="C188" s="132" t="s">
        <v>930</v>
      </c>
      <c r="D188" s="133">
        <f t="shared" si="3"/>
        <v>15.61</v>
      </c>
      <c r="E188" s="133">
        <v>0</v>
      </c>
      <c r="F188" s="133">
        <v>15.61</v>
      </c>
    </row>
    <row r="189" spans="1:6">
      <c r="A189" s="131" t="s">
        <v>309</v>
      </c>
      <c r="B189" s="135"/>
      <c r="C189" s="132" t="s">
        <v>923</v>
      </c>
      <c r="D189" s="133">
        <f t="shared" si="3"/>
        <v>124.15</v>
      </c>
      <c r="E189" s="133">
        <v>124.15</v>
      </c>
      <c r="F189" s="133">
        <v>0</v>
      </c>
    </row>
    <row r="190" spans="1:6">
      <c r="A190" s="131" t="s">
        <v>309</v>
      </c>
      <c r="B190" s="135"/>
      <c r="C190" s="132" t="s">
        <v>931</v>
      </c>
      <c r="D190" s="133">
        <f t="shared" si="3"/>
        <v>6.13</v>
      </c>
      <c r="E190" s="133">
        <v>0</v>
      </c>
      <c r="F190" s="133">
        <v>6.13</v>
      </c>
    </row>
    <row r="191" spans="1:6">
      <c r="A191" s="131" t="s">
        <v>309</v>
      </c>
      <c r="B191" s="136"/>
      <c r="C191" s="132" t="s">
        <v>927</v>
      </c>
      <c r="D191" s="133">
        <f t="shared" si="3"/>
        <v>1.48</v>
      </c>
      <c r="E191" s="133">
        <v>1.48</v>
      </c>
      <c r="F191" s="133">
        <v>0</v>
      </c>
    </row>
    <row r="192" spans="1:6">
      <c r="A192" s="131" t="s">
        <v>309</v>
      </c>
      <c r="B192" s="132" t="s">
        <v>890</v>
      </c>
      <c r="C192" s="132" t="s">
        <v>923</v>
      </c>
      <c r="D192" s="133">
        <f t="shared" si="3"/>
        <v>12.65</v>
      </c>
      <c r="E192" s="133">
        <v>6.83</v>
      </c>
      <c r="F192" s="133">
        <v>5.82</v>
      </c>
    </row>
    <row r="193" spans="1:6">
      <c r="A193" s="131" t="s">
        <v>309</v>
      </c>
      <c r="B193" s="132" t="s">
        <v>894</v>
      </c>
      <c r="C193" s="132" t="s">
        <v>923</v>
      </c>
      <c r="D193" s="133">
        <f t="shared" si="3"/>
        <v>25.13</v>
      </c>
      <c r="E193" s="133">
        <v>25.13</v>
      </c>
      <c r="F193" s="133">
        <v>0</v>
      </c>
    </row>
    <row r="194" spans="1:6">
      <c r="A194" s="131" t="s">
        <v>309</v>
      </c>
      <c r="B194" s="132" t="s">
        <v>901</v>
      </c>
      <c r="C194" s="132" t="s">
        <v>927</v>
      </c>
      <c r="D194" s="133">
        <f t="shared" si="3"/>
        <v>0.74</v>
      </c>
      <c r="E194" s="133">
        <v>0</v>
      </c>
      <c r="F194" s="133">
        <v>0.74</v>
      </c>
    </row>
    <row r="195" spans="1:6">
      <c r="A195" s="131" t="s">
        <v>309</v>
      </c>
      <c r="B195" s="134" t="s">
        <v>903</v>
      </c>
      <c r="C195" s="132" t="s">
        <v>923</v>
      </c>
      <c r="D195" s="133">
        <f t="shared" si="3"/>
        <v>36.12</v>
      </c>
      <c r="E195" s="133">
        <v>27.91</v>
      </c>
      <c r="F195" s="133">
        <v>8.21</v>
      </c>
    </row>
    <row r="196" spans="1:6">
      <c r="A196" s="131" t="s">
        <v>309</v>
      </c>
      <c r="B196" s="136"/>
      <c r="C196" s="132" t="s">
        <v>927</v>
      </c>
      <c r="D196" s="133">
        <f t="shared" si="3"/>
        <v>3.97</v>
      </c>
      <c r="E196" s="133">
        <v>0</v>
      </c>
      <c r="F196" s="133">
        <v>3.97</v>
      </c>
    </row>
    <row r="197" spans="1:6">
      <c r="A197" s="131" t="s">
        <v>309</v>
      </c>
      <c r="B197" s="132" t="s">
        <v>911</v>
      </c>
      <c r="C197" s="132" t="s">
        <v>923</v>
      </c>
      <c r="D197" s="133">
        <f t="shared" si="3"/>
        <v>22.59</v>
      </c>
      <c r="E197" s="133">
        <v>22.59</v>
      </c>
      <c r="F197" s="133">
        <v>0</v>
      </c>
    </row>
    <row r="198" spans="1:6">
      <c r="A198" s="131" t="s">
        <v>309</v>
      </c>
      <c r="B198" s="132" t="s">
        <v>913</v>
      </c>
      <c r="C198" s="132" t="s">
        <v>923</v>
      </c>
      <c r="D198" s="133">
        <f t="shared" si="3"/>
        <v>51.54</v>
      </c>
      <c r="E198" s="133">
        <v>51.54</v>
      </c>
      <c r="F198" s="133">
        <v>0</v>
      </c>
    </row>
    <row r="199" spans="1:6">
      <c r="A199" s="131" t="s">
        <v>309</v>
      </c>
      <c r="B199" s="132" t="s">
        <v>917</v>
      </c>
      <c r="C199" s="132" t="s">
        <v>923</v>
      </c>
      <c r="D199" s="133">
        <f t="shared" ref="D199:D262" si="4">(E199+F199)</f>
        <v>21.43</v>
      </c>
      <c r="E199" s="133">
        <v>21.43</v>
      </c>
      <c r="F199" s="133">
        <v>0</v>
      </c>
    </row>
    <row r="200" ht="24" spans="1:6">
      <c r="A200" s="131" t="s">
        <v>309</v>
      </c>
      <c r="B200" s="132" t="s">
        <v>920</v>
      </c>
      <c r="C200" s="132" t="s">
        <v>923</v>
      </c>
      <c r="D200" s="133">
        <f t="shared" si="4"/>
        <v>49.91</v>
      </c>
      <c r="E200" s="133">
        <v>23.79</v>
      </c>
      <c r="F200" s="133">
        <v>26.12</v>
      </c>
    </row>
    <row r="201" s="108" customFormat="1" spans="1:6">
      <c r="A201" s="141" t="s">
        <v>932</v>
      </c>
      <c r="B201" s="142"/>
      <c r="C201" s="141"/>
      <c r="D201" s="140">
        <f t="shared" si="4"/>
        <v>1498.130632</v>
      </c>
      <c r="E201" s="124">
        <f>E202+E275</f>
        <v>999.384725</v>
      </c>
      <c r="F201" s="124">
        <f>F202+F275</f>
        <v>498.745907</v>
      </c>
    </row>
    <row r="202" spans="1:6">
      <c r="A202" s="143" t="s">
        <v>807</v>
      </c>
      <c r="B202" s="144"/>
      <c r="C202" s="145"/>
      <c r="D202" s="133">
        <f t="shared" si="4"/>
        <v>1324.818462</v>
      </c>
      <c r="E202" s="45">
        <f>SUM(E203:E274)</f>
        <v>932.693065</v>
      </c>
      <c r="F202" s="45">
        <f>SUM(F203:F274)</f>
        <v>392.125397</v>
      </c>
    </row>
    <row r="203" ht="24" spans="1:6">
      <c r="A203" s="131" t="s">
        <v>808</v>
      </c>
      <c r="B203" s="132" t="s">
        <v>920</v>
      </c>
      <c r="C203" s="132" t="s">
        <v>827</v>
      </c>
      <c r="D203" s="133">
        <f t="shared" si="4"/>
        <v>16.479198</v>
      </c>
      <c r="E203" s="133">
        <v>16.479198</v>
      </c>
      <c r="F203" s="133">
        <v>0</v>
      </c>
    </row>
    <row r="204" spans="1:6">
      <c r="A204" s="131" t="s">
        <v>808</v>
      </c>
      <c r="B204" s="132" t="s">
        <v>819</v>
      </c>
      <c r="C204" s="132" t="s">
        <v>887</v>
      </c>
      <c r="D204" s="133">
        <f t="shared" si="4"/>
        <v>3.675058</v>
      </c>
      <c r="E204" s="133">
        <v>0</v>
      </c>
      <c r="F204" s="133">
        <v>3.675058</v>
      </c>
    </row>
    <row r="205" spans="1:6">
      <c r="A205" s="131" t="s">
        <v>808</v>
      </c>
      <c r="B205" s="132" t="s">
        <v>864</v>
      </c>
      <c r="C205" s="132" t="s">
        <v>817</v>
      </c>
      <c r="D205" s="133">
        <f t="shared" si="4"/>
        <v>4.277331</v>
      </c>
      <c r="E205" s="133">
        <v>4.277331</v>
      </c>
      <c r="F205" s="133">
        <v>0</v>
      </c>
    </row>
    <row r="206" spans="1:6">
      <c r="A206" s="131" t="s">
        <v>808</v>
      </c>
      <c r="B206" s="134" t="s">
        <v>910</v>
      </c>
      <c r="C206" s="132" t="s">
        <v>887</v>
      </c>
      <c r="D206" s="133">
        <f t="shared" si="4"/>
        <v>14.369608</v>
      </c>
      <c r="E206" s="133">
        <v>14.369608</v>
      </c>
      <c r="F206" s="133">
        <v>0</v>
      </c>
    </row>
    <row r="207" spans="1:6">
      <c r="A207" s="131" t="s">
        <v>808</v>
      </c>
      <c r="B207" s="136"/>
      <c r="C207" s="132" t="s">
        <v>817</v>
      </c>
      <c r="D207" s="133">
        <f t="shared" si="4"/>
        <v>12.163011</v>
      </c>
      <c r="E207" s="133">
        <v>12.163011</v>
      </c>
      <c r="F207" s="133">
        <v>0</v>
      </c>
    </row>
    <row r="208" spans="1:6">
      <c r="A208" s="131" t="s">
        <v>808</v>
      </c>
      <c r="B208" s="132" t="s">
        <v>916</v>
      </c>
      <c r="C208" s="132" t="s">
        <v>824</v>
      </c>
      <c r="D208" s="133">
        <f t="shared" si="4"/>
        <v>4.7025</v>
      </c>
      <c r="E208" s="133">
        <v>0</v>
      </c>
      <c r="F208" s="133">
        <v>4.7025</v>
      </c>
    </row>
    <row r="209" spans="1:6">
      <c r="A209" s="131" t="s">
        <v>808</v>
      </c>
      <c r="B209" s="134" t="s">
        <v>917</v>
      </c>
      <c r="C209" s="132" t="s">
        <v>933</v>
      </c>
      <c r="D209" s="133">
        <f t="shared" si="4"/>
        <v>3.560346</v>
      </c>
      <c r="E209" s="133">
        <v>3.560346</v>
      </c>
      <c r="F209" s="133">
        <v>0</v>
      </c>
    </row>
    <row r="210" spans="1:6">
      <c r="A210" s="131" t="s">
        <v>808</v>
      </c>
      <c r="B210" s="136"/>
      <c r="C210" s="132" t="s">
        <v>934</v>
      </c>
      <c r="D210" s="133">
        <f t="shared" si="4"/>
        <v>2.997666</v>
      </c>
      <c r="E210" s="133">
        <v>2.997666</v>
      </c>
      <c r="F210" s="133">
        <v>0</v>
      </c>
    </row>
    <row r="211" spans="1:6">
      <c r="A211" s="131" t="s">
        <v>808</v>
      </c>
      <c r="B211" s="132" t="s">
        <v>914</v>
      </c>
      <c r="C211" s="132" t="s">
        <v>810</v>
      </c>
      <c r="D211" s="133">
        <f t="shared" si="4"/>
        <v>1.364696</v>
      </c>
      <c r="E211" s="133">
        <v>1.364696</v>
      </c>
      <c r="F211" s="133">
        <v>0</v>
      </c>
    </row>
    <row r="212" spans="1:6">
      <c r="A212" s="131" t="s">
        <v>808</v>
      </c>
      <c r="B212" s="132" t="s">
        <v>813</v>
      </c>
      <c r="C212" s="132" t="s">
        <v>817</v>
      </c>
      <c r="D212" s="133">
        <f t="shared" si="4"/>
        <v>66.47738</v>
      </c>
      <c r="E212" s="133">
        <v>0</v>
      </c>
      <c r="F212" s="133">
        <v>66.47738</v>
      </c>
    </row>
    <row r="213" spans="1:6">
      <c r="A213" s="131" t="s">
        <v>808</v>
      </c>
      <c r="B213" s="134" t="s">
        <v>880</v>
      </c>
      <c r="C213" s="132" t="s">
        <v>887</v>
      </c>
      <c r="D213" s="133">
        <f t="shared" si="4"/>
        <v>7.30572</v>
      </c>
      <c r="E213" s="133">
        <v>0</v>
      </c>
      <c r="F213" s="133">
        <v>7.30572</v>
      </c>
    </row>
    <row r="214" spans="1:6">
      <c r="A214" s="131" t="s">
        <v>808</v>
      </c>
      <c r="B214" s="135"/>
      <c r="C214" s="132" t="s">
        <v>935</v>
      </c>
      <c r="D214" s="133">
        <f t="shared" si="4"/>
        <v>3.755299</v>
      </c>
      <c r="E214" s="133">
        <v>3.755299</v>
      </c>
      <c r="F214" s="133">
        <v>0</v>
      </c>
    </row>
    <row r="215" spans="1:6">
      <c r="A215" s="131" t="s">
        <v>808</v>
      </c>
      <c r="B215" s="135"/>
      <c r="C215" s="132" t="s">
        <v>816</v>
      </c>
      <c r="D215" s="133">
        <f t="shared" si="4"/>
        <v>5.927388</v>
      </c>
      <c r="E215" s="133">
        <v>5.927388</v>
      </c>
      <c r="F215" s="133">
        <v>0</v>
      </c>
    </row>
    <row r="216" spans="1:6">
      <c r="A216" s="131" t="s">
        <v>808</v>
      </c>
      <c r="B216" s="136"/>
      <c r="C216" s="132" t="s">
        <v>817</v>
      </c>
      <c r="D216" s="133">
        <f t="shared" si="4"/>
        <v>2.099507</v>
      </c>
      <c r="E216" s="133">
        <v>0</v>
      </c>
      <c r="F216" s="133">
        <v>2.099507</v>
      </c>
    </row>
    <row r="217" spans="1:6">
      <c r="A217" s="131" t="s">
        <v>808</v>
      </c>
      <c r="B217" s="132" t="s">
        <v>829</v>
      </c>
      <c r="C217" s="132" t="s">
        <v>817</v>
      </c>
      <c r="D217" s="133">
        <f t="shared" si="4"/>
        <v>7.723543</v>
      </c>
      <c r="E217" s="133">
        <v>7.723543</v>
      </c>
      <c r="F217" s="133">
        <v>0</v>
      </c>
    </row>
    <row r="218" spans="1:6">
      <c r="A218" s="131" t="s">
        <v>808</v>
      </c>
      <c r="B218" s="134" t="s">
        <v>832</v>
      </c>
      <c r="C218" s="132" t="s">
        <v>923</v>
      </c>
      <c r="D218" s="133">
        <f t="shared" si="4"/>
        <v>25.14052</v>
      </c>
      <c r="E218" s="133">
        <v>25.14052</v>
      </c>
      <c r="F218" s="133">
        <v>0</v>
      </c>
    </row>
    <row r="219" spans="1:6">
      <c r="A219" s="131" t="s">
        <v>808</v>
      </c>
      <c r="B219" s="136"/>
      <c r="C219" s="132" t="s">
        <v>817</v>
      </c>
      <c r="D219" s="133">
        <f t="shared" si="4"/>
        <v>3.297713</v>
      </c>
      <c r="E219" s="133">
        <v>3.297713</v>
      </c>
      <c r="F219" s="133">
        <v>0</v>
      </c>
    </row>
    <row r="220" spans="1:6">
      <c r="A220" s="131" t="s">
        <v>808</v>
      </c>
      <c r="B220" s="134" t="s">
        <v>842</v>
      </c>
      <c r="C220" s="132" t="s">
        <v>887</v>
      </c>
      <c r="D220" s="133">
        <f t="shared" si="4"/>
        <v>7.021158</v>
      </c>
      <c r="E220" s="133">
        <v>0</v>
      </c>
      <c r="F220" s="133">
        <v>7.021158</v>
      </c>
    </row>
    <row r="221" spans="1:6">
      <c r="A221" s="131" t="s">
        <v>808</v>
      </c>
      <c r="B221" s="135"/>
      <c r="C221" s="132" t="s">
        <v>936</v>
      </c>
      <c r="D221" s="133">
        <f t="shared" si="4"/>
        <v>5.5176</v>
      </c>
      <c r="E221" s="133">
        <v>0</v>
      </c>
      <c r="F221" s="133">
        <v>5.5176</v>
      </c>
    </row>
    <row r="222" spans="1:6">
      <c r="A222" s="131" t="s">
        <v>808</v>
      </c>
      <c r="B222" s="136"/>
      <c r="C222" s="132" t="s">
        <v>817</v>
      </c>
      <c r="D222" s="133">
        <f t="shared" si="4"/>
        <v>14.030798</v>
      </c>
      <c r="E222" s="133">
        <v>0</v>
      </c>
      <c r="F222" s="133">
        <v>14.030798</v>
      </c>
    </row>
    <row r="223" spans="1:6">
      <c r="A223" s="131" t="s">
        <v>808</v>
      </c>
      <c r="B223" s="134" t="s">
        <v>834</v>
      </c>
      <c r="C223" s="132" t="s">
        <v>816</v>
      </c>
      <c r="D223" s="133">
        <f t="shared" si="4"/>
        <v>0.361685</v>
      </c>
      <c r="E223" s="133">
        <v>0</v>
      </c>
      <c r="F223" s="133">
        <v>0.361685</v>
      </c>
    </row>
    <row r="224" spans="1:6">
      <c r="A224" s="131" t="s">
        <v>808</v>
      </c>
      <c r="B224" s="136"/>
      <c r="C224" s="132" t="s">
        <v>817</v>
      </c>
      <c r="D224" s="133">
        <f t="shared" si="4"/>
        <v>5.317762</v>
      </c>
      <c r="E224" s="133">
        <v>5.317762</v>
      </c>
      <c r="F224" s="133">
        <v>0</v>
      </c>
    </row>
    <row r="225" spans="1:6">
      <c r="A225" s="131" t="s">
        <v>808</v>
      </c>
      <c r="B225" s="132" t="s">
        <v>876</v>
      </c>
      <c r="C225" s="132" t="s">
        <v>817</v>
      </c>
      <c r="D225" s="133">
        <f t="shared" si="4"/>
        <v>1.460046</v>
      </c>
      <c r="E225" s="133">
        <v>1.460046</v>
      </c>
      <c r="F225" s="133">
        <v>0</v>
      </c>
    </row>
    <row r="226" spans="1:6">
      <c r="A226" s="131" t="s">
        <v>808</v>
      </c>
      <c r="B226" s="132" t="s">
        <v>838</v>
      </c>
      <c r="C226" s="132" t="s">
        <v>937</v>
      </c>
      <c r="D226" s="133">
        <f t="shared" si="4"/>
        <v>4.998721</v>
      </c>
      <c r="E226" s="133">
        <v>0</v>
      </c>
      <c r="F226" s="133">
        <v>4.998721</v>
      </c>
    </row>
    <row r="227" spans="1:6">
      <c r="A227" s="131" t="s">
        <v>808</v>
      </c>
      <c r="B227" s="132" t="s">
        <v>903</v>
      </c>
      <c r="C227" s="132" t="s">
        <v>817</v>
      </c>
      <c r="D227" s="133">
        <f t="shared" si="4"/>
        <v>2.322486</v>
      </c>
      <c r="E227" s="133">
        <v>2.322486</v>
      </c>
      <c r="F227" s="133">
        <v>0</v>
      </c>
    </row>
    <row r="228" spans="1:6">
      <c r="A228" s="131" t="s">
        <v>808</v>
      </c>
      <c r="B228" s="132" t="s">
        <v>907</v>
      </c>
      <c r="C228" s="132" t="s">
        <v>817</v>
      </c>
      <c r="D228" s="133">
        <f t="shared" si="4"/>
        <v>9.1767</v>
      </c>
      <c r="E228" s="133">
        <v>9.1767</v>
      </c>
      <c r="F228" s="133">
        <v>0</v>
      </c>
    </row>
    <row r="229" spans="1:6">
      <c r="A229" s="131" t="s">
        <v>808</v>
      </c>
      <c r="B229" s="134" t="s">
        <v>908</v>
      </c>
      <c r="C229" s="132" t="s">
        <v>887</v>
      </c>
      <c r="D229" s="133">
        <f t="shared" si="4"/>
        <v>5.470951</v>
      </c>
      <c r="E229" s="133">
        <v>0</v>
      </c>
      <c r="F229" s="133">
        <v>5.470951</v>
      </c>
    </row>
    <row r="230" spans="1:6">
      <c r="A230" s="131" t="s">
        <v>808</v>
      </c>
      <c r="B230" s="135"/>
      <c r="C230" s="132" t="s">
        <v>888</v>
      </c>
      <c r="D230" s="133">
        <f t="shared" si="4"/>
        <v>7.72388</v>
      </c>
      <c r="E230" s="133">
        <v>7.72388</v>
      </c>
      <c r="F230" s="133">
        <v>0</v>
      </c>
    </row>
    <row r="231" spans="1:6">
      <c r="A231" s="131" t="s">
        <v>808</v>
      </c>
      <c r="B231" s="135"/>
      <c r="C231" s="132" t="s">
        <v>824</v>
      </c>
      <c r="D231" s="133">
        <f t="shared" si="4"/>
        <v>12.59928</v>
      </c>
      <c r="E231" s="133">
        <v>12.59928</v>
      </c>
      <c r="F231" s="133">
        <v>0</v>
      </c>
    </row>
    <row r="232" spans="1:6">
      <c r="A232" s="131" t="s">
        <v>808</v>
      </c>
      <c r="B232" s="136"/>
      <c r="C232" s="132" t="s">
        <v>816</v>
      </c>
      <c r="D232" s="133">
        <f t="shared" si="4"/>
        <v>5.766997</v>
      </c>
      <c r="E232" s="133">
        <v>5.766997</v>
      </c>
      <c r="F232" s="133">
        <v>0</v>
      </c>
    </row>
    <row r="233" spans="1:6">
      <c r="A233" s="131" t="s">
        <v>808</v>
      </c>
      <c r="B233" s="134" t="s">
        <v>844</v>
      </c>
      <c r="C233" s="132" t="s">
        <v>938</v>
      </c>
      <c r="D233" s="133">
        <f t="shared" si="4"/>
        <v>155.992865</v>
      </c>
      <c r="E233" s="133">
        <v>0</v>
      </c>
      <c r="F233" s="133">
        <v>155.992865</v>
      </c>
    </row>
    <row r="234" spans="1:6">
      <c r="A234" s="131" t="s">
        <v>808</v>
      </c>
      <c r="B234" s="135"/>
      <c r="C234" s="132" t="s">
        <v>816</v>
      </c>
      <c r="D234" s="133">
        <f t="shared" si="4"/>
        <v>8.062262</v>
      </c>
      <c r="E234" s="133">
        <v>8.062262</v>
      </c>
      <c r="F234" s="133">
        <v>0</v>
      </c>
    </row>
    <row r="235" spans="1:6">
      <c r="A235" s="131" t="s">
        <v>808</v>
      </c>
      <c r="B235" s="136"/>
      <c r="C235" s="132" t="s">
        <v>817</v>
      </c>
      <c r="D235" s="133">
        <f t="shared" si="4"/>
        <v>430.814554</v>
      </c>
      <c r="E235" s="133">
        <v>430.814554</v>
      </c>
      <c r="F235" s="133">
        <v>0</v>
      </c>
    </row>
    <row r="236" spans="1:6">
      <c r="A236" s="131" t="s">
        <v>808</v>
      </c>
      <c r="B236" s="132" t="s">
        <v>939</v>
      </c>
      <c r="C236" s="132" t="s">
        <v>824</v>
      </c>
      <c r="D236" s="133">
        <f t="shared" si="4"/>
        <v>5.63046</v>
      </c>
      <c r="E236" s="133">
        <v>0</v>
      </c>
      <c r="F236" s="133">
        <v>5.63046</v>
      </c>
    </row>
    <row r="237" spans="1:6">
      <c r="A237" s="131" t="s">
        <v>808</v>
      </c>
      <c r="B237" s="132" t="s">
        <v>912</v>
      </c>
      <c r="C237" s="132" t="s">
        <v>817</v>
      </c>
      <c r="D237" s="133">
        <f t="shared" si="4"/>
        <v>8.1201</v>
      </c>
      <c r="E237" s="133">
        <v>8.1201</v>
      </c>
      <c r="F237" s="133">
        <v>0</v>
      </c>
    </row>
    <row r="238" spans="1:6">
      <c r="A238" s="131" t="s">
        <v>808</v>
      </c>
      <c r="B238" s="132" t="s">
        <v>890</v>
      </c>
      <c r="C238" s="132" t="s">
        <v>810</v>
      </c>
      <c r="D238" s="133">
        <f t="shared" si="4"/>
        <v>4.90286</v>
      </c>
      <c r="E238" s="133">
        <v>0</v>
      </c>
      <c r="F238" s="133">
        <v>4.90286</v>
      </c>
    </row>
    <row r="239" spans="1:6">
      <c r="A239" s="131" t="s">
        <v>808</v>
      </c>
      <c r="B239" s="132" t="s">
        <v>868</v>
      </c>
      <c r="C239" s="132" t="s">
        <v>817</v>
      </c>
      <c r="D239" s="133">
        <f t="shared" si="4"/>
        <v>12.90321</v>
      </c>
      <c r="E239" s="133">
        <v>12.90321</v>
      </c>
      <c r="F239" s="133">
        <v>0</v>
      </c>
    </row>
    <row r="240" spans="1:6">
      <c r="A240" s="131" t="s">
        <v>808</v>
      </c>
      <c r="B240" s="132" t="s">
        <v>863</v>
      </c>
      <c r="C240" s="132" t="s">
        <v>817</v>
      </c>
      <c r="D240" s="133">
        <f t="shared" si="4"/>
        <v>7.68396</v>
      </c>
      <c r="E240" s="133">
        <v>7.68396</v>
      </c>
      <c r="F240" s="133">
        <v>0</v>
      </c>
    </row>
    <row r="241" spans="1:6">
      <c r="A241" s="131" t="s">
        <v>808</v>
      </c>
      <c r="B241" s="132" t="s">
        <v>825</v>
      </c>
      <c r="C241" s="132" t="s">
        <v>817</v>
      </c>
      <c r="D241" s="133">
        <f t="shared" si="4"/>
        <v>10.594287</v>
      </c>
      <c r="E241" s="133">
        <v>10.594287</v>
      </c>
      <c r="F241" s="133">
        <v>0</v>
      </c>
    </row>
    <row r="242" spans="1:6">
      <c r="A242" s="131" t="s">
        <v>808</v>
      </c>
      <c r="B242" s="134" t="s">
        <v>940</v>
      </c>
      <c r="C242" s="132" t="s">
        <v>827</v>
      </c>
      <c r="D242" s="133">
        <f t="shared" si="4"/>
        <v>6.077516</v>
      </c>
      <c r="E242" s="133">
        <v>6.077516</v>
      </c>
      <c r="F242" s="133">
        <v>0</v>
      </c>
    </row>
    <row r="243" spans="1:6">
      <c r="A243" s="131" t="s">
        <v>808</v>
      </c>
      <c r="B243" s="136"/>
      <c r="C243" s="132" t="s">
        <v>816</v>
      </c>
      <c r="D243" s="133">
        <f t="shared" si="4"/>
        <v>6.150161</v>
      </c>
      <c r="E243" s="133">
        <v>0</v>
      </c>
      <c r="F243" s="133">
        <v>6.150161</v>
      </c>
    </row>
    <row r="244" spans="1:6">
      <c r="A244" s="131" t="s">
        <v>808</v>
      </c>
      <c r="B244" s="134" t="s">
        <v>865</v>
      </c>
      <c r="C244" s="132" t="s">
        <v>935</v>
      </c>
      <c r="D244" s="133">
        <f t="shared" si="4"/>
        <v>10</v>
      </c>
      <c r="E244" s="133">
        <v>10</v>
      </c>
      <c r="F244" s="133">
        <v>0</v>
      </c>
    </row>
    <row r="245" spans="1:6">
      <c r="A245" s="131" t="s">
        <v>808</v>
      </c>
      <c r="B245" s="136"/>
      <c r="C245" s="132" t="s">
        <v>816</v>
      </c>
      <c r="D245" s="133">
        <f t="shared" si="4"/>
        <v>7.438354</v>
      </c>
      <c r="E245" s="133">
        <v>0</v>
      </c>
      <c r="F245" s="133">
        <v>7.438354</v>
      </c>
    </row>
    <row r="246" spans="1:6">
      <c r="A246" s="131" t="s">
        <v>808</v>
      </c>
      <c r="B246" s="132" t="s">
        <v>893</v>
      </c>
      <c r="C246" s="132" t="s">
        <v>817</v>
      </c>
      <c r="D246" s="133">
        <f t="shared" si="4"/>
        <v>4.115632</v>
      </c>
      <c r="E246" s="133">
        <v>4.115632</v>
      </c>
      <c r="F246" s="133">
        <v>0</v>
      </c>
    </row>
    <row r="247" spans="1:6">
      <c r="A247" s="131" t="s">
        <v>808</v>
      </c>
      <c r="B247" s="134" t="s">
        <v>840</v>
      </c>
      <c r="C247" s="132" t="s">
        <v>827</v>
      </c>
      <c r="D247" s="133">
        <f t="shared" si="4"/>
        <v>2.481864</v>
      </c>
      <c r="E247" s="133">
        <v>2.481864</v>
      </c>
      <c r="F247" s="133">
        <v>0</v>
      </c>
    </row>
    <row r="248" spans="1:6">
      <c r="A248" s="131" t="s">
        <v>808</v>
      </c>
      <c r="B248" s="136"/>
      <c r="C248" s="132" t="s">
        <v>817</v>
      </c>
      <c r="D248" s="133">
        <f t="shared" si="4"/>
        <v>1.023464</v>
      </c>
      <c r="E248" s="133">
        <v>1.023464</v>
      </c>
      <c r="F248" s="133">
        <v>0</v>
      </c>
    </row>
    <row r="249" spans="1:6">
      <c r="A249" s="131" t="s">
        <v>808</v>
      </c>
      <c r="B249" s="134" t="s">
        <v>879</v>
      </c>
      <c r="C249" s="132" t="s">
        <v>816</v>
      </c>
      <c r="D249" s="133">
        <f t="shared" si="4"/>
        <v>7.202042</v>
      </c>
      <c r="E249" s="133">
        <v>0</v>
      </c>
      <c r="F249" s="133">
        <v>7.202042</v>
      </c>
    </row>
    <row r="250" spans="1:6">
      <c r="A250" s="131" t="s">
        <v>808</v>
      </c>
      <c r="B250" s="136"/>
      <c r="C250" s="132" t="s">
        <v>817</v>
      </c>
      <c r="D250" s="133">
        <f t="shared" si="4"/>
        <v>3.822107</v>
      </c>
      <c r="E250" s="133">
        <v>3.822107</v>
      </c>
      <c r="F250" s="133">
        <v>0</v>
      </c>
    </row>
    <row r="251" spans="1:6">
      <c r="A251" s="131" t="s">
        <v>808</v>
      </c>
      <c r="B251" s="132" t="s">
        <v>886</v>
      </c>
      <c r="C251" s="132" t="s">
        <v>817</v>
      </c>
      <c r="D251" s="133">
        <f t="shared" si="4"/>
        <v>165.623665</v>
      </c>
      <c r="E251" s="133">
        <v>165.623665</v>
      </c>
      <c r="F251" s="133">
        <v>0</v>
      </c>
    </row>
    <row r="252" spans="1:6">
      <c r="A252" s="131" t="s">
        <v>808</v>
      </c>
      <c r="B252" s="132" t="s">
        <v>913</v>
      </c>
      <c r="C252" s="132" t="s">
        <v>817</v>
      </c>
      <c r="D252" s="133">
        <f t="shared" si="4"/>
        <v>3.558896</v>
      </c>
      <c r="E252" s="133">
        <v>3.558896</v>
      </c>
      <c r="F252" s="133">
        <v>0</v>
      </c>
    </row>
    <row r="253" spans="1:6">
      <c r="A253" s="131" t="s">
        <v>808</v>
      </c>
      <c r="B253" s="132" t="s">
        <v>898</v>
      </c>
      <c r="C253" s="132" t="s">
        <v>817</v>
      </c>
      <c r="D253" s="133">
        <f t="shared" si="4"/>
        <v>0.4138</v>
      </c>
      <c r="E253" s="133">
        <v>0.4138</v>
      </c>
      <c r="F253" s="133">
        <v>0</v>
      </c>
    </row>
    <row r="254" spans="1:6">
      <c r="A254" s="131" t="s">
        <v>808</v>
      </c>
      <c r="B254" s="132" t="s">
        <v>847</v>
      </c>
      <c r="C254" s="132" t="s">
        <v>817</v>
      </c>
      <c r="D254" s="133">
        <f t="shared" si="4"/>
        <v>21.64174</v>
      </c>
      <c r="E254" s="133">
        <v>0</v>
      </c>
      <c r="F254" s="133">
        <v>21.64174</v>
      </c>
    </row>
    <row r="255" spans="1:6">
      <c r="A255" s="131" t="s">
        <v>808</v>
      </c>
      <c r="B255" s="134" t="s">
        <v>853</v>
      </c>
      <c r="C255" s="132" t="s">
        <v>887</v>
      </c>
      <c r="D255" s="133">
        <f t="shared" si="4"/>
        <v>6.19081</v>
      </c>
      <c r="E255" s="133">
        <v>6.19081</v>
      </c>
      <c r="F255" s="133">
        <v>0</v>
      </c>
    </row>
    <row r="256" spans="1:6">
      <c r="A256" s="131" t="s">
        <v>808</v>
      </c>
      <c r="B256" s="135"/>
      <c r="C256" s="132" t="s">
        <v>941</v>
      </c>
      <c r="D256" s="133">
        <f t="shared" si="4"/>
        <v>5.25996</v>
      </c>
      <c r="E256" s="133">
        <v>5.25996</v>
      </c>
      <c r="F256" s="133">
        <v>0</v>
      </c>
    </row>
    <row r="257" spans="1:6">
      <c r="A257" s="131" t="s">
        <v>808</v>
      </c>
      <c r="B257" s="136"/>
      <c r="C257" s="132" t="s">
        <v>942</v>
      </c>
      <c r="D257" s="133">
        <f t="shared" si="4"/>
        <v>22.740686</v>
      </c>
      <c r="E257" s="133">
        <v>22.740686</v>
      </c>
      <c r="F257" s="133">
        <v>0</v>
      </c>
    </row>
    <row r="258" spans="1:6">
      <c r="A258" s="131" t="s">
        <v>808</v>
      </c>
      <c r="B258" s="132" t="s">
        <v>894</v>
      </c>
      <c r="C258" s="132" t="s">
        <v>942</v>
      </c>
      <c r="D258" s="133">
        <f t="shared" si="4"/>
        <v>30.445614</v>
      </c>
      <c r="E258" s="133">
        <v>30.445614</v>
      </c>
      <c r="F258" s="133">
        <v>0</v>
      </c>
    </row>
    <row r="259" spans="1:6">
      <c r="A259" s="131" t="s">
        <v>808</v>
      </c>
      <c r="B259" s="132" t="s">
        <v>874</v>
      </c>
      <c r="C259" s="132" t="s">
        <v>831</v>
      </c>
      <c r="D259" s="133">
        <f t="shared" si="4"/>
        <v>30.45482</v>
      </c>
      <c r="E259" s="133">
        <v>2.61361</v>
      </c>
      <c r="F259" s="133">
        <v>27.84121</v>
      </c>
    </row>
    <row r="260" spans="1:6">
      <c r="A260" s="131" t="s">
        <v>808</v>
      </c>
      <c r="B260" s="132" t="s">
        <v>858</v>
      </c>
      <c r="C260" s="132" t="s">
        <v>831</v>
      </c>
      <c r="D260" s="133">
        <f t="shared" si="4"/>
        <v>17.869958</v>
      </c>
      <c r="E260" s="133">
        <v>0</v>
      </c>
      <c r="F260" s="133">
        <v>17.869958</v>
      </c>
    </row>
    <row r="261" spans="1:6">
      <c r="A261" s="131" t="s">
        <v>808</v>
      </c>
      <c r="B261" s="132" t="s">
        <v>830</v>
      </c>
      <c r="C261" s="132" t="s">
        <v>942</v>
      </c>
      <c r="D261" s="133">
        <f t="shared" si="4"/>
        <v>6.640967</v>
      </c>
      <c r="E261" s="133">
        <v>6.640967</v>
      </c>
      <c r="F261" s="133">
        <v>0</v>
      </c>
    </row>
    <row r="262" spans="1:6">
      <c r="A262" s="131" t="s">
        <v>808</v>
      </c>
      <c r="B262" s="134" t="s">
        <v>818</v>
      </c>
      <c r="C262" s="132" t="s">
        <v>831</v>
      </c>
      <c r="D262" s="133">
        <f t="shared" si="4"/>
        <v>8.854758</v>
      </c>
      <c r="E262" s="133">
        <v>0</v>
      </c>
      <c r="F262" s="133">
        <v>8.854758</v>
      </c>
    </row>
    <row r="263" spans="1:6">
      <c r="A263" s="131" t="s">
        <v>808</v>
      </c>
      <c r="B263" s="136"/>
      <c r="C263" s="132" t="s">
        <v>943</v>
      </c>
      <c r="D263" s="133">
        <f t="shared" ref="D263:D288" si="5">(E263+F263)</f>
        <v>3.237022</v>
      </c>
      <c r="E263" s="133">
        <v>0</v>
      </c>
      <c r="F263" s="133">
        <v>3.237022</v>
      </c>
    </row>
    <row r="264" spans="1:6">
      <c r="A264" s="131" t="s">
        <v>808</v>
      </c>
      <c r="B264" s="134" t="s">
        <v>895</v>
      </c>
      <c r="C264" s="132" t="s">
        <v>935</v>
      </c>
      <c r="D264" s="133">
        <f t="shared" si="5"/>
        <v>1.45162</v>
      </c>
      <c r="E264" s="133">
        <v>1.45162</v>
      </c>
      <c r="F264" s="133">
        <v>0</v>
      </c>
    </row>
    <row r="265" spans="1:6">
      <c r="A265" s="131" t="s">
        <v>808</v>
      </c>
      <c r="B265" s="136"/>
      <c r="C265" s="132" t="s">
        <v>817</v>
      </c>
      <c r="D265" s="133">
        <f t="shared" si="5"/>
        <v>5.916242</v>
      </c>
      <c r="E265" s="133">
        <v>5.916242</v>
      </c>
      <c r="F265" s="133">
        <v>0</v>
      </c>
    </row>
    <row r="266" spans="1:6">
      <c r="A266" s="131" t="s">
        <v>808</v>
      </c>
      <c r="B266" s="134" t="s">
        <v>905</v>
      </c>
      <c r="C266" s="132" t="s">
        <v>935</v>
      </c>
      <c r="D266" s="133">
        <f t="shared" si="5"/>
        <v>1.658</v>
      </c>
      <c r="E266" s="133">
        <v>1.658</v>
      </c>
      <c r="F266" s="133">
        <v>0</v>
      </c>
    </row>
    <row r="267" spans="1:6">
      <c r="A267" s="131" t="s">
        <v>808</v>
      </c>
      <c r="B267" s="135"/>
      <c r="C267" s="132" t="s">
        <v>888</v>
      </c>
      <c r="D267" s="133">
        <f t="shared" si="5"/>
        <v>11.464476</v>
      </c>
      <c r="E267" s="133">
        <v>11.464476</v>
      </c>
      <c r="F267" s="133">
        <v>0</v>
      </c>
    </row>
    <row r="268" spans="1:6">
      <c r="A268" s="131" t="s">
        <v>808</v>
      </c>
      <c r="B268" s="136"/>
      <c r="C268" s="132" t="s">
        <v>827</v>
      </c>
      <c r="D268" s="133">
        <f t="shared" si="5"/>
        <v>0.245537</v>
      </c>
      <c r="E268" s="133">
        <v>0.245537</v>
      </c>
      <c r="F268" s="133">
        <v>0</v>
      </c>
    </row>
    <row r="269" spans="1:6">
      <c r="A269" s="131" t="s">
        <v>808</v>
      </c>
      <c r="B269" s="134" t="s">
        <v>911</v>
      </c>
      <c r="C269" s="132" t="s">
        <v>887</v>
      </c>
      <c r="D269" s="133">
        <f t="shared" si="5"/>
        <v>2.302889</v>
      </c>
      <c r="E269" s="133">
        <v>0</v>
      </c>
      <c r="F269" s="133">
        <v>2.302889</v>
      </c>
    </row>
    <row r="270" spans="1:6">
      <c r="A270" s="131" t="s">
        <v>808</v>
      </c>
      <c r="B270" s="135"/>
      <c r="C270" s="132" t="s">
        <v>944</v>
      </c>
      <c r="D270" s="133">
        <f t="shared" si="5"/>
        <v>0.4</v>
      </c>
      <c r="E270" s="133">
        <v>0</v>
      </c>
      <c r="F270" s="133">
        <v>0.4</v>
      </c>
    </row>
    <row r="271" spans="1:6">
      <c r="A271" s="131" t="s">
        <v>808</v>
      </c>
      <c r="B271" s="135"/>
      <c r="C271" s="132" t="s">
        <v>824</v>
      </c>
      <c r="D271" s="133">
        <f t="shared" si="5"/>
        <v>5.9394</v>
      </c>
      <c r="E271" s="133">
        <v>5.9394</v>
      </c>
      <c r="F271" s="133">
        <v>0</v>
      </c>
    </row>
    <row r="272" spans="1:6">
      <c r="A272" s="131" t="s">
        <v>808</v>
      </c>
      <c r="B272" s="136"/>
      <c r="C272" s="132" t="s">
        <v>817</v>
      </c>
      <c r="D272" s="133">
        <f t="shared" si="5"/>
        <v>7.739756</v>
      </c>
      <c r="E272" s="133">
        <v>7.739756</v>
      </c>
      <c r="F272" s="133">
        <v>0</v>
      </c>
    </row>
    <row r="273" spans="1:6">
      <c r="A273" s="131" t="s">
        <v>808</v>
      </c>
      <c r="B273" s="134" t="s">
        <v>919</v>
      </c>
      <c r="C273" s="132" t="s">
        <v>935</v>
      </c>
      <c r="D273" s="133">
        <f t="shared" si="5"/>
        <v>4.5</v>
      </c>
      <c r="E273" s="133">
        <v>3.5</v>
      </c>
      <c r="F273" s="133">
        <v>1</v>
      </c>
    </row>
    <row r="274" spans="1:6">
      <c r="A274" s="131" t="s">
        <v>808</v>
      </c>
      <c r="B274" s="136"/>
      <c r="C274" s="132" t="s">
        <v>841</v>
      </c>
      <c r="D274" s="133">
        <f t="shared" si="5"/>
        <v>0.1676</v>
      </c>
      <c r="E274" s="133">
        <v>0.1676</v>
      </c>
      <c r="F274" s="133">
        <v>0</v>
      </c>
    </row>
    <row r="275" spans="1:6">
      <c r="A275" s="143" t="s">
        <v>922</v>
      </c>
      <c r="B275" s="144"/>
      <c r="C275" s="145"/>
      <c r="D275" s="133">
        <f t="shared" si="5"/>
        <v>173.31217</v>
      </c>
      <c r="E275" s="133">
        <f>SUM(E276:E288)</f>
        <v>66.69166</v>
      </c>
      <c r="F275" s="133">
        <f>SUM(F276:F288)</f>
        <v>106.62051</v>
      </c>
    </row>
    <row r="276" spans="1:6">
      <c r="A276" s="131" t="s">
        <v>309</v>
      </c>
      <c r="B276" s="132" t="s">
        <v>813</v>
      </c>
      <c r="C276" s="132" t="s">
        <v>923</v>
      </c>
      <c r="D276" s="133">
        <f t="shared" si="5"/>
        <v>1.16443</v>
      </c>
      <c r="E276" s="133">
        <v>0</v>
      </c>
      <c r="F276" s="133">
        <v>1.16443</v>
      </c>
    </row>
    <row r="277" spans="1:6">
      <c r="A277" s="131" t="s">
        <v>309</v>
      </c>
      <c r="B277" s="132" t="s">
        <v>832</v>
      </c>
      <c r="C277" s="132" t="s">
        <v>923</v>
      </c>
      <c r="D277" s="133">
        <f t="shared" si="5"/>
        <v>1.0868</v>
      </c>
      <c r="E277" s="133">
        <v>1.0868</v>
      </c>
      <c r="F277" s="133">
        <v>0</v>
      </c>
    </row>
    <row r="278" spans="1:6">
      <c r="A278" s="131" t="s">
        <v>309</v>
      </c>
      <c r="B278" s="132" t="s">
        <v>834</v>
      </c>
      <c r="C278" s="132" t="s">
        <v>945</v>
      </c>
      <c r="D278" s="133">
        <f t="shared" si="5"/>
        <v>8.121</v>
      </c>
      <c r="E278" s="133">
        <v>8.121</v>
      </c>
      <c r="F278" s="133">
        <v>0</v>
      </c>
    </row>
    <row r="279" spans="1:6">
      <c r="A279" s="131" t="s">
        <v>309</v>
      </c>
      <c r="B279" s="132" t="s">
        <v>876</v>
      </c>
      <c r="C279" s="132" t="s">
        <v>927</v>
      </c>
      <c r="D279" s="133">
        <f t="shared" si="5"/>
        <v>0.2792</v>
      </c>
      <c r="E279" s="133">
        <v>0.2792</v>
      </c>
      <c r="F279" s="133">
        <v>0</v>
      </c>
    </row>
    <row r="280" spans="1:6">
      <c r="A280" s="131" t="s">
        <v>309</v>
      </c>
      <c r="B280" s="132" t="s">
        <v>844</v>
      </c>
      <c r="C280" s="132" t="s">
        <v>923</v>
      </c>
      <c r="D280" s="133">
        <f t="shared" si="5"/>
        <v>70.69954</v>
      </c>
      <c r="E280" s="133">
        <v>0</v>
      </c>
      <c r="F280" s="133">
        <v>70.69954</v>
      </c>
    </row>
    <row r="281" spans="1:6">
      <c r="A281" s="131" t="s">
        <v>309</v>
      </c>
      <c r="B281" s="132" t="s">
        <v>844</v>
      </c>
      <c r="C281" s="132" t="s">
        <v>927</v>
      </c>
      <c r="D281" s="133">
        <f t="shared" si="5"/>
        <v>0.2535</v>
      </c>
      <c r="E281" s="133">
        <v>0</v>
      </c>
      <c r="F281" s="133">
        <v>0.2535</v>
      </c>
    </row>
    <row r="282" spans="1:6">
      <c r="A282" s="131" t="s">
        <v>309</v>
      </c>
      <c r="B282" s="132" t="s">
        <v>890</v>
      </c>
      <c r="C282" s="132" t="s">
        <v>923</v>
      </c>
      <c r="D282" s="133">
        <f t="shared" si="5"/>
        <v>0.6432</v>
      </c>
      <c r="E282" s="133">
        <v>0</v>
      </c>
      <c r="F282" s="133">
        <v>0.6432</v>
      </c>
    </row>
    <row r="283" spans="1:6">
      <c r="A283" s="131" t="s">
        <v>309</v>
      </c>
      <c r="B283" s="132" t="s">
        <v>868</v>
      </c>
      <c r="C283" s="132" t="s">
        <v>923</v>
      </c>
      <c r="D283" s="133">
        <f t="shared" si="5"/>
        <v>22.91324</v>
      </c>
      <c r="E283" s="133">
        <v>0.58284</v>
      </c>
      <c r="F283" s="133">
        <v>22.3304</v>
      </c>
    </row>
    <row r="284" spans="1:6">
      <c r="A284" s="131" t="s">
        <v>309</v>
      </c>
      <c r="B284" s="132" t="s">
        <v>863</v>
      </c>
      <c r="C284" s="132" t="s">
        <v>946</v>
      </c>
      <c r="D284" s="133">
        <f t="shared" si="5"/>
        <v>3.03092</v>
      </c>
      <c r="E284" s="133">
        <v>3.03092</v>
      </c>
      <c r="F284" s="133">
        <v>0</v>
      </c>
    </row>
    <row r="285" spans="1:6">
      <c r="A285" s="131" t="s">
        <v>309</v>
      </c>
      <c r="B285" s="132" t="s">
        <v>940</v>
      </c>
      <c r="C285" s="132" t="s">
        <v>923</v>
      </c>
      <c r="D285" s="133">
        <f t="shared" si="5"/>
        <v>4.71956</v>
      </c>
      <c r="E285" s="133">
        <v>0</v>
      </c>
      <c r="F285" s="133">
        <v>4.71956</v>
      </c>
    </row>
    <row r="286" spans="1:6">
      <c r="A286" s="131" t="s">
        <v>309</v>
      </c>
      <c r="B286" s="132" t="s">
        <v>886</v>
      </c>
      <c r="C286" s="132" t="s">
        <v>923</v>
      </c>
      <c r="D286" s="133">
        <f t="shared" si="5"/>
        <v>3.5909</v>
      </c>
      <c r="E286" s="133">
        <v>3.5909</v>
      </c>
      <c r="F286" s="133">
        <v>0</v>
      </c>
    </row>
    <row r="287" spans="1:6">
      <c r="A287" s="131" t="s">
        <v>309</v>
      </c>
      <c r="B287" s="132" t="s">
        <v>860</v>
      </c>
      <c r="C287" s="132" t="s">
        <v>923</v>
      </c>
      <c r="D287" s="133">
        <f t="shared" si="5"/>
        <v>6.80988</v>
      </c>
      <c r="E287" s="133">
        <v>0</v>
      </c>
      <c r="F287" s="133">
        <v>6.80988</v>
      </c>
    </row>
    <row r="288" spans="1:6">
      <c r="A288" s="131" t="s">
        <v>309</v>
      </c>
      <c r="B288" s="132" t="s">
        <v>947</v>
      </c>
      <c r="C288" s="132" t="s">
        <v>948</v>
      </c>
      <c r="D288" s="133">
        <f t="shared" si="5"/>
        <v>50</v>
      </c>
      <c r="E288" s="133">
        <v>50</v>
      </c>
      <c r="F288" s="133">
        <v>0</v>
      </c>
    </row>
  </sheetData>
  <autoFilter ref="A7:H288">
    <extLst/>
  </autoFilter>
  <mergeCells count="75">
    <mergeCell ref="A2:F2"/>
    <mergeCell ref="A5:C5"/>
    <mergeCell ref="A6:C6"/>
    <mergeCell ref="A7:C7"/>
    <mergeCell ref="A166:C166"/>
    <mergeCell ref="A201:C201"/>
    <mergeCell ref="A202:C202"/>
    <mergeCell ref="A275:C275"/>
    <mergeCell ref="B11:B13"/>
    <mergeCell ref="B15:B18"/>
    <mergeCell ref="B19:B21"/>
    <mergeCell ref="B22:B26"/>
    <mergeCell ref="B29:B31"/>
    <mergeCell ref="B32:B34"/>
    <mergeCell ref="B37:B38"/>
    <mergeCell ref="B40:B41"/>
    <mergeCell ref="B43:B46"/>
    <mergeCell ref="B47:B48"/>
    <mergeCell ref="B49:B53"/>
    <mergeCell ref="B54:B56"/>
    <mergeCell ref="B59:B61"/>
    <mergeCell ref="B63:B64"/>
    <mergeCell ref="B66:B67"/>
    <mergeCell ref="B71:B74"/>
    <mergeCell ref="B75:B77"/>
    <mergeCell ref="B78:B79"/>
    <mergeCell ref="B82:B84"/>
    <mergeCell ref="B85:B86"/>
    <mergeCell ref="B87:B89"/>
    <mergeCell ref="B91:B93"/>
    <mergeCell ref="B94:B100"/>
    <mergeCell ref="B101:B105"/>
    <mergeCell ref="B109:B110"/>
    <mergeCell ref="B111:B113"/>
    <mergeCell ref="B114:B118"/>
    <mergeCell ref="B119:B120"/>
    <mergeCell ref="B122:B123"/>
    <mergeCell ref="B124:B126"/>
    <mergeCell ref="B127:B129"/>
    <mergeCell ref="B130:B133"/>
    <mergeCell ref="B134:B135"/>
    <mergeCell ref="B137:B139"/>
    <mergeCell ref="B140:B143"/>
    <mergeCell ref="B144:B147"/>
    <mergeCell ref="B148:B150"/>
    <mergeCell ref="B151:B156"/>
    <mergeCell ref="B157:B159"/>
    <mergeCell ref="B160:B162"/>
    <mergeCell ref="B164:B165"/>
    <mergeCell ref="B167:B168"/>
    <mergeCell ref="B171:B172"/>
    <mergeCell ref="B174:B175"/>
    <mergeCell ref="B180:B181"/>
    <mergeCell ref="B182:B183"/>
    <mergeCell ref="B185:B186"/>
    <mergeCell ref="B188:B191"/>
    <mergeCell ref="B195:B196"/>
    <mergeCell ref="B206:B207"/>
    <mergeCell ref="B209:B210"/>
    <mergeCell ref="B213:B216"/>
    <mergeCell ref="B218:B219"/>
    <mergeCell ref="B220:B222"/>
    <mergeCell ref="B223:B224"/>
    <mergeCell ref="B229:B232"/>
    <mergeCell ref="B233:B235"/>
    <mergeCell ref="B242:B243"/>
    <mergeCell ref="B244:B245"/>
    <mergeCell ref="B247:B248"/>
    <mergeCell ref="B249:B250"/>
    <mergeCell ref="B255:B257"/>
    <mergeCell ref="B262:B263"/>
    <mergeCell ref="B264:B265"/>
    <mergeCell ref="B266:B268"/>
    <mergeCell ref="B269:B272"/>
    <mergeCell ref="B273:B274"/>
  </mergeCells>
  <pageMargins left="0.708333333333333" right="0.708333333333333" top="0.354166666666667" bottom="0.432638888888889" header="0.314583333333333" footer="0.196527777777778"/>
  <pageSetup paperSize="9" fitToHeight="0" orientation="landscape" horizontalDpi="600"/>
  <headerFooter>
    <oddFooter>&amp;C第 &amp;P 页，共 &amp;N 页</oddFooter>
  </headerFooter>
  <rowBreaks count="5" manualBreakCount="5">
    <brk id="36" max="5" man="1"/>
    <brk id="70" max="5" man="1"/>
    <brk id="100" max="5" man="1"/>
    <brk id="165" max="5" man="1"/>
    <brk id="265" max="5"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FFFF00"/>
    <pageSetUpPr fitToPage="1"/>
  </sheetPr>
  <dimension ref="A1:H7"/>
  <sheetViews>
    <sheetView workbookViewId="0">
      <selection activeCell="D16" sqref="D16"/>
    </sheetView>
  </sheetViews>
  <sheetFormatPr defaultColWidth="9" defaultRowHeight="14.25" outlineLevelRow="6" outlineLevelCol="7"/>
  <cols>
    <col min="1" max="1" width="15.625" customWidth="1"/>
    <col min="2" max="2" width="14.25" style="32" customWidth="1"/>
    <col min="3" max="3" width="19.5" style="32" customWidth="1"/>
    <col min="4" max="4" width="18.625" style="32" customWidth="1"/>
    <col min="5" max="5" width="16.125" style="32" customWidth="1"/>
    <col min="6" max="6" width="20.5" style="32" customWidth="1"/>
    <col min="7" max="7" width="22.375" style="32" customWidth="1"/>
    <col min="8" max="8" width="13.25" customWidth="1"/>
  </cols>
  <sheetData>
    <row r="1" spans="1:2">
      <c r="A1" t="s">
        <v>949</v>
      </c>
      <c r="B1" s="90"/>
    </row>
    <row r="2" ht="24.75" customHeight="1" spans="2:8">
      <c r="B2" s="91" t="s">
        <v>950</v>
      </c>
      <c r="C2" s="91"/>
      <c r="D2" s="91"/>
      <c r="E2" s="91"/>
      <c r="F2" s="91"/>
      <c r="G2" s="91"/>
      <c r="H2" s="92"/>
    </row>
    <row r="3" ht="15" spans="1:8">
      <c r="A3" t="s">
        <v>42</v>
      </c>
      <c r="B3" s="93"/>
      <c r="C3" s="94"/>
      <c r="D3" s="94"/>
      <c r="E3" s="94"/>
      <c r="F3" s="95"/>
      <c r="G3" s="96" t="s">
        <v>43</v>
      </c>
      <c r="H3" s="97"/>
    </row>
    <row r="4" ht="37" customHeight="1" spans="1:7">
      <c r="A4" s="98" t="s">
        <v>951</v>
      </c>
      <c r="B4" s="99" t="s">
        <v>952</v>
      </c>
      <c r="C4" s="99"/>
      <c r="D4" s="99"/>
      <c r="E4" s="100" t="s">
        <v>953</v>
      </c>
      <c r="F4" s="100"/>
      <c r="G4" s="100"/>
    </row>
    <row r="5" ht="32.25" customHeight="1" spans="1:7">
      <c r="A5" s="101"/>
      <c r="B5" s="102" t="s">
        <v>954</v>
      </c>
      <c r="C5" s="102" t="s">
        <v>955</v>
      </c>
      <c r="D5" s="102" t="s">
        <v>956</v>
      </c>
      <c r="E5" s="103" t="s">
        <v>954</v>
      </c>
      <c r="F5" s="103" t="s">
        <v>957</v>
      </c>
      <c r="G5" s="104" t="s">
        <v>958</v>
      </c>
    </row>
    <row r="6" ht="32.25" customHeight="1" spans="1:7">
      <c r="A6" s="105" t="s">
        <v>959</v>
      </c>
      <c r="B6" s="106">
        <f>C6+D6</f>
        <v>565017</v>
      </c>
      <c r="C6" s="106">
        <v>101631</v>
      </c>
      <c r="D6" s="106">
        <v>463386</v>
      </c>
      <c r="E6" s="106">
        <f>F6+G6</f>
        <v>552277.4</v>
      </c>
      <c r="F6" s="106">
        <v>94274</v>
      </c>
      <c r="G6" s="106">
        <v>458003.4</v>
      </c>
    </row>
    <row r="7" ht="32.25" customHeight="1" spans="1:7">
      <c r="A7" s="105" t="s">
        <v>960</v>
      </c>
      <c r="B7" s="106">
        <f>C7+D7</f>
        <v>603182.085725</v>
      </c>
      <c r="C7" s="106">
        <v>121948.685725</v>
      </c>
      <c r="D7" s="106">
        <v>481233.4</v>
      </c>
      <c r="E7" s="106">
        <f>F7+G7</f>
        <v>588634.39</v>
      </c>
      <c r="F7" s="106">
        <v>107400.99</v>
      </c>
      <c r="G7" s="106">
        <v>481233.4</v>
      </c>
    </row>
  </sheetData>
  <mergeCells count="3">
    <mergeCell ref="B2:G2"/>
    <mergeCell ref="B4:D4"/>
    <mergeCell ref="E4:G4"/>
  </mergeCells>
  <printOptions horizontalCentered="1"/>
  <pageMargins left="0.708333333333333" right="0.708333333333333" top="0.747916666666667" bottom="0.747916666666667" header="0.314583333333333" footer="0.314583333333333"/>
  <pageSetup paperSize="9" scale="96" fitToHeight="0" orientation="landscape" horizontalDpi="600"/>
  <headerFooter>
    <oddFooter>&amp;C第 &amp;P 页，共 &amp;N 页</oddFooter>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FFFF00"/>
    <pageSetUpPr fitToPage="1"/>
  </sheetPr>
  <dimension ref="A1:K49"/>
  <sheetViews>
    <sheetView view="pageBreakPreview" zoomScaleNormal="100" topLeftCell="E1" workbookViewId="0">
      <pane ySplit="4" topLeftCell="A23" activePane="bottomLeft" state="frozen"/>
      <selection/>
      <selection pane="bottomLeft" activeCell="J1" sqref="J$1:J$1048576"/>
    </sheetView>
  </sheetViews>
  <sheetFormatPr defaultColWidth="14.75" defaultRowHeight="20.25" customHeight="1"/>
  <cols>
    <col min="1" max="1" width="27.75" customWidth="1"/>
    <col min="2" max="2" width="19.5" style="32" customWidth="1"/>
    <col min="3" max="9" width="19.75" style="32" customWidth="1"/>
    <col min="10" max="10" width="33.625" customWidth="1"/>
  </cols>
  <sheetData>
    <row r="1" customHeight="1" spans="1:11">
      <c r="A1" s="64" t="s">
        <v>961</v>
      </c>
      <c r="B1" s="65"/>
      <c r="C1" s="65"/>
      <c r="D1" s="65"/>
      <c r="E1" s="65"/>
      <c r="F1" s="65"/>
      <c r="G1" s="65"/>
      <c r="H1" s="65"/>
      <c r="I1" s="65"/>
      <c r="J1" s="81"/>
      <c r="K1" s="82"/>
    </row>
    <row r="2" ht="38" customHeight="1" spans="1:11">
      <c r="A2" s="66" t="s">
        <v>962</v>
      </c>
      <c r="B2" s="67"/>
      <c r="C2" s="67"/>
      <c r="D2" s="67"/>
      <c r="E2" s="67"/>
      <c r="F2" s="67"/>
      <c r="G2" s="67"/>
      <c r="H2" s="67"/>
      <c r="I2" s="67"/>
      <c r="J2" s="66"/>
      <c r="K2" s="82"/>
    </row>
    <row r="3" ht="17" customHeight="1" spans="1:11">
      <c r="A3" s="68" t="s">
        <v>42</v>
      </c>
      <c r="B3" s="69"/>
      <c r="C3" s="70"/>
      <c r="D3" s="70"/>
      <c r="E3" s="70"/>
      <c r="F3" s="70"/>
      <c r="G3" s="70"/>
      <c r="H3" s="70"/>
      <c r="I3" s="70"/>
      <c r="J3" s="83" t="s">
        <v>43</v>
      </c>
      <c r="K3" s="82"/>
    </row>
    <row r="4" customHeight="1" spans="1:11">
      <c r="A4" s="71" t="s">
        <v>963</v>
      </c>
      <c r="B4" s="72" t="s">
        <v>316</v>
      </c>
      <c r="C4" s="73" t="s">
        <v>964</v>
      </c>
      <c r="D4" s="73" t="s">
        <v>965</v>
      </c>
      <c r="E4" s="73" t="s">
        <v>966</v>
      </c>
      <c r="F4" s="73" t="s">
        <v>967</v>
      </c>
      <c r="G4" s="73" t="s">
        <v>968</v>
      </c>
      <c r="H4" s="73" t="s">
        <v>969</v>
      </c>
      <c r="I4" s="84" t="s">
        <v>970</v>
      </c>
      <c r="J4" s="85" t="s">
        <v>52</v>
      </c>
      <c r="K4" s="82">
        <v>10000</v>
      </c>
    </row>
    <row r="5" ht="21" customHeight="1" spans="1:11">
      <c r="A5" s="74" t="s">
        <v>971</v>
      </c>
      <c r="B5" s="75"/>
      <c r="C5" s="76"/>
      <c r="D5" s="76"/>
      <c r="E5" s="76"/>
      <c r="F5" s="76"/>
      <c r="G5" s="76"/>
      <c r="H5" s="76"/>
      <c r="I5" s="76"/>
      <c r="J5" s="86" t="s">
        <v>972</v>
      </c>
      <c r="K5" s="82"/>
    </row>
    <row r="6" ht="33" customHeight="1" spans="1:11">
      <c r="A6" s="71" t="s">
        <v>973</v>
      </c>
      <c r="B6" s="77">
        <v>74187.752587448</v>
      </c>
      <c r="C6" s="77">
        <v>7291.799863144</v>
      </c>
      <c r="D6" s="77">
        <v>9011.425922</v>
      </c>
      <c r="E6" s="77">
        <v>14812.598453168</v>
      </c>
      <c r="F6" s="77">
        <v>3902.101851136</v>
      </c>
      <c r="G6" s="77">
        <v>4841.835212</v>
      </c>
      <c r="H6" s="77">
        <v>22635.921019</v>
      </c>
      <c r="I6" s="77">
        <v>11692.070267</v>
      </c>
      <c r="J6" s="87"/>
      <c r="K6" s="82"/>
    </row>
    <row r="7" ht="34" customHeight="1" spans="1:11">
      <c r="A7" s="78" t="s">
        <v>974</v>
      </c>
      <c r="B7" s="77">
        <v>23079.621340448</v>
      </c>
      <c r="C7" s="77">
        <v>2464.266685144</v>
      </c>
      <c r="D7" s="77">
        <v>4016.399945</v>
      </c>
      <c r="E7" s="77">
        <v>3595.392136168</v>
      </c>
      <c r="F7" s="77">
        <v>3503.005684136</v>
      </c>
      <c r="G7" s="77">
        <v>2691.858751</v>
      </c>
      <c r="H7" s="77">
        <v>3206.22912</v>
      </c>
      <c r="I7" s="77">
        <v>3602.469019</v>
      </c>
      <c r="J7" s="87"/>
      <c r="K7" s="82"/>
    </row>
    <row r="8" ht="34" customHeight="1" spans="1:11">
      <c r="A8" s="74" t="s">
        <v>975</v>
      </c>
      <c r="B8" s="77">
        <v>1183.575069</v>
      </c>
      <c r="C8" s="77">
        <v>33.550829</v>
      </c>
      <c r="D8" s="77">
        <v>179.058325</v>
      </c>
      <c r="E8" s="77">
        <v>85.457396</v>
      </c>
      <c r="F8" s="77">
        <v>208.92142</v>
      </c>
      <c r="G8" s="77">
        <v>82.03127</v>
      </c>
      <c r="H8" s="77">
        <v>213.556624</v>
      </c>
      <c r="I8" s="77">
        <v>380.999205</v>
      </c>
      <c r="J8" s="87"/>
      <c r="K8" s="82"/>
    </row>
    <row r="9" ht="34" customHeight="1" spans="1:11">
      <c r="A9" s="74" t="s">
        <v>976</v>
      </c>
      <c r="B9" s="77">
        <v>1579.9088856</v>
      </c>
      <c r="C9" s="77">
        <v>28.4035998</v>
      </c>
      <c r="D9" s="77">
        <v>258.2903338</v>
      </c>
      <c r="E9" s="77">
        <v>79.1379916</v>
      </c>
      <c r="F9" s="77">
        <v>173.6444782</v>
      </c>
      <c r="G9" s="77">
        <v>367.5172256</v>
      </c>
      <c r="H9" s="77">
        <v>294.2203754</v>
      </c>
      <c r="I9" s="77">
        <v>378.6948812</v>
      </c>
      <c r="J9" s="87"/>
      <c r="K9" s="82"/>
    </row>
    <row r="10" ht="34" customHeight="1" spans="1:11">
      <c r="A10" s="74" t="s">
        <v>977</v>
      </c>
      <c r="B10" s="77">
        <v>1183.575069</v>
      </c>
      <c r="C10" s="77">
        <v>33.550829</v>
      </c>
      <c r="D10" s="77">
        <v>179.058325</v>
      </c>
      <c r="E10" s="77">
        <v>85.457396</v>
      </c>
      <c r="F10" s="77">
        <v>208.92142</v>
      </c>
      <c r="G10" s="77">
        <v>82.03127</v>
      </c>
      <c r="H10" s="77">
        <v>213.556624</v>
      </c>
      <c r="I10" s="77">
        <v>380.999205</v>
      </c>
      <c r="J10" s="87"/>
      <c r="K10" s="82"/>
    </row>
    <row r="11" ht="34" customHeight="1" spans="1:11">
      <c r="A11" s="74" t="s">
        <v>978</v>
      </c>
      <c r="B11" s="77">
        <v>10395.147697</v>
      </c>
      <c r="C11" s="77">
        <v>1138.148518</v>
      </c>
      <c r="D11" s="77">
        <v>1632.869684</v>
      </c>
      <c r="E11" s="77">
        <v>1858.042782</v>
      </c>
      <c r="F11" s="77">
        <v>1689.687239</v>
      </c>
      <c r="G11" s="77">
        <v>1003.331036</v>
      </c>
      <c r="H11" s="77">
        <v>1461.725166</v>
      </c>
      <c r="I11" s="77">
        <v>1611.343272</v>
      </c>
      <c r="J11" s="87"/>
      <c r="K11" s="82"/>
    </row>
    <row r="12" ht="34" customHeight="1" spans="1:11">
      <c r="A12" s="74" t="s">
        <v>979</v>
      </c>
      <c r="B12" s="77">
        <v>5796.383529</v>
      </c>
      <c r="C12" s="77">
        <v>579.061386</v>
      </c>
      <c r="D12" s="77">
        <v>650.752368</v>
      </c>
      <c r="E12" s="77">
        <v>1200.808993</v>
      </c>
      <c r="F12" s="77">
        <v>924.596717</v>
      </c>
      <c r="G12" s="77">
        <v>523.44233</v>
      </c>
      <c r="H12" s="77">
        <v>827.8997</v>
      </c>
      <c r="I12" s="77">
        <v>1089.822035</v>
      </c>
      <c r="J12" s="87"/>
      <c r="K12" s="82"/>
    </row>
    <row r="13" ht="34" customHeight="1" spans="1:11">
      <c r="A13" s="74" t="s">
        <v>980</v>
      </c>
      <c r="B13" s="77">
        <v>2256.40639</v>
      </c>
      <c r="C13" s="77">
        <v>314.4485</v>
      </c>
      <c r="D13" s="77">
        <v>311.06002</v>
      </c>
      <c r="E13" s="77">
        <v>219.80275</v>
      </c>
      <c r="F13" s="77">
        <v>554.586558</v>
      </c>
      <c r="G13" s="77">
        <v>322.442072</v>
      </c>
      <c r="H13" s="77">
        <v>341.00505</v>
      </c>
      <c r="I13" s="77">
        <v>193.06144</v>
      </c>
      <c r="J13" s="87"/>
      <c r="K13" s="82"/>
    </row>
    <row r="14" ht="34" customHeight="1" spans="1:11">
      <c r="A14" s="74" t="s">
        <v>981</v>
      </c>
      <c r="B14" s="77">
        <v>2360.636411</v>
      </c>
      <c r="C14" s="77">
        <v>247.378632</v>
      </c>
      <c r="D14" s="77">
        <v>675.547364</v>
      </c>
      <c r="E14" s="77">
        <v>437.431039</v>
      </c>
      <c r="F14" s="77">
        <v>210.503964</v>
      </c>
      <c r="G14" s="77">
        <v>163.229364</v>
      </c>
      <c r="H14" s="77">
        <v>292.820416</v>
      </c>
      <c r="I14" s="77">
        <v>333.725632</v>
      </c>
      <c r="J14" s="87"/>
      <c r="K14" s="82"/>
    </row>
    <row r="15" ht="34" customHeight="1" spans="1:11">
      <c r="A15" s="74" t="s">
        <v>982</v>
      </c>
      <c r="B15" s="77">
        <v>47.358768</v>
      </c>
      <c r="C15" s="77">
        <v>0</v>
      </c>
      <c r="D15" s="77">
        <v>0</v>
      </c>
      <c r="E15" s="77">
        <v>0</v>
      </c>
      <c r="F15" s="77">
        <v>0</v>
      </c>
      <c r="G15" s="77">
        <v>0</v>
      </c>
      <c r="H15" s="77">
        <v>47.358768</v>
      </c>
      <c r="I15" s="77">
        <v>0</v>
      </c>
      <c r="J15" s="87"/>
      <c r="K15" s="82"/>
    </row>
    <row r="16" ht="34" customHeight="1" spans="1:11">
      <c r="A16" s="74" t="s">
        <v>983</v>
      </c>
      <c r="B16" s="77">
        <v>0</v>
      </c>
      <c r="C16" s="77">
        <v>0</v>
      </c>
      <c r="D16" s="77">
        <v>0</v>
      </c>
      <c r="E16" s="77">
        <v>0</v>
      </c>
      <c r="F16" s="77">
        <v>0</v>
      </c>
      <c r="G16" s="77">
        <v>0</v>
      </c>
      <c r="H16" s="77">
        <v>0</v>
      </c>
      <c r="I16" s="77">
        <v>0</v>
      </c>
      <c r="J16" s="87"/>
      <c r="K16" s="82"/>
    </row>
    <row r="17" ht="34" customHeight="1" spans="1:11">
      <c r="A17" s="74" t="s">
        <v>984</v>
      </c>
      <c r="B17" s="77">
        <v>-18.278633</v>
      </c>
      <c r="C17" s="77">
        <v>-2.74</v>
      </c>
      <c r="D17" s="77">
        <v>-4.490068</v>
      </c>
      <c r="E17" s="77">
        <v>0</v>
      </c>
      <c r="F17" s="77">
        <v>0</v>
      </c>
      <c r="G17" s="77">
        <v>-5.78273</v>
      </c>
      <c r="H17" s="77">
        <v>0</v>
      </c>
      <c r="I17" s="77">
        <v>-5.265835</v>
      </c>
      <c r="J17" s="87"/>
      <c r="K17" s="82"/>
    </row>
    <row r="18" ht="34" customHeight="1" spans="1:11">
      <c r="A18" s="74" t="s">
        <v>985</v>
      </c>
      <c r="B18" s="77">
        <v>8512.920228448</v>
      </c>
      <c r="C18" s="77">
        <v>1063.489158144</v>
      </c>
      <c r="D18" s="77">
        <v>1285.39123</v>
      </c>
      <c r="E18" s="77">
        <v>1425.112851168</v>
      </c>
      <c r="F18" s="77">
        <v>1036.664667136</v>
      </c>
      <c r="G18" s="77">
        <v>1080.122627</v>
      </c>
      <c r="H18" s="77">
        <v>1302.20495</v>
      </c>
      <c r="I18" s="77">
        <v>1319.934745</v>
      </c>
      <c r="J18" s="87"/>
      <c r="K18" s="82"/>
    </row>
    <row r="19" ht="34" customHeight="1" spans="1:11">
      <c r="A19" s="74" t="s">
        <v>986</v>
      </c>
      <c r="B19" s="77">
        <v>8496.11314</v>
      </c>
      <c r="C19" s="77">
        <v>1062.670068</v>
      </c>
      <c r="D19" s="77">
        <v>1285.39123</v>
      </c>
      <c r="E19" s="77">
        <v>1420.56288</v>
      </c>
      <c r="F19" s="77">
        <v>1025.22664</v>
      </c>
      <c r="G19" s="77">
        <v>1080.122627</v>
      </c>
      <c r="H19" s="77">
        <v>1302.20495</v>
      </c>
      <c r="I19" s="77">
        <v>1319.934745</v>
      </c>
      <c r="J19" s="87"/>
      <c r="K19" s="82"/>
    </row>
    <row r="20" ht="34" customHeight="1" spans="1:11">
      <c r="A20" s="74" t="s">
        <v>987</v>
      </c>
      <c r="B20" s="77">
        <v>7650.549982</v>
      </c>
      <c r="C20" s="77">
        <v>947.670068</v>
      </c>
      <c r="D20" s="77">
        <v>1170.39123</v>
      </c>
      <c r="E20" s="77">
        <v>1290.56288</v>
      </c>
      <c r="F20" s="77">
        <v>910.22664</v>
      </c>
      <c r="G20" s="77">
        <v>949.559469</v>
      </c>
      <c r="H20" s="77">
        <v>1187.20495</v>
      </c>
      <c r="I20" s="77">
        <v>1194.934745</v>
      </c>
      <c r="J20" s="87"/>
      <c r="K20" s="82"/>
    </row>
    <row r="21" ht="66" customHeight="1" spans="1:11">
      <c r="A21" s="74" t="s">
        <v>988</v>
      </c>
      <c r="B21" s="77">
        <v>130</v>
      </c>
      <c r="C21" s="77">
        <v>15</v>
      </c>
      <c r="D21" s="77">
        <v>15</v>
      </c>
      <c r="E21" s="77">
        <v>30</v>
      </c>
      <c r="F21" s="77">
        <v>15</v>
      </c>
      <c r="G21" s="77">
        <v>15</v>
      </c>
      <c r="H21" s="77">
        <v>15</v>
      </c>
      <c r="I21" s="77">
        <v>25</v>
      </c>
      <c r="J21" s="87"/>
      <c r="K21" s="82"/>
    </row>
    <row r="22" ht="67" customHeight="1" spans="1:11">
      <c r="A22" s="74" t="s">
        <v>989</v>
      </c>
      <c r="B22" s="77">
        <v>715.563158</v>
      </c>
      <c r="C22" s="77">
        <v>100</v>
      </c>
      <c r="D22" s="77">
        <v>100</v>
      </c>
      <c r="E22" s="77">
        <v>100</v>
      </c>
      <c r="F22" s="77">
        <v>100</v>
      </c>
      <c r="G22" s="77">
        <v>115.563158</v>
      </c>
      <c r="H22" s="77">
        <v>100</v>
      </c>
      <c r="I22" s="77">
        <v>100</v>
      </c>
      <c r="J22" s="87"/>
      <c r="K22" s="82"/>
    </row>
    <row r="23" ht="34" customHeight="1" spans="1:11">
      <c r="A23" s="74" t="s">
        <v>990</v>
      </c>
      <c r="B23" s="77">
        <v>-428.574627352</v>
      </c>
      <c r="C23" s="77">
        <v>0.819090143999997</v>
      </c>
      <c r="D23" s="77">
        <v>-79.2320088</v>
      </c>
      <c r="E23" s="77">
        <v>4.549971168</v>
      </c>
      <c r="F23" s="77">
        <v>11.438027136</v>
      </c>
      <c r="G23" s="77">
        <v>-285.4859556</v>
      </c>
      <c r="H23" s="77">
        <v>-80.6637514</v>
      </c>
      <c r="I23" s="77">
        <v>0</v>
      </c>
      <c r="J23" s="87"/>
      <c r="K23" s="82"/>
    </row>
    <row r="24" ht="34" customHeight="1" spans="1:11">
      <c r="A24" s="74" t="s">
        <v>991</v>
      </c>
      <c r="B24" s="77">
        <v>445.3817158</v>
      </c>
      <c r="C24" s="77">
        <v>0</v>
      </c>
      <c r="D24" s="77">
        <v>79.2320088</v>
      </c>
      <c r="E24" s="77">
        <v>0</v>
      </c>
      <c r="F24" s="77">
        <v>0</v>
      </c>
      <c r="G24" s="77">
        <v>285.4859556</v>
      </c>
      <c r="H24" s="77">
        <v>80.6637514</v>
      </c>
      <c r="I24" s="77">
        <v>0</v>
      </c>
      <c r="J24" s="87"/>
      <c r="K24" s="82"/>
    </row>
    <row r="25" ht="34" customHeight="1" spans="1:11">
      <c r="A25" s="74" t="s">
        <v>992</v>
      </c>
      <c r="B25" s="77">
        <v>0</v>
      </c>
      <c r="C25" s="77">
        <v>0</v>
      </c>
      <c r="D25" s="77">
        <v>0</v>
      </c>
      <c r="E25" s="77">
        <v>0</v>
      </c>
      <c r="F25" s="77">
        <v>0</v>
      </c>
      <c r="G25" s="77">
        <v>0</v>
      </c>
      <c r="H25" s="77">
        <v>0</v>
      </c>
      <c r="I25" s="77">
        <v>0</v>
      </c>
      <c r="J25" s="88"/>
      <c r="K25" s="82"/>
    </row>
    <row r="26" ht="34" customHeight="1" spans="1:11">
      <c r="A26" s="74" t="s">
        <v>993</v>
      </c>
      <c r="B26" s="77">
        <v>2987.978346</v>
      </c>
      <c r="C26" s="77">
        <v>229.07818</v>
      </c>
      <c r="D26" s="77">
        <v>919.080706</v>
      </c>
      <c r="E26" s="77">
        <v>226.779107</v>
      </c>
      <c r="F26" s="77">
        <v>567.732358</v>
      </c>
      <c r="G26" s="77">
        <v>526.373818</v>
      </c>
      <c r="H26" s="77">
        <v>228.74238</v>
      </c>
      <c r="I26" s="77">
        <v>290.191797</v>
      </c>
      <c r="J26" s="58"/>
      <c r="K26" s="82"/>
    </row>
    <row r="27" ht="34" customHeight="1" spans="1:11">
      <c r="A27" s="74" t="s">
        <v>994</v>
      </c>
      <c r="B27" s="77">
        <v>2987.978346</v>
      </c>
      <c r="C27" s="77">
        <v>229.07818</v>
      </c>
      <c r="D27" s="77">
        <v>919.080706</v>
      </c>
      <c r="E27" s="77">
        <v>226.779107</v>
      </c>
      <c r="F27" s="77">
        <v>567.732358</v>
      </c>
      <c r="G27" s="77">
        <v>526.373818</v>
      </c>
      <c r="H27" s="77">
        <v>228.74238</v>
      </c>
      <c r="I27" s="77">
        <v>290.191797</v>
      </c>
      <c r="J27" s="58"/>
      <c r="K27" s="82"/>
    </row>
    <row r="28" ht="34" customHeight="1" spans="1:11">
      <c r="A28" s="74" t="s">
        <v>995</v>
      </c>
      <c r="B28" s="77">
        <v>2825.76144</v>
      </c>
      <c r="C28" s="77">
        <v>289.254681</v>
      </c>
      <c r="D28" s="77">
        <v>394.780734999999</v>
      </c>
      <c r="E28" s="77">
        <v>632.786639</v>
      </c>
      <c r="F28" s="77">
        <v>346.622747</v>
      </c>
      <c r="G28" s="77">
        <v>330.003837</v>
      </c>
      <c r="H28" s="77">
        <v>219.050123</v>
      </c>
      <c r="I28" s="77">
        <v>613.262678</v>
      </c>
      <c r="J28" s="58"/>
      <c r="K28" s="82"/>
    </row>
    <row r="29" ht="34" customHeight="1" spans="1:11">
      <c r="A29" s="78" t="s">
        <v>996</v>
      </c>
      <c r="B29" s="77">
        <v>48282.369807</v>
      </c>
      <c r="C29" s="77">
        <v>4538.278497</v>
      </c>
      <c r="D29" s="77">
        <v>4600.245242</v>
      </c>
      <c r="E29" s="77">
        <v>10584.419678</v>
      </c>
      <c r="F29" s="77">
        <v>52.47342</v>
      </c>
      <c r="G29" s="77">
        <v>1819.972624</v>
      </c>
      <c r="H29" s="77">
        <v>19210.641776</v>
      </c>
      <c r="I29" s="77">
        <v>7476.33857</v>
      </c>
      <c r="J29" s="58"/>
      <c r="K29" s="82"/>
    </row>
    <row r="30" ht="34" customHeight="1" spans="1:11">
      <c r="A30" s="74" t="s">
        <v>997</v>
      </c>
      <c r="B30" s="77">
        <v>168.402429</v>
      </c>
      <c r="C30" s="77">
        <v>29.8014</v>
      </c>
      <c r="D30" s="77">
        <v>18.44213</v>
      </c>
      <c r="E30" s="77">
        <v>58.5642</v>
      </c>
      <c r="F30" s="77">
        <v>15.8478</v>
      </c>
      <c r="G30" s="77">
        <v>6.4229</v>
      </c>
      <c r="H30" s="77">
        <v>7.5679</v>
      </c>
      <c r="I30" s="77">
        <v>31.756099</v>
      </c>
      <c r="J30" s="58"/>
      <c r="K30" s="82"/>
    </row>
    <row r="31" ht="34" customHeight="1" spans="1:11">
      <c r="A31" s="74" t="s">
        <v>998</v>
      </c>
      <c r="B31" s="77">
        <v>48113.967378</v>
      </c>
      <c r="C31" s="77">
        <v>4508.477097</v>
      </c>
      <c r="D31" s="77">
        <v>4581.803112</v>
      </c>
      <c r="E31" s="77">
        <v>10525.855478</v>
      </c>
      <c r="F31" s="77">
        <v>36.62562</v>
      </c>
      <c r="G31" s="77">
        <v>1813.549724</v>
      </c>
      <c r="H31" s="77">
        <v>19203.073876</v>
      </c>
      <c r="I31" s="77">
        <v>7444.582471</v>
      </c>
      <c r="J31" s="58"/>
      <c r="K31" s="82"/>
    </row>
    <row r="32" ht="34" customHeight="1" spans="1:11">
      <c r="A32" s="74" t="s">
        <v>999</v>
      </c>
      <c r="B32" s="77">
        <v>0</v>
      </c>
      <c r="C32" s="77">
        <v>0</v>
      </c>
      <c r="D32" s="77">
        <v>0</v>
      </c>
      <c r="E32" s="77">
        <v>0</v>
      </c>
      <c r="F32" s="77">
        <v>0</v>
      </c>
      <c r="G32" s="77">
        <v>0</v>
      </c>
      <c r="H32" s="77">
        <v>0</v>
      </c>
      <c r="I32" s="77">
        <v>0</v>
      </c>
      <c r="J32" s="58"/>
      <c r="K32" s="82"/>
    </row>
    <row r="33" ht="34" customHeight="1" spans="1:11">
      <c r="A33" s="78" t="s">
        <v>1000</v>
      </c>
      <c r="B33" s="77">
        <v>22369.042412</v>
      </c>
      <c r="C33" s="77">
        <v>2373.265653</v>
      </c>
      <c r="D33" s="77">
        <v>3607.006779</v>
      </c>
      <c r="E33" s="77">
        <v>3590.752161</v>
      </c>
      <c r="F33" s="77">
        <v>3409.936919</v>
      </c>
      <c r="G33" s="77">
        <v>2713.691431</v>
      </c>
      <c r="H33" s="77">
        <v>3069.818831</v>
      </c>
      <c r="I33" s="77">
        <v>3604.570638</v>
      </c>
      <c r="J33" s="58"/>
      <c r="K33" s="82"/>
    </row>
    <row r="34" ht="34" customHeight="1" spans="1:11">
      <c r="A34" s="74" t="s">
        <v>1001</v>
      </c>
      <c r="B34" s="77">
        <v>10439.408375</v>
      </c>
      <c r="C34" s="77">
        <v>1149.078369</v>
      </c>
      <c r="D34" s="77">
        <v>1712.036187</v>
      </c>
      <c r="E34" s="77">
        <v>1542.08452</v>
      </c>
      <c r="F34" s="77">
        <v>1371.485275</v>
      </c>
      <c r="G34" s="77">
        <v>1282.391577</v>
      </c>
      <c r="H34" s="77">
        <v>1593.142141</v>
      </c>
      <c r="I34" s="77">
        <v>1789.190306</v>
      </c>
      <c r="J34" s="58"/>
      <c r="K34" s="82"/>
    </row>
    <row r="35" ht="34" customHeight="1" spans="1:11">
      <c r="A35" s="74" t="s">
        <v>1002</v>
      </c>
      <c r="B35" s="77">
        <v>1687.509329</v>
      </c>
      <c r="C35" s="77">
        <v>142.531451</v>
      </c>
      <c r="D35" s="77">
        <v>229.684792</v>
      </c>
      <c r="E35" s="77">
        <v>401.016608</v>
      </c>
      <c r="F35" s="77">
        <v>171.386352</v>
      </c>
      <c r="G35" s="77">
        <v>185.992294</v>
      </c>
      <c r="H35" s="77">
        <v>300.043029</v>
      </c>
      <c r="I35" s="77">
        <v>256.854803</v>
      </c>
      <c r="J35" s="58"/>
      <c r="K35" s="82"/>
    </row>
    <row r="36" ht="34" customHeight="1" spans="1:11">
      <c r="A36" s="74" t="s">
        <v>1003</v>
      </c>
      <c r="B36" s="77">
        <v>47.358768</v>
      </c>
      <c r="C36" s="77">
        <v>0</v>
      </c>
      <c r="D36" s="77">
        <v>0</v>
      </c>
      <c r="E36" s="77">
        <v>0</v>
      </c>
      <c r="F36" s="77">
        <v>0</v>
      </c>
      <c r="G36" s="77">
        <v>0</v>
      </c>
      <c r="H36" s="77">
        <v>47.358768</v>
      </c>
      <c r="I36" s="77">
        <v>0</v>
      </c>
      <c r="J36" s="58"/>
      <c r="K36" s="82"/>
    </row>
    <row r="37" ht="34" customHeight="1" spans="1:11">
      <c r="A37" s="74" t="s">
        <v>1004</v>
      </c>
      <c r="B37" s="77">
        <v>727.291419</v>
      </c>
      <c r="C37" s="77">
        <v>41.269051</v>
      </c>
      <c r="D37" s="77">
        <v>96.353264</v>
      </c>
      <c r="E37" s="77">
        <v>168.446819</v>
      </c>
      <c r="F37" s="77">
        <v>114.197052</v>
      </c>
      <c r="G37" s="77">
        <v>70.181207</v>
      </c>
      <c r="H37" s="77">
        <v>168.505266</v>
      </c>
      <c r="I37" s="77">
        <v>68.33876</v>
      </c>
      <c r="J37" s="58"/>
      <c r="K37" s="82"/>
    </row>
    <row r="38" ht="34" customHeight="1" spans="1:11">
      <c r="A38" s="74" t="s">
        <v>1005</v>
      </c>
      <c r="B38" s="77">
        <v>912.859142</v>
      </c>
      <c r="C38" s="77">
        <v>101.2624</v>
      </c>
      <c r="D38" s="77">
        <v>133.331528</v>
      </c>
      <c r="E38" s="77">
        <v>232.569789</v>
      </c>
      <c r="F38" s="77">
        <v>57.1893</v>
      </c>
      <c r="G38" s="77">
        <v>115.811087</v>
      </c>
      <c r="H38" s="77">
        <v>84.178995</v>
      </c>
      <c r="I38" s="77">
        <v>188.516043</v>
      </c>
      <c r="J38" s="58"/>
      <c r="K38" s="82"/>
    </row>
    <row r="39" ht="34" customHeight="1" spans="1:11">
      <c r="A39" s="74" t="s">
        <v>1006</v>
      </c>
      <c r="B39" s="77">
        <v>5663.546446</v>
      </c>
      <c r="C39" s="77">
        <v>638.69335</v>
      </c>
      <c r="D39" s="77">
        <v>652.771015</v>
      </c>
      <c r="E39" s="77">
        <v>1052.187287</v>
      </c>
      <c r="F39" s="77">
        <v>950.997349</v>
      </c>
      <c r="G39" s="77">
        <v>477.916402</v>
      </c>
      <c r="H39" s="77">
        <v>790.98652</v>
      </c>
      <c r="I39" s="77">
        <v>1099.994523</v>
      </c>
      <c r="J39" s="58"/>
      <c r="K39" s="82"/>
    </row>
    <row r="40" ht="36" customHeight="1" spans="1:11">
      <c r="A40" s="74" t="s">
        <v>1007</v>
      </c>
      <c r="B40" s="77">
        <v>3862.749105</v>
      </c>
      <c r="C40" s="77">
        <v>405.170874</v>
      </c>
      <c r="D40" s="77">
        <v>425.772567</v>
      </c>
      <c r="E40" s="77">
        <v>832.366599</v>
      </c>
      <c r="F40" s="77">
        <v>596.446717</v>
      </c>
      <c r="G40" s="77">
        <v>309.35233</v>
      </c>
      <c r="H40" s="77">
        <v>549.39567</v>
      </c>
      <c r="I40" s="77">
        <v>744.244348</v>
      </c>
      <c r="J40" s="58"/>
      <c r="K40" s="82"/>
    </row>
    <row r="41" ht="48" customHeight="1" spans="1:11">
      <c r="A41" s="74" t="s">
        <v>1008</v>
      </c>
      <c r="B41" s="77">
        <v>1800.797341</v>
      </c>
      <c r="C41" s="77">
        <v>233.522476</v>
      </c>
      <c r="D41" s="77">
        <v>226.998448</v>
      </c>
      <c r="E41" s="77">
        <v>219.820688</v>
      </c>
      <c r="F41" s="77">
        <v>354.550632</v>
      </c>
      <c r="G41" s="77">
        <v>168.564072</v>
      </c>
      <c r="H41" s="77">
        <v>241.59085</v>
      </c>
      <c r="I41" s="77">
        <v>355.750175</v>
      </c>
      <c r="J41" s="58"/>
      <c r="K41" s="82"/>
    </row>
    <row r="42" customHeight="1" spans="1:11">
      <c r="A42" s="74" t="s">
        <v>1009</v>
      </c>
      <c r="B42" s="77">
        <v>0</v>
      </c>
      <c r="C42" s="77">
        <v>0</v>
      </c>
      <c r="D42" s="77">
        <v>0</v>
      </c>
      <c r="E42" s="77">
        <v>0</v>
      </c>
      <c r="F42" s="77">
        <v>0</v>
      </c>
      <c r="G42" s="77">
        <v>0</v>
      </c>
      <c r="H42" s="77">
        <v>0</v>
      </c>
      <c r="I42" s="77">
        <v>0</v>
      </c>
      <c r="J42" s="58"/>
      <c r="K42" s="82"/>
    </row>
    <row r="43" customHeight="1" spans="1:11">
      <c r="A43" s="74" t="s">
        <v>1010</v>
      </c>
      <c r="B43" s="77">
        <v>4578.578262</v>
      </c>
      <c r="C43" s="77">
        <v>442.962483</v>
      </c>
      <c r="D43" s="77">
        <v>1012.514785</v>
      </c>
      <c r="E43" s="77">
        <v>595.463746</v>
      </c>
      <c r="F43" s="77">
        <v>916.067943</v>
      </c>
      <c r="G43" s="77">
        <v>767.391158</v>
      </c>
      <c r="H43" s="77">
        <v>385.647141</v>
      </c>
      <c r="I43" s="77">
        <v>458.531006</v>
      </c>
      <c r="J43" s="58"/>
      <c r="K43" s="82"/>
    </row>
    <row r="44" customHeight="1" spans="1:11">
      <c r="A44" s="74" t="s">
        <v>1011</v>
      </c>
      <c r="B44" s="77">
        <v>4578.578262</v>
      </c>
      <c r="C44" s="77">
        <v>442.962483</v>
      </c>
      <c r="D44" s="77">
        <v>1012.514785</v>
      </c>
      <c r="E44" s="77">
        <v>595.463746</v>
      </c>
      <c r="F44" s="77">
        <v>916.067943</v>
      </c>
      <c r="G44" s="77">
        <v>767.391158</v>
      </c>
      <c r="H44" s="77">
        <v>385.647141</v>
      </c>
      <c r="I44" s="77">
        <v>458.531006</v>
      </c>
      <c r="J44" s="58"/>
      <c r="K44" s="82"/>
    </row>
    <row r="45" customHeight="1" spans="1:11">
      <c r="A45" s="78" t="s">
        <v>1012</v>
      </c>
      <c r="B45" s="77">
        <v>3536.340368448</v>
      </c>
      <c r="C45" s="77">
        <v>380.255713144</v>
      </c>
      <c r="D45" s="77">
        <v>804.173901</v>
      </c>
      <c r="E45" s="77">
        <v>637.426614168</v>
      </c>
      <c r="F45" s="77">
        <v>439.691512136</v>
      </c>
      <c r="G45" s="77">
        <v>308.171157</v>
      </c>
      <c r="H45" s="77">
        <v>355.460412</v>
      </c>
      <c r="I45" s="77">
        <v>611.161059</v>
      </c>
      <c r="J45" s="58"/>
      <c r="K45" s="82"/>
    </row>
    <row r="46" customHeight="1" spans="1:11">
      <c r="A46" s="79" t="s">
        <v>1013</v>
      </c>
      <c r="B46" s="77">
        <v>1933.634424</v>
      </c>
      <c r="C46" s="77">
        <v>173.890512</v>
      </c>
      <c r="D46" s="77">
        <v>224.979801</v>
      </c>
      <c r="E46" s="77">
        <v>368.442394</v>
      </c>
      <c r="F46" s="77">
        <v>328.15</v>
      </c>
      <c r="G46" s="77">
        <v>214.09</v>
      </c>
      <c r="H46" s="77">
        <v>278.50403</v>
      </c>
      <c r="I46" s="77">
        <v>345.577687</v>
      </c>
      <c r="J46" s="58"/>
      <c r="K46" s="82"/>
    </row>
    <row r="47" customHeight="1" spans="1:11">
      <c r="A47" s="79" t="s">
        <v>1014</v>
      </c>
      <c r="B47" s="77">
        <v>1602.705944</v>
      </c>
      <c r="C47" s="77">
        <v>206.365201</v>
      </c>
      <c r="D47" s="77">
        <v>579.1941</v>
      </c>
      <c r="E47" s="77">
        <v>268.98422</v>
      </c>
      <c r="F47" s="77">
        <v>111.541512</v>
      </c>
      <c r="G47" s="77">
        <v>94.081157</v>
      </c>
      <c r="H47" s="77">
        <v>76.956382</v>
      </c>
      <c r="I47" s="77">
        <v>265.583372</v>
      </c>
      <c r="J47" s="58"/>
      <c r="K47" s="82"/>
    </row>
    <row r="48" customHeight="1" spans="1:11">
      <c r="A48" s="80" t="s">
        <v>1015</v>
      </c>
      <c r="B48" s="77">
        <v>4.48000722099096e-7</v>
      </c>
      <c r="C48" s="77">
        <v>1.43999885767698e-7</v>
      </c>
      <c r="D48" s="77">
        <v>0</v>
      </c>
      <c r="E48" s="77">
        <v>1.68000301346183e-7</v>
      </c>
      <c r="F48" s="77">
        <v>1.36000383645296e-7</v>
      </c>
      <c r="G48" s="77">
        <v>4.07453626394272e-13</v>
      </c>
      <c r="H48" s="77">
        <v>1.16415321826935e-13</v>
      </c>
      <c r="I48" s="77">
        <v>-3.72529029846191e-13</v>
      </c>
      <c r="J48" s="58"/>
      <c r="K48" s="82"/>
    </row>
    <row r="49" customHeight="1" spans="1:11">
      <c r="A49" s="74" t="s">
        <v>1016</v>
      </c>
      <c r="B49" s="77">
        <v>8560.278996448</v>
      </c>
      <c r="C49" s="77">
        <v>1063.489158144</v>
      </c>
      <c r="D49" s="77">
        <v>1285.39123</v>
      </c>
      <c r="E49" s="77">
        <v>1425.112851168</v>
      </c>
      <c r="F49" s="77">
        <v>1036.664667136</v>
      </c>
      <c r="G49" s="77">
        <v>1080.122627</v>
      </c>
      <c r="H49" s="77">
        <v>1349.563718</v>
      </c>
      <c r="I49" s="77">
        <v>1319.934745</v>
      </c>
      <c r="J49" s="89"/>
      <c r="K49" s="82"/>
    </row>
  </sheetData>
  <mergeCells count="3">
    <mergeCell ref="A2:J2"/>
    <mergeCell ref="J5:J25"/>
    <mergeCell ref="J26:J48"/>
  </mergeCells>
  <printOptions horizontalCentered="1"/>
  <pageMargins left="0.751388888888889" right="0.751388888888889" top="0.393055555555556" bottom="1" header="0.5" footer="0.5"/>
  <pageSetup paperSize="9" scale="55" fitToHeight="0" orientation="landscape" horizontalDpi="600"/>
  <headerFooter>
    <oddFooter>&amp;C第 &amp;P 页，共 &amp;N 页</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tabColor rgb="FFFFFF00"/>
    <pageSetUpPr fitToPage="1"/>
  </sheetPr>
  <dimension ref="A1:F17"/>
  <sheetViews>
    <sheetView workbookViewId="0">
      <selection activeCell="D5" sqref="D5:F17"/>
    </sheetView>
  </sheetViews>
  <sheetFormatPr defaultColWidth="8.89166666666667" defaultRowHeight="14.25" outlineLevelCol="5"/>
  <cols>
    <col min="1" max="1" width="13" customWidth="1"/>
    <col min="2" max="2" width="54.625" customWidth="1"/>
    <col min="3" max="3" width="20.625" customWidth="1"/>
    <col min="4" max="4" width="13.7416666666667" style="32" customWidth="1"/>
    <col min="5" max="5" width="23.2083333333333" customWidth="1"/>
    <col min="6" max="6" width="17.6833333333333" customWidth="1"/>
    <col min="33" max="16384" width="66.875"/>
  </cols>
  <sheetData>
    <row r="1" ht="58" customHeight="1" spans="1:1">
      <c r="A1" s="49" t="s">
        <v>1017</v>
      </c>
    </row>
    <row r="2" ht="54" customHeight="1" spans="1:6">
      <c r="A2" s="50" t="s">
        <v>1018</v>
      </c>
      <c r="B2" s="50"/>
      <c r="C2" s="50"/>
      <c r="D2" s="51"/>
      <c r="E2" s="50"/>
      <c r="F2" s="50"/>
    </row>
    <row r="3" ht="31" customHeight="1" spans="1:6">
      <c r="A3" s="52" t="s">
        <v>42</v>
      </c>
      <c r="B3" s="53"/>
      <c r="C3" s="53"/>
      <c r="D3" s="54"/>
      <c r="E3" s="53"/>
      <c r="F3" s="55" t="s">
        <v>43</v>
      </c>
    </row>
    <row r="4" ht="56" customHeight="1" spans="1:6">
      <c r="A4" s="56" t="s">
        <v>1019</v>
      </c>
      <c r="B4" s="56" t="s">
        <v>1020</v>
      </c>
      <c r="C4" s="56" t="s">
        <v>1021</v>
      </c>
      <c r="D4" s="57" t="s">
        <v>1022</v>
      </c>
      <c r="E4" s="56" t="s">
        <v>1023</v>
      </c>
      <c r="F4" s="56" t="s">
        <v>1024</v>
      </c>
    </row>
    <row r="5" ht="57" customHeight="1" spans="1:6">
      <c r="A5" s="58">
        <v>1</v>
      </c>
      <c r="B5" s="59" t="s">
        <v>1025</v>
      </c>
      <c r="C5" s="59" t="s">
        <v>1026</v>
      </c>
      <c r="D5" s="60">
        <v>428.48</v>
      </c>
      <c r="E5" s="61" t="s">
        <v>1027</v>
      </c>
      <c r="F5" s="62" t="s">
        <v>1028</v>
      </c>
    </row>
    <row r="6" ht="57" customHeight="1" spans="1:6">
      <c r="A6" s="58">
        <v>2</v>
      </c>
      <c r="B6" s="59" t="s">
        <v>844</v>
      </c>
      <c r="C6" s="59" t="s">
        <v>1029</v>
      </c>
      <c r="D6" s="60">
        <v>638.63</v>
      </c>
      <c r="E6" s="61" t="s">
        <v>1030</v>
      </c>
      <c r="F6" s="62" t="s">
        <v>1031</v>
      </c>
    </row>
    <row r="7" ht="57" customHeight="1" spans="1:6">
      <c r="A7" s="58">
        <v>3</v>
      </c>
      <c r="B7" s="59" t="s">
        <v>844</v>
      </c>
      <c r="C7" s="59" t="s">
        <v>1032</v>
      </c>
      <c r="D7" s="60">
        <v>191.75</v>
      </c>
      <c r="E7" s="61" t="s">
        <v>1033</v>
      </c>
      <c r="F7" s="62" t="s">
        <v>1034</v>
      </c>
    </row>
    <row r="8" ht="57" customHeight="1" spans="1:6">
      <c r="A8" s="58">
        <v>4</v>
      </c>
      <c r="B8" s="59" t="s">
        <v>844</v>
      </c>
      <c r="C8" s="59" t="s">
        <v>1035</v>
      </c>
      <c r="D8" s="60">
        <v>213.36</v>
      </c>
      <c r="E8" s="59" t="s">
        <v>1036</v>
      </c>
      <c r="F8" s="63" t="s">
        <v>1034</v>
      </c>
    </row>
    <row r="9" ht="57" customHeight="1" spans="1:6">
      <c r="A9" s="58">
        <v>5</v>
      </c>
      <c r="B9" s="59" t="s">
        <v>905</v>
      </c>
      <c r="C9" s="59" t="s">
        <v>1037</v>
      </c>
      <c r="D9" s="60">
        <v>810.49</v>
      </c>
      <c r="E9" s="61" t="s">
        <v>1038</v>
      </c>
      <c r="F9" s="62" t="s">
        <v>1031</v>
      </c>
    </row>
    <row r="10" ht="57" customHeight="1" spans="1:6">
      <c r="A10" s="58">
        <v>6</v>
      </c>
      <c r="B10" s="59" t="s">
        <v>893</v>
      </c>
      <c r="C10" s="59" t="s">
        <v>1039</v>
      </c>
      <c r="D10" s="60">
        <v>220</v>
      </c>
      <c r="E10" s="61" t="s">
        <v>1040</v>
      </c>
      <c r="F10" s="62" t="s">
        <v>1028</v>
      </c>
    </row>
    <row r="11" ht="57" customHeight="1" spans="1:6">
      <c r="A11" s="58">
        <v>7</v>
      </c>
      <c r="B11" s="59" t="s">
        <v>893</v>
      </c>
      <c r="C11" s="59" t="s">
        <v>1041</v>
      </c>
      <c r="D11" s="60">
        <v>1000</v>
      </c>
      <c r="E11" s="61" t="s">
        <v>1042</v>
      </c>
      <c r="F11" s="62" t="s">
        <v>1034</v>
      </c>
    </row>
    <row r="12" ht="57" customHeight="1" spans="1:6">
      <c r="A12" s="58">
        <v>8</v>
      </c>
      <c r="B12" s="59" t="s">
        <v>1043</v>
      </c>
      <c r="C12" s="59" t="s">
        <v>1044</v>
      </c>
      <c r="D12" s="60">
        <v>75.75</v>
      </c>
      <c r="E12" s="61" t="s">
        <v>1045</v>
      </c>
      <c r="F12" s="62" t="s">
        <v>1028</v>
      </c>
    </row>
    <row r="13" ht="57" customHeight="1" spans="1:6">
      <c r="A13" s="58">
        <v>9</v>
      </c>
      <c r="B13" s="59" t="s">
        <v>863</v>
      </c>
      <c r="C13" s="59" t="s">
        <v>1046</v>
      </c>
      <c r="D13" s="60">
        <v>66.64</v>
      </c>
      <c r="E13" s="61" t="s">
        <v>1047</v>
      </c>
      <c r="F13" s="62" t="s">
        <v>1028</v>
      </c>
    </row>
    <row r="14" ht="57" customHeight="1" spans="1:6">
      <c r="A14" s="58">
        <v>10</v>
      </c>
      <c r="B14" s="59" t="s">
        <v>868</v>
      </c>
      <c r="C14" s="59" t="s">
        <v>1048</v>
      </c>
      <c r="D14" s="60">
        <v>293.18</v>
      </c>
      <c r="E14" s="61" t="s">
        <v>1049</v>
      </c>
      <c r="F14" s="62" t="s">
        <v>1028</v>
      </c>
    </row>
    <row r="15" ht="57" customHeight="1" spans="1:6">
      <c r="A15" s="58">
        <v>11</v>
      </c>
      <c r="B15" s="59" t="s">
        <v>886</v>
      </c>
      <c r="C15" s="59" t="s">
        <v>1050</v>
      </c>
      <c r="D15" s="60">
        <v>100</v>
      </c>
      <c r="E15" s="61" t="s">
        <v>1051</v>
      </c>
      <c r="F15" s="62" t="s">
        <v>1028</v>
      </c>
    </row>
    <row r="16" ht="57" customHeight="1" spans="1:6">
      <c r="A16" s="58">
        <v>12</v>
      </c>
      <c r="B16" s="59" t="s">
        <v>815</v>
      </c>
      <c r="C16" s="59" t="s">
        <v>1052</v>
      </c>
      <c r="D16" s="60">
        <v>539.68</v>
      </c>
      <c r="E16" s="61" t="s">
        <v>1053</v>
      </c>
      <c r="F16" s="62" t="s">
        <v>1034</v>
      </c>
    </row>
    <row r="17" ht="57" customHeight="1" spans="1:6">
      <c r="A17" s="58">
        <v>13</v>
      </c>
      <c r="B17" s="59" t="s">
        <v>829</v>
      </c>
      <c r="C17" s="59" t="s">
        <v>1054</v>
      </c>
      <c r="D17" s="60">
        <v>9135.3</v>
      </c>
      <c r="E17" s="61" t="s">
        <v>1055</v>
      </c>
      <c r="F17" s="62" t="s">
        <v>1034</v>
      </c>
    </row>
  </sheetData>
  <autoFilter ref="A2:F17">
    <extLst/>
  </autoFilter>
  <mergeCells count="1">
    <mergeCell ref="A2:F2"/>
  </mergeCells>
  <printOptions horizontalCentered="1"/>
  <pageMargins left="0.751388888888889" right="0.751388888888889" top="0.472222222222222" bottom="1" header="0.5" footer="0.5"/>
  <pageSetup paperSize="9" scale="50" orientation="landscape" horizontalDpi="600"/>
  <headerFooter>
    <oddFooter>&amp;C第 &amp;P 页，共 &amp;N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tabColor rgb="FFFFFF00"/>
    <pageSetUpPr fitToPage="1"/>
  </sheetPr>
  <dimension ref="A1:F11"/>
  <sheetViews>
    <sheetView view="pageBreakPreview" zoomScaleNormal="100" workbookViewId="0">
      <selection activeCell="I18" sqref="I18"/>
    </sheetView>
  </sheetViews>
  <sheetFormatPr defaultColWidth="8.89166666666667" defaultRowHeight="21" customHeight="1" outlineLevelCol="5"/>
  <cols>
    <col min="1" max="1" width="12.7833333333333" customWidth="1"/>
    <col min="2" max="2" width="39.125" customWidth="1"/>
    <col min="3" max="3" width="24.7" customWidth="1"/>
    <col min="4" max="4" width="23.0666666666667" customWidth="1"/>
    <col min="5" max="6" width="16.375" style="32" customWidth="1"/>
  </cols>
  <sheetData>
    <row r="1" customHeight="1" spans="1:1">
      <c r="A1" s="33" t="s">
        <v>1056</v>
      </c>
    </row>
    <row r="2" customHeight="1" spans="1:4">
      <c r="A2" s="34" t="s">
        <v>1057</v>
      </c>
      <c r="B2" s="34"/>
      <c r="C2" s="34"/>
      <c r="D2" s="34"/>
    </row>
    <row r="3" customHeight="1" spans="1:4">
      <c r="A3" s="34"/>
      <c r="B3" s="34"/>
      <c r="C3" s="34"/>
      <c r="D3" s="34"/>
    </row>
    <row r="4" customHeight="1" spans="1:4">
      <c r="A4" s="35" t="s">
        <v>42</v>
      </c>
      <c r="B4" s="36"/>
      <c r="C4" s="36"/>
      <c r="D4" s="37" t="s">
        <v>43</v>
      </c>
    </row>
    <row r="5" ht="32" customHeight="1" spans="1:6">
      <c r="A5" s="38" t="s">
        <v>1019</v>
      </c>
      <c r="B5" s="39" t="s">
        <v>801</v>
      </c>
      <c r="C5" s="40" t="s">
        <v>1058</v>
      </c>
      <c r="D5" s="40" t="s">
        <v>1024</v>
      </c>
      <c r="E5" s="41" t="s">
        <v>1059</v>
      </c>
      <c r="F5" s="41" t="s">
        <v>1060</v>
      </c>
    </row>
    <row r="6" ht="32" customHeight="1" spans="1:6">
      <c r="A6" s="42">
        <v>1</v>
      </c>
      <c r="B6" s="43" t="s">
        <v>890</v>
      </c>
      <c r="C6" s="44" t="s">
        <v>1061</v>
      </c>
      <c r="D6" s="44" t="s">
        <v>1028</v>
      </c>
      <c r="E6" s="45">
        <v>2643.89</v>
      </c>
      <c r="F6" s="45">
        <v>2643.89</v>
      </c>
    </row>
    <row r="7" ht="32" customHeight="1" spans="1:6">
      <c r="A7" s="42">
        <v>2</v>
      </c>
      <c r="B7" s="43" t="s">
        <v>815</v>
      </c>
      <c r="C7" s="44" t="s">
        <v>1062</v>
      </c>
      <c r="D7" s="44" t="s">
        <v>1034</v>
      </c>
      <c r="E7" s="45">
        <v>7122.52</v>
      </c>
      <c r="F7" s="45">
        <v>6353.32</v>
      </c>
    </row>
    <row r="8" ht="32" customHeight="1" spans="1:6">
      <c r="A8" s="42">
        <v>3</v>
      </c>
      <c r="B8" s="43" t="s">
        <v>1063</v>
      </c>
      <c r="C8" s="44" t="s">
        <v>1064</v>
      </c>
      <c r="D8" s="44" t="s">
        <v>1031</v>
      </c>
      <c r="E8" s="45">
        <v>278.52</v>
      </c>
      <c r="F8" s="45">
        <v>278.52</v>
      </c>
    </row>
    <row r="9" ht="32" customHeight="1" spans="1:6">
      <c r="A9" s="42">
        <v>4</v>
      </c>
      <c r="B9" s="46" t="s">
        <v>844</v>
      </c>
      <c r="C9" s="44" t="s">
        <v>1065</v>
      </c>
      <c r="D9" s="44" t="s">
        <v>1031</v>
      </c>
      <c r="E9" s="45">
        <v>60525.74</v>
      </c>
      <c r="F9" s="45">
        <v>57970.74</v>
      </c>
    </row>
    <row r="10" ht="32" customHeight="1" spans="1:6">
      <c r="A10" s="42">
        <v>5</v>
      </c>
      <c r="B10" s="43" t="s">
        <v>825</v>
      </c>
      <c r="C10" s="44" t="s">
        <v>1066</v>
      </c>
      <c r="D10" s="44" t="s">
        <v>1028</v>
      </c>
      <c r="E10" s="45">
        <v>588.26</v>
      </c>
      <c r="F10" s="45">
        <v>588.26</v>
      </c>
    </row>
    <row r="11" customHeight="1" spans="2:6">
      <c r="B11" s="47"/>
      <c r="C11" s="47"/>
      <c r="D11" s="47"/>
      <c r="E11" s="48"/>
      <c r="F11" s="48"/>
    </row>
  </sheetData>
  <autoFilter ref="A3:C10">
    <extLst/>
  </autoFilter>
  <mergeCells count="1">
    <mergeCell ref="A2:D3"/>
  </mergeCells>
  <pageMargins left="1.02361111111111" right="0.751388888888889" top="0.747916666666667" bottom="1" header="0.5" footer="0.5"/>
  <pageSetup paperSize="9" scale="89"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5"/>
  <sheetViews>
    <sheetView workbookViewId="0">
      <selection activeCell="C20" sqref="C20"/>
    </sheetView>
  </sheetViews>
  <sheetFormatPr defaultColWidth="9" defaultRowHeight="14.25" outlineLevelCol="6"/>
  <cols>
    <col min="1" max="1" width="5.75" customWidth="1"/>
    <col min="2" max="2" width="10.75" customWidth="1"/>
    <col min="3" max="3" width="67.125" customWidth="1"/>
    <col min="7" max="7" width="29" customWidth="1"/>
  </cols>
  <sheetData>
    <row r="1" ht="22.5" spans="1:7">
      <c r="A1" s="421" t="s">
        <v>3</v>
      </c>
      <c r="B1" s="421"/>
      <c r="C1" s="421"/>
      <c r="D1" s="421"/>
      <c r="E1" s="421"/>
      <c r="F1" s="421"/>
      <c r="G1" s="421"/>
    </row>
    <row r="2" ht="25.5" spans="1:3">
      <c r="A2" s="422"/>
      <c r="B2" s="422"/>
      <c r="C2" s="422"/>
    </row>
    <row r="3" ht="32.25" customHeight="1" spans="2:5">
      <c r="B3" s="423" t="s">
        <v>4</v>
      </c>
      <c r="C3" s="424" t="s">
        <v>5</v>
      </c>
      <c r="D3" s="425"/>
      <c r="E3" s="425"/>
    </row>
    <row r="4" ht="32.25" customHeight="1" spans="2:5">
      <c r="B4" s="423" t="s">
        <v>6</v>
      </c>
      <c r="C4" s="424" t="s">
        <v>7</v>
      </c>
      <c r="D4" s="425"/>
      <c r="E4" s="425"/>
    </row>
    <row r="5" ht="32.25" customHeight="1" spans="2:5">
      <c r="B5" s="423" t="s">
        <v>8</v>
      </c>
      <c r="C5" s="424" t="s">
        <v>9</v>
      </c>
      <c r="D5" s="425"/>
      <c r="E5" s="425"/>
    </row>
    <row r="6" ht="32.25" customHeight="1" spans="2:5">
      <c r="B6" s="423" t="s">
        <v>10</v>
      </c>
      <c r="C6" s="424" t="s">
        <v>11</v>
      </c>
      <c r="D6" s="425"/>
      <c r="E6" s="425"/>
    </row>
    <row r="7" ht="32.25" customHeight="1" spans="2:5">
      <c r="B7" s="423" t="s">
        <v>12</v>
      </c>
      <c r="C7" s="424" t="s">
        <v>13</v>
      </c>
      <c r="D7" s="425"/>
      <c r="E7" s="425"/>
    </row>
    <row r="8" ht="32.25" customHeight="1" spans="2:5">
      <c r="B8" s="423" t="s">
        <v>14</v>
      </c>
      <c r="C8" s="424" t="s">
        <v>15</v>
      </c>
      <c r="D8" s="425"/>
      <c r="E8" s="425"/>
    </row>
    <row r="9" ht="32.25" customHeight="1" spans="2:5">
      <c r="B9" s="423" t="s">
        <v>16</v>
      </c>
      <c r="C9" s="424" t="s">
        <v>17</v>
      </c>
      <c r="D9" s="425"/>
      <c r="E9" s="425"/>
    </row>
    <row r="10" ht="32.25" customHeight="1" spans="2:5">
      <c r="B10" s="423" t="s">
        <v>18</v>
      </c>
      <c r="C10" s="424" t="s">
        <v>19</v>
      </c>
      <c r="D10" s="425"/>
      <c r="E10" s="425"/>
    </row>
    <row r="11" ht="32.25" customHeight="1" spans="2:5">
      <c r="B11" s="423" t="s">
        <v>20</v>
      </c>
      <c r="C11" s="424" t="s">
        <v>21</v>
      </c>
      <c r="D11" s="425"/>
      <c r="E11" s="425"/>
    </row>
    <row r="12" ht="32.25" customHeight="1" spans="2:5">
      <c r="B12" s="423" t="s">
        <v>22</v>
      </c>
      <c r="C12" s="424" t="s">
        <v>23</v>
      </c>
      <c r="D12" s="425"/>
      <c r="E12" s="425"/>
    </row>
    <row r="13" ht="32.25" customHeight="1" spans="2:5">
      <c r="B13" s="423" t="s">
        <v>24</v>
      </c>
      <c r="C13" s="424" t="s">
        <v>25</v>
      </c>
      <c r="D13" s="425"/>
      <c r="E13" s="425"/>
    </row>
    <row r="14" ht="32.25" customHeight="1" spans="2:5">
      <c r="B14" s="423" t="s">
        <v>26</v>
      </c>
      <c r="C14" s="424" t="s">
        <v>27</v>
      </c>
      <c r="D14" s="425"/>
      <c r="E14" s="425"/>
    </row>
    <row r="15" ht="32.25" customHeight="1" spans="2:5">
      <c r="B15" s="423" t="s">
        <v>28</v>
      </c>
      <c r="C15" s="424" t="s">
        <v>29</v>
      </c>
      <c r="D15" s="425"/>
      <c r="E15" s="425"/>
    </row>
    <row r="16" ht="32.25" customHeight="1" spans="2:5">
      <c r="B16" s="423" t="s">
        <v>30</v>
      </c>
      <c r="C16" s="424" t="s">
        <v>31</v>
      </c>
      <c r="D16" s="425"/>
      <c r="E16" s="425"/>
    </row>
    <row r="17" ht="32.25" customHeight="1" spans="2:5">
      <c r="B17" s="423" t="s">
        <v>32</v>
      </c>
      <c r="C17" s="424" t="s">
        <v>33</v>
      </c>
      <c r="D17" s="425"/>
      <c r="E17" s="425"/>
    </row>
    <row r="18" ht="32.25" customHeight="1" spans="2:5">
      <c r="B18" s="423" t="s">
        <v>34</v>
      </c>
      <c r="C18" s="424" t="s">
        <v>35</v>
      </c>
      <c r="D18" s="425"/>
      <c r="E18" s="425"/>
    </row>
    <row r="19" ht="32.25" customHeight="1" spans="2:5">
      <c r="B19" s="423" t="s">
        <v>36</v>
      </c>
      <c r="C19" s="424" t="s">
        <v>37</v>
      </c>
      <c r="D19" s="425"/>
      <c r="E19" s="425"/>
    </row>
    <row r="20" ht="32.25" customHeight="1" spans="2:5">
      <c r="B20" s="423" t="s">
        <v>38</v>
      </c>
      <c r="C20" s="424" t="s">
        <v>39</v>
      </c>
      <c r="D20" s="425"/>
      <c r="E20" s="425"/>
    </row>
    <row r="21" ht="32.25" customHeight="1" spans="2:3">
      <c r="B21" s="426"/>
      <c r="C21" s="427"/>
    </row>
    <row r="22" ht="32.25" customHeight="1"/>
    <row r="23" ht="32.25" customHeight="1"/>
    <row r="24" ht="32.25" customHeight="1" spans="2:3">
      <c r="B24" s="426"/>
      <c r="C24" s="427"/>
    </row>
    <row r="25" ht="32.25" customHeight="1" spans="2:3">
      <c r="B25" s="426"/>
      <c r="C25" s="427"/>
    </row>
  </sheetData>
  <mergeCells count="1">
    <mergeCell ref="A1:G1"/>
  </mergeCells>
  <printOptions horizontalCentered="1"/>
  <pageMargins left="0.700694444444445" right="0.700694444444445" top="0.751388888888889" bottom="0.751388888888889" header="0.298611111111111" footer="0.298611111111111"/>
  <pageSetup paperSize="9" scale="71" orientation="landscape"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tabColor rgb="FFFFFF00"/>
    <pageSetUpPr fitToPage="1"/>
  </sheetPr>
  <dimension ref="A1:I24"/>
  <sheetViews>
    <sheetView workbookViewId="0">
      <pane ySplit="4" topLeftCell="A15" activePane="bottomLeft" state="frozen"/>
      <selection/>
      <selection pane="bottomLeft" activeCell="E1" sqref="E$1:E$1048576"/>
    </sheetView>
  </sheetViews>
  <sheetFormatPr defaultColWidth="8" defaultRowHeight="14.25"/>
  <cols>
    <col min="1" max="1" width="5.38333333333333" style="1" customWidth="1"/>
    <col min="2" max="2" width="45.375" style="1" customWidth="1"/>
    <col min="3" max="3" width="16.625" style="1" customWidth="1"/>
    <col min="4" max="4" width="38.375" style="1" customWidth="1"/>
    <col min="5" max="5" width="20.5" style="2" customWidth="1"/>
    <col min="6" max="6" width="31.625" style="1" customWidth="1"/>
    <col min="7" max="7" width="31.5" style="1" customWidth="1"/>
    <col min="8" max="8" width="9.375" style="1" customWidth="1"/>
    <col min="9" max="9" width="11.5" style="1" customWidth="1"/>
    <col min="10" max="16384" width="8" style="1"/>
  </cols>
  <sheetData>
    <row r="1" spans="1:1">
      <c r="A1" s="3" t="s">
        <v>1067</v>
      </c>
    </row>
    <row r="2" ht="36" customHeight="1" spans="1:9">
      <c r="A2" s="4" t="s">
        <v>1068</v>
      </c>
      <c r="B2" s="4"/>
      <c r="C2" s="4"/>
      <c r="D2" s="5"/>
      <c r="E2" s="6"/>
      <c r="F2" s="4"/>
      <c r="G2" s="4"/>
      <c r="H2" s="4"/>
      <c r="I2" s="4"/>
    </row>
    <row r="3" ht="21" customHeight="1" spans="1:9">
      <c r="A3" s="3" t="s">
        <v>42</v>
      </c>
      <c r="B3" s="7"/>
      <c r="C3" s="7"/>
      <c r="D3" s="8"/>
      <c r="E3" s="9"/>
      <c r="F3" s="7"/>
      <c r="G3" s="7"/>
      <c r="H3" s="7"/>
      <c r="I3" s="3" t="s">
        <v>43</v>
      </c>
    </row>
    <row r="4" ht="42" customHeight="1" spans="1:9">
      <c r="A4" s="10" t="s">
        <v>1019</v>
      </c>
      <c r="B4" s="11" t="s">
        <v>1069</v>
      </c>
      <c r="C4" s="11" t="s">
        <v>1070</v>
      </c>
      <c r="D4" s="11" t="s">
        <v>1020</v>
      </c>
      <c r="E4" s="12" t="s">
        <v>1071</v>
      </c>
      <c r="F4" s="11" t="s">
        <v>1072</v>
      </c>
      <c r="G4" s="11" t="s">
        <v>1073</v>
      </c>
      <c r="H4" s="11" t="s">
        <v>1074</v>
      </c>
      <c r="I4" s="10" t="s">
        <v>1075</v>
      </c>
    </row>
    <row r="5" ht="33" customHeight="1" spans="1:9">
      <c r="A5" s="13">
        <v>1</v>
      </c>
      <c r="B5" s="14" t="s">
        <v>1076</v>
      </c>
      <c r="C5" s="14" t="s">
        <v>1077</v>
      </c>
      <c r="D5" s="15" t="s">
        <v>1078</v>
      </c>
      <c r="E5" s="16">
        <v>2000</v>
      </c>
      <c r="F5" s="15" t="s">
        <v>1079</v>
      </c>
      <c r="G5" s="14" t="s">
        <v>1080</v>
      </c>
      <c r="H5" s="14" t="s">
        <v>1081</v>
      </c>
      <c r="I5" s="30">
        <v>44979</v>
      </c>
    </row>
    <row r="6" ht="33" customHeight="1" spans="1:9">
      <c r="A6" s="13">
        <v>2</v>
      </c>
      <c r="B6" s="14" t="s">
        <v>940</v>
      </c>
      <c r="C6" s="14" t="s">
        <v>1082</v>
      </c>
      <c r="D6" s="15" t="s">
        <v>1083</v>
      </c>
      <c r="E6" s="16">
        <v>4244</v>
      </c>
      <c r="F6" s="15" t="s">
        <v>1084</v>
      </c>
      <c r="G6" s="14" t="s">
        <v>940</v>
      </c>
      <c r="H6" s="14" t="s">
        <v>1081</v>
      </c>
      <c r="I6" s="30">
        <v>44979</v>
      </c>
    </row>
    <row r="7" ht="33" customHeight="1" spans="1:9">
      <c r="A7" s="13">
        <v>3</v>
      </c>
      <c r="B7" s="14" t="s">
        <v>940</v>
      </c>
      <c r="C7" s="14" t="s">
        <v>1085</v>
      </c>
      <c r="D7" s="15" t="s">
        <v>1086</v>
      </c>
      <c r="E7" s="16">
        <v>5000</v>
      </c>
      <c r="F7" s="15" t="s">
        <v>1087</v>
      </c>
      <c r="G7" s="14" t="s">
        <v>940</v>
      </c>
      <c r="H7" s="14" t="s">
        <v>1081</v>
      </c>
      <c r="I7" s="30">
        <v>45180</v>
      </c>
    </row>
    <row r="8" ht="33" customHeight="1" spans="1:9">
      <c r="A8" s="13">
        <v>4</v>
      </c>
      <c r="B8" s="14" t="s">
        <v>940</v>
      </c>
      <c r="C8" s="14" t="s">
        <v>1088</v>
      </c>
      <c r="D8" s="15" t="s">
        <v>1089</v>
      </c>
      <c r="E8" s="16">
        <v>21.33</v>
      </c>
      <c r="F8" s="14" t="s">
        <v>1090</v>
      </c>
      <c r="G8" s="14" t="s">
        <v>940</v>
      </c>
      <c r="H8" s="17" t="s">
        <v>1091</v>
      </c>
      <c r="I8" s="30">
        <v>45154</v>
      </c>
    </row>
    <row r="9" ht="33" customHeight="1" spans="1:9">
      <c r="A9" s="18">
        <v>5</v>
      </c>
      <c r="B9" s="19" t="s">
        <v>903</v>
      </c>
      <c r="C9" s="19" t="s">
        <v>1092</v>
      </c>
      <c r="D9" s="20" t="s">
        <v>1093</v>
      </c>
      <c r="E9" s="21">
        <v>456.05</v>
      </c>
      <c r="F9" s="19" t="s">
        <v>1094</v>
      </c>
      <c r="G9" s="19" t="s">
        <v>903</v>
      </c>
      <c r="H9" s="17" t="s">
        <v>1091</v>
      </c>
      <c r="I9" s="31">
        <v>45154</v>
      </c>
    </row>
    <row r="10" ht="33" customHeight="1" spans="1:9">
      <c r="A10" s="18">
        <v>6</v>
      </c>
      <c r="B10" s="22" t="s">
        <v>940</v>
      </c>
      <c r="C10" s="17" t="s">
        <v>1095</v>
      </c>
      <c r="D10" s="23" t="s">
        <v>1096</v>
      </c>
      <c r="E10" s="24">
        <v>22.62</v>
      </c>
      <c r="F10" s="25" t="s">
        <v>1087</v>
      </c>
      <c r="G10" s="22" t="s">
        <v>940</v>
      </c>
      <c r="H10" s="17" t="s">
        <v>1091</v>
      </c>
      <c r="I10" s="30">
        <v>45154</v>
      </c>
    </row>
    <row r="11" ht="33" customHeight="1" spans="1:9">
      <c r="A11" s="18">
        <v>7</v>
      </c>
      <c r="B11" s="22" t="s">
        <v>844</v>
      </c>
      <c r="C11" s="17" t="s">
        <v>1097</v>
      </c>
      <c r="D11" s="23" t="s">
        <v>1098</v>
      </c>
      <c r="E11" s="24">
        <v>900</v>
      </c>
      <c r="F11" s="25" t="s">
        <v>1099</v>
      </c>
      <c r="G11" s="22" t="s">
        <v>844</v>
      </c>
      <c r="H11" s="17" t="s">
        <v>1091</v>
      </c>
      <c r="I11" s="30">
        <v>45154</v>
      </c>
    </row>
    <row r="12" ht="33" customHeight="1" spans="1:9">
      <c r="A12" s="18">
        <v>8</v>
      </c>
      <c r="B12" s="22" t="s">
        <v>903</v>
      </c>
      <c r="C12" s="17" t="s">
        <v>1100</v>
      </c>
      <c r="D12" s="23" t="s">
        <v>1101</v>
      </c>
      <c r="E12" s="24">
        <v>600</v>
      </c>
      <c r="F12" s="25" t="s">
        <v>1094</v>
      </c>
      <c r="G12" s="22" t="s">
        <v>903</v>
      </c>
      <c r="H12" s="17" t="s">
        <v>1091</v>
      </c>
      <c r="I12" s="31">
        <v>45154</v>
      </c>
    </row>
    <row r="13" ht="33" customHeight="1" spans="1:9">
      <c r="A13" s="18">
        <v>9</v>
      </c>
      <c r="B13" s="22" t="s">
        <v>903</v>
      </c>
      <c r="C13" s="17" t="s">
        <v>1102</v>
      </c>
      <c r="D13" s="23" t="s">
        <v>1103</v>
      </c>
      <c r="E13" s="24">
        <v>600</v>
      </c>
      <c r="F13" s="25" t="s">
        <v>1094</v>
      </c>
      <c r="G13" s="22" t="s">
        <v>903</v>
      </c>
      <c r="H13" s="17" t="s">
        <v>1091</v>
      </c>
      <c r="I13" s="30">
        <v>45154</v>
      </c>
    </row>
    <row r="14" ht="33" customHeight="1" spans="1:9">
      <c r="A14" s="18">
        <v>10</v>
      </c>
      <c r="B14" s="22" t="s">
        <v>1104</v>
      </c>
      <c r="C14" s="17" t="s">
        <v>1105</v>
      </c>
      <c r="D14" s="23" t="s">
        <v>1106</v>
      </c>
      <c r="E14" s="24">
        <v>223</v>
      </c>
      <c r="F14" s="25" t="s">
        <v>1107</v>
      </c>
      <c r="G14" s="22" t="s">
        <v>1104</v>
      </c>
      <c r="H14" s="17" t="s">
        <v>1091</v>
      </c>
      <c r="I14" s="30">
        <v>44978</v>
      </c>
    </row>
    <row r="15" ht="33" customHeight="1" spans="1:9">
      <c r="A15" s="18">
        <v>11</v>
      </c>
      <c r="B15" s="22" t="s">
        <v>844</v>
      </c>
      <c r="C15" s="17" t="s">
        <v>1108</v>
      </c>
      <c r="D15" s="23" t="s">
        <v>1109</v>
      </c>
      <c r="E15" s="24">
        <v>140</v>
      </c>
      <c r="F15" s="25" t="s">
        <v>1110</v>
      </c>
      <c r="G15" s="22" t="s">
        <v>844</v>
      </c>
      <c r="H15" s="17" t="s">
        <v>1091</v>
      </c>
      <c r="I15" s="30">
        <v>44978</v>
      </c>
    </row>
    <row r="16" ht="33" customHeight="1" spans="1:9">
      <c r="A16" s="18">
        <v>12</v>
      </c>
      <c r="B16" s="22" t="s">
        <v>1104</v>
      </c>
      <c r="C16" s="17" t="s">
        <v>1111</v>
      </c>
      <c r="D16" s="23" t="s">
        <v>1112</v>
      </c>
      <c r="E16" s="24">
        <v>122</v>
      </c>
      <c r="F16" s="25" t="s">
        <v>1107</v>
      </c>
      <c r="G16" s="22" t="s">
        <v>1104</v>
      </c>
      <c r="H16" s="17" t="s">
        <v>1091</v>
      </c>
      <c r="I16" s="30">
        <v>44978</v>
      </c>
    </row>
    <row r="17" ht="33" customHeight="1" spans="1:9">
      <c r="A17" s="18">
        <v>13</v>
      </c>
      <c r="B17" s="22" t="s">
        <v>844</v>
      </c>
      <c r="C17" s="17" t="s">
        <v>1113</v>
      </c>
      <c r="D17" s="23" t="s">
        <v>1114</v>
      </c>
      <c r="E17" s="24">
        <v>100</v>
      </c>
      <c r="F17" s="25" t="s">
        <v>1115</v>
      </c>
      <c r="G17" s="22" t="s">
        <v>844</v>
      </c>
      <c r="H17" s="17" t="s">
        <v>1091</v>
      </c>
      <c r="I17" s="30">
        <v>44978</v>
      </c>
    </row>
    <row r="18" ht="33" customHeight="1" spans="1:9">
      <c r="A18" s="18">
        <v>14</v>
      </c>
      <c r="B18" s="22" t="s">
        <v>1104</v>
      </c>
      <c r="C18" s="17" t="s">
        <v>1116</v>
      </c>
      <c r="D18" s="23" t="s">
        <v>1117</v>
      </c>
      <c r="E18" s="24">
        <v>101</v>
      </c>
      <c r="F18" s="25" t="s">
        <v>1107</v>
      </c>
      <c r="G18" s="22" t="s">
        <v>1104</v>
      </c>
      <c r="H18" s="17" t="s">
        <v>1091</v>
      </c>
      <c r="I18" s="30">
        <v>44978</v>
      </c>
    </row>
    <row r="19" ht="33" customHeight="1" spans="1:9">
      <c r="A19" s="18">
        <v>15</v>
      </c>
      <c r="B19" s="22" t="s">
        <v>844</v>
      </c>
      <c r="C19" s="17" t="s">
        <v>1118</v>
      </c>
      <c r="D19" s="23" t="s">
        <v>1119</v>
      </c>
      <c r="E19" s="24">
        <v>120</v>
      </c>
      <c r="F19" s="25" t="s">
        <v>1110</v>
      </c>
      <c r="G19" s="22" t="s">
        <v>844</v>
      </c>
      <c r="H19" s="17" t="s">
        <v>1091</v>
      </c>
      <c r="I19" s="30">
        <v>44978</v>
      </c>
    </row>
    <row r="20" ht="33" customHeight="1" spans="1:9">
      <c r="A20" s="18">
        <v>16</v>
      </c>
      <c r="B20" s="22" t="s">
        <v>1104</v>
      </c>
      <c r="C20" s="17" t="s">
        <v>1120</v>
      </c>
      <c r="D20" s="23" t="s">
        <v>1121</v>
      </c>
      <c r="E20" s="24">
        <v>143</v>
      </c>
      <c r="F20" s="25" t="s">
        <v>1107</v>
      </c>
      <c r="G20" s="22" t="s">
        <v>1104</v>
      </c>
      <c r="H20" s="17" t="s">
        <v>1091</v>
      </c>
      <c r="I20" s="30">
        <v>44978</v>
      </c>
    </row>
    <row r="21" ht="33" customHeight="1" spans="1:9">
      <c r="A21" s="18">
        <v>17</v>
      </c>
      <c r="B21" s="22" t="s">
        <v>842</v>
      </c>
      <c r="C21" s="17" t="s">
        <v>1122</v>
      </c>
      <c r="D21" s="23" t="s">
        <v>1123</v>
      </c>
      <c r="E21" s="24">
        <v>100</v>
      </c>
      <c r="F21" s="25" t="s">
        <v>1124</v>
      </c>
      <c r="G21" s="22" t="s">
        <v>842</v>
      </c>
      <c r="H21" s="17" t="s">
        <v>1091</v>
      </c>
      <c r="I21" s="30">
        <v>44978</v>
      </c>
    </row>
    <row r="22" ht="33" customHeight="1" spans="1:9">
      <c r="A22" s="18">
        <v>18</v>
      </c>
      <c r="B22" s="22" t="s">
        <v>844</v>
      </c>
      <c r="C22" s="17" t="s">
        <v>1125</v>
      </c>
      <c r="D22" s="23" t="s">
        <v>1098</v>
      </c>
      <c r="E22" s="24">
        <v>551</v>
      </c>
      <c r="F22" s="25" t="s">
        <v>1126</v>
      </c>
      <c r="G22" s="22" t="s">
        <v>844</v>
      </c>
      <c r="H22" s="17" t="s">
        <v>1091</v>
      </c>
      <c r="I22" s="30">
        <v>44978</v>
      </c>
    </row>
    <row r="23" ht="33" customHeight="1" spans="1:9">
      <c r="A23" s="18">
        <v>19</v>
      </c>
      <c r="B23" s="22" t="s">
        <v>865</v>
      </c>
      <c r="C23" s="17" t="s">
        <v>1127</v>
      </c>
      <c r="D23" s="23" t="s">
        <v>1128</v>
      </c>
      <c r="E23" s="24">
        <v>600</v>
      </c>
      <c r="F23" s="25" t="s">
        <v>1087</v>
      </c>
      <c r="G23" s="22" t="s">
        <v>865</v>
      </c>
      <c r="H23" s="17" t="s">
        <v>1091</v>
      </c>
      <c r="I23" s="30">
        <v>44978</v>
      </c>
    </row>
    <row r="24" ht="33" customHeight="1" spans="1:9">
      <c r="A24" s="26" t="s">
        <v>1129</v>
      </c>
      <c r="B24" s="27"/>
      <c r="C24" s="27"/>
      <c r="D24" s="27"/>
      <c r="E24" s="28">
        <f>SUM(E5:E23)</f>
        <v>16044</v>
      </c>
      <c r="F24" s="29"/>
      <c r="G24" s="29"/>
      <c r="H24" s="29"/>
      <c r="I24" s="29"/>
    </row>
  </sheetData>
  <mergeCells count="2">
    <mergeCell ref="A2:I2"/>
    <mergeCell ref="A24:D24"/>
  </mergeCells>
  <pageMargins left="0.751388888888889" right="0.751388888888889" top="1" bottom="1" header="0.5" footer="0.5"/>
  <pageSetup paperSize="9" scale="56" orientation="landscape" horizontalDpi="300" verticalDpi="300"/>
  <headerFooter alignWithMargins="0" scaleWithDoc="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FFFF00"/>
    <pageSetUpPr fitToPage="1"/>
  </sheetPr>
  <dimension ref="A1:I27"/>
  <sheetViews>
    <sheetView view="pageBreakPreview" zoomScaleNormal="100" workbookViewId="0">
      <selection activeCell="D15" sqref="D15"/>
    </sheetView>
  </sheetViews>
  <sheetFormatPr defaultColWidth="9" defaultRowHeight="14.25"/>
  <cols>
    <col min="1" max="1" width="11.5" customWidth="1"/>
    <col min="2" max="2" width="17.625" customWidth="1"/>
    <col min="3" max="5" width="12.875" style="166" customWidth="1"/>
    <col min="6" max="6" width="12.875" style="365" customWidth="1"/>
    <col min="7" max="7" width="12.875" style="166" customWidth="1"/>
    <col min="8" max="8" width="12.875" style="365" customWidth="1"/>
    <col min="9" max="9" width="35.875" customWidth="1"/>
  </cols>
  <sheetData>
    <row r="1" ht="24" customHeight="1" spans="1:1">
      <c r="A1" s="342" t="s">
        <v>40</v>
      </c>
    </row>
    <row r="2" ht="53.25" customHeight="1" spans="1:9">
      <c r="A2" s="414" t="s">
        <v>41</v>
      </c>
      <c r="B2" s="414"/>
      <c r="C2" s="415"/>
      <c r="D2" s="415"/>
      <c r="E2" s="415"/>
      <c r="F2" s="416"/>
      <c r="G2" s="415"/>
      <c r="H2" s="416"/>
      <c r="I2" s="414"/>
    </row>
    <row r="3" ht="15" customHeight="1" spans="1:9">
      <c r="A3" s="170" t="s">
        <v>42</v>
      </c>
      <c r="B3" s="417"/>
      <c r="C3" s="418"/>
      <c r="D3" s="418"/>
      <c r="E3" s="418"/>
      <c r="F3" s="419"/>
      <c r="G3" s="274"/>
      <c r="H3" s="419"/>
      <c r="I3" s="365" t="s">
        <v>43</v>
      </c>
    </row>
    <row r="4" s="165" customFormat="1" ht="30" customHeight="1" spans="1:9">
      <c r="A4" s="348" t="s">
        <v>44</v>
      </c>
      <c r="B4" s="348" t="s">
        <v>45</v>
      </c>
      <c r="C4" s="203" t="s">
        <v>46</v>
      </c>
      <c r="D4" s="203" t="s">
        <v>47</v>
      </c>
      <c r="E4" s="203" t="s">
        <v>48</v>
      </c>
      <c r="F4" s="199" t="s">
        <v>49</v>
      </c>
      <c r="G4" s="203" t="s">
        <v>50</v>
      </c>
      <c r="H4" s="199" t="s">
        <v>51</v>
      </c>
      <c r="I4" s="199" t="s">
        <v>52</v>
      </c>
    </row>
    <row r="5" ht="65.75" customHeight="1" spans="1:9">
      <c r="A5" s="348" t="s">
        <v>53</v>
      </c>
      <c r="B5" s="348"/>
      <c r="C5" s="208">
        <f>C6+C21</f>
        <v>91000</v>
      </c>
      <c r="D5" s="208">
        <f>D6+D21</f>
        <v>91000</v>
      </c>
      <c r="E5" s="208">
        <f>E6+E21</f>
        <v>78109.073224</v>
      </c>
      <c r="F5" s="224">
        <f>E5/D5</f>
        <v>0.858341464</v>
      </c>
      <c r="G5" s="208">
        <f>G6+G21</f>
        <v>68451</v>
      </c>
      <c r="H5" s="224">
        <f>E5/G5-1</f>
        <v>0.14109469874801</v>
      </c>
      <c r="I5" s="420"/>
    </row>
    <row r="6" ht="27" customHeight="1" spans="1:9">
      <c r="A6" s="351">
        <v>101</v>
      </c>
      <c r="B6" s="351" t="s">
        <v>54</v>
      </c>
      <c r="C6" s="248">
        <f>SUM(C7:C20)</f>
        <v>62833</v>
      </c>
      <c r="D6" s="248">
        <f>SUM(D7:D20)</f>
        <v>62833</v>
      </c>
      <c r="E6" s="248">
        <f>SUM(E7:E20)</f>
        <v>57948.404961</v>
      </c>
      <c r="F6" s="225">
        <f>E6/D6</f>
        <v>0.922260674502252</v>
      </c>
      <c r="G6" s="248">
        <f>SUM(G7:G20)</f>
        <v>40322</v>
      </c>
      <c r="H6" s="224">
        <f t="shared" ref="H6:H27" si="0">E6/G6-1</f>
        <v>0.437141137865185</v>
      </c>
      <c r="I6" s="420"/>
    </row>
    <row r="7" ht="48" spans="1:9">
      <c r="A7" s="352">
        <v>10101</v>
      </c>
      <c r="B7" s="353" t="s">
        <v>55</v>
      </c>
      <c r="C7" s="248">
        <v>20092</v>
      </c>
      <c r="D7" s="354">
        <v>20092</v>
      </c>
      <c r="E7" s="248">
        <v>23076.981206</v>
      </c>
      <c r="F7" s="225">
        <f>E7/D7</f>
        <v>1.14856565827195</v>
      </c>
      <c r="G7" s="248">
        <v>12390</v>
      </c>
      <c r="H7" s="225">
        <f t="shared" si="0"/>
        <v>0.862548927037934</v>
      </c>
      <c r="I7" s="420" t="s">
        <v>56</v>
      </c>
    </row>
    <row r="8" ht="48" spans="1:9">
      <c r="A8" s="352">
        <v>10104</v>
      </c>
      <c r="B8" s="353" t="s">
        <v>57</v>
      </c>
      <c r="C8" s="248">
        <v>5965</v>
      </c>
      <c r="D8" s="354">
        <v>5965</v>
      </c>
      <c r="E8" s="248">
        <v>4259.034385</v>
      </c>
      <c r="F8" s="225">
        <f>E8/D8</f>
        <v>0.714004088013412</v>
      </c>
      <c r="G8" s="248">
        <v>4736</v>
      </c>
      <c r="H8" s="225">
        <f t="shared" si="0"/>
        <v>-0.100710645059122</v>
      </c>
      <c r="I8" s="420" t="s">
        <v>58</v>
      </c>
    </row>
    <row r="9" ht="36" spans="1:9">
      <c r="A9" s="352">
        <v>10106</v>
      </c>
      <c r="B9" s="353" t="s">
        <v>59</v>
      </c>
      <c r="C9" s="248">
        <v>1806</v>
      </c>
      <c r="D9" s="354">
        <v>1806</v>
      </c>
      <c r="E9" s="248">
        <v>2240.545914</v>
      </c>
      <c r="F9" s="225">
        <f t="shared" ref="F9:F27" si="1">E9/D9</f>
        <v>1.24061235548173</v>
      </c>
      <c r="G9" s="248">
        <v>1877</v>
      </c>
      <c r="H9" s="225">
        <f t="shared" si="0"/>
        <v>0.193684557272243</v>
      </c>
      <c r="I9" s="420" t="s">
        <v>60</v>
      </c>
    </row>
    <row r="10" ht="24" spans="1:9">
      <c r="A10" s="352">
        <v>10107</v>
      </c>
      <c r="B10" s="353" t="s">
        <v>61</v>
      </c>
      <c r="C10" s="248">
        <v>2282</v>
      </c>
      <c r="D10" s="354">
        <v>782</v>
      </c>
      <c r="E10" s="248">
        <v>544.559244</v>
      </c>
      <c r="F10" s="225">
        <f t="shared" si="1"/>
        <v>0.696367319693095</v>
      </c>
      <c r="G10" s="248">
        <v>722</v>
      </c>
      <c r="H10" s="225">
        <f t="shared" si="0"/>
        <v>-0.245762819944598</v>
      </c>
      <c r="I10" s="420" t="s">
        <v>62</v>
      </c>
    </row>
    <row r="11" spans="1:9">
      <c r="A11" s="352">
        <v>10109</v>
      </c>
      <c r="B11" s="353" t="s">
        <v>63</v>
      </c>
      <c r="C11" s="248">
        <v>3795</v>
      </c>
      <c r="D11" s="354">
        <v>3795</v>
      </c>
      <c r="E11" s="248">
        <v>3508.059077</v>
      </c>
      <c r="F11" s="225">
        <f t="shared" si="1"/>
        <v>0.924389743610013</v>
      </c>
      <c r="G11" s="248">
        <v>2838</v>
      </c>
      <c r="H11" s="225">
        <f t="shared" si="0"/>
        <v>0.236102564129669</v>
      </c>
      <c r="I11" s="420"/>
    </row>
    <row r="12" spans="1:9">
      <c r="A12" s="352">
        <v>10110</v>
      </c>
      <c r="B12" s="353" t="s">
        <v>64</v>
      </c>
      <c r="C12" s="248">
        <v>4915</v>
      </c>
      <c r="D12" s="354">
        <v>4915</v>
      </c>
      <c r="E12" s="356">
        <v>4637.998979</v>
      </c>
      <c r="F12" s="225">
        <f t="shared" si="1"/>
        <v>0.943641704781282</v>
      </c>
      <c r="G12" s="356">
        <v>4224</v>
      </c>
      <c r="H12" s="225">
        <f t="shared" si="0"/>
        <v>0.0980111219223485</v>
      </c>
      <c r="I12" s="420"/>
    </row>
    <row r="13" spans="1:9">
      <c r="A13" s="352">
        <v>10111</v>
      </c>
      <c r="B13" s="353" t="s">
        <v>65</v>
      </c>
      <c r="C13" s="248">
        <v>2468</v>
      </c>
      <c r="D13" s="354">
        <v>2468</v>
      </c>
      <c r="E13" s="356">
        <v>2224.835137</v>
      </c>
      <c r="F13" s="225">
        <f t="shared" si="1"/>
        <v>0.90147290802269</v>
      </c>
      <c r="G13" s="356">
        <v>1784</v>
      </c>
      <c r="H13" s="225">
        <f t="shared" si="0"/>
        <v>0.247104897421525</v>
      </c>
      <c r="I13" s="420"/>
    </row>
    <row r="14" spans="1:9">
      <c r="A14" s="352">
        <v>10112</v>
      </c>
      <c r="B14" s="353" t="s">
        <v>66</v>
      </c>
      <c r="C14" s="248">
        <v>3378</v>
      </c>
      <c r="D14" s="354">
        <v>3378</v>
      </c>
      <c r="E14" s="356">
        <v>3040.358319</v>
      </c>
      <c r="F14" s="225">
        <f t="shared" si="1"/>
        <v>0.900046867673179</v>
      </c>
      <c r="G14" s="356">
        <v>2224</v>
      </c>
      <c r="H14" s="225">
        <f t="shared" si="0"/>
        <v>0.367067589478417</v>
      </c>
      <c r="I14" s="420"/>
    </row>
    <row r="15" ht="61" customHeight="1" spans="1:9">
      <c r="A15" s="352">
        <v>10113</v>
      </c>
      <c r="B15" s="353" t="s">
        <v>67</v>
      </c>
      <c r="C15" s="248">
        <v>4800</v>
      </c>
      <c r="D15" s="354">
        <v>4800</v>
      </c>
      <c r="E15" s="356">
        <v>2682.525565</v>
      </c>
      <c r="F15" s="225">
        <f t="shared" si="1"/>
        <v>0.558859492708333</v>
      </c>
      <c r="G15" s="356">
        <v>2580</v>
      </c>
      <c r="H15" s="225">
        <f t="shared" si="0"/>
        <v>0.0397385910852712</v>
      </c>
      <c r="I15" s="420"/>
    </row>
    <row r="16" spans="1:9">
      <c r="A16" s="352">
        <v>10114</v>
      </c>
      <c r="B16" s="353" t="s">
        <v>68</v>
      </c>
      <c r="C16" s="248">
        <v>1200</v>
      </c>
      <c r="D16" s="354">
        <v>1200</v>
      </c>
      <c r="E16" s="356">
        <v>1228.011117</v>
      </c>
      <c r="F16" s="225">
        <f t="shared" si="1"/>
        <v>1.0233425975</v>
      </c>
      <c r="G16" s="356">
        <v>1203</v>
      </c>
      <c r="H16" s="225">
        <f t="shared" si="0"/>
        <v>0.020790620947631</v>
      </c>
      <c r="I16" s="420"/>
    </row>
    <row r="17" ht="39" spans="1:9">
      <c r="A17" s="352">
        <v>10118</v>
      </c>
      <c r="B17" s="353" t="s">
        <v>69</v>
      </c>
      <c r="C17" s="248">
        <v>736</v>
      </c>
      <c r="D17" s="354">
        <v>4236</v>
      </c>
      <c r="E17" s="356">
        <v>3859.691634</v>
      </c>
      <c r="F17" s="225">
        <f t="shared" si="1"/>
        <v>0.911164219546742</v>
      </c>
      <c r="G17" s="356">
        <v>1573</v>
      </c>
      <c r="H17" s="225">
        <f t="shared" si="0"/>
        <v>1.45371368976478</v>
      </c>
      <c r="I17" s="420" t="s">
        <v>70</v>
      </c>
    </row>
    <row r="18" spans="1:9">
      <c r="A18" s="352">
        <v>10119</v>
      </c>
      <c r="B18" s="353" t="s">
        <v>71</v>
      </c>
      <c r="C18" s="248">
        <v>10836</v>
      </c>
      <c r="D18" s="354">
        <v>8836</v>
      </c>
      <c r="E18" s="356">
        <v>6105.375853</v>
      </c>
      <c r="F18" s="225">
        <f t="shared" si="1"/>
        <v>0.690966031349027</v>
      </c>
      <c r="G18" s="356">
        <v>3623</v>
      </c>
      <c r="H18" s="225">
        <f t="shared" si="0"/>
        <v>0.685171364338945</v>
      </c>
      <c r="I18" s="420"/>
    </row>
    <row r="19" spans="1:9">
      <c r="A19" s="352">
        <v>10120</v>
      </c>
      <c r="B19" s="357" t="s">
        <v>72</v>
      </c>
      <c r="C19" s="248">
        <v>390</v>
      </c>
      <c r="D19" s="354">
        <v>390</v>
      </c>
      <c r="E19" s="356">
        <v>399.811458</v>
      </c>
      <c r="F19" s="225">
        <f t="shared" si="1"/>
        <v>1.02515758461538</v>
      </c>
      <c r="G19" s="356">
        <v>383</v>
      </c>
      <c r="H19" s="225">
        <f t="shared" si="0"/>
        <v>0.0438941462140992</v>
      </c>
      <c r="I19" s="420"/>
    </row>
    <row r="20" ht="33" customHeight="1" spans="1:9">
      <c r="A20" s="352">
        <v>10121</v>
      </c>
      <c r="B20" s="357" t="s">
        <v>73</v>
      </c>
      <c r="C20" s="248">
        <v>170</v>
      </c>
      <c r="D20" s="354">
        <v>170</v>
      </c>
      <c r="E20" s="356">
        <v>140.617073</v>
      </c>
      <c r="F20" s="225">
        <f t="shared" si="1"/>
        <v>0.827159252941177</v>
      </c>
      <c r="G20" s="356">
        <v>165</v>
      </c>
      <c r="H20" s="225">
        <f t="shared" si="0"/>
        <v>-0.147775315151515</v>
      </c>
      <c r="I20" s="420" t="s">
        <v>74</v>
      </c>
    </row>
    <row r="21" spans="1:9">
      <c r="A21" s="351">
        <v>103</v>
      </c>
      <c r="B21" s="351" t="s">
        <v>75</v>
      </c>
      <c r="C21" s="208">
        <f>SUM(C22:C27)</f>
        <v>28167</v>
      </c>
      <c r="D21" s="208">
        <f>SUM(D22:D27)</f>
        <v>28167</v>
      </c>
      <c r="E21" s="208">
        <f>SUM(E22:E27)</f>
        <v>20160.668263</v>
      </c>
      <c r="F21" s="224">
        <f t="shared" si="1"/>
        <v>0.715754899811836</v>
      </c>
      <c r="G21" s="208">
        <f>SUM(G22:G27)</f>
        <v>28129</v>
      </c>
      <c r="H21" s="224">
        <f t="shared" si="0"/>
        <v>-0.283278173308685</v>
      </c>
      <c r="I21" s="420"/>
    </row>
    <row r="22" ht="24" spans="1:9">
      <c r="A22" s="352">
        <v>10302</v>
      </c>
      <c r="B22" s="353" t="s">
        <v>76</v>
      </c>
      <c r="C22" s="248">
        <v>3167</v>
      </c>
      <c r="D22" s="354">
        <v>3167</v>
      </c>
      <c r="E22" s="356">
        <v>5587.969998</v>
      </c>
      <c r="F22" s="225">
        <f t="shared" si="1"/>
        <v>1.7644363744869</v>
      </c>
      <c r="G22" s="356">
        <v>3076</v>
      </c>
      <c r="H22" s="225">
        <f t="shared" si="0"/>
        <v>0.816635239921977</v>
      </c>
      <c r="I22" s="420" t="s">
        <v>77</v>
      </c>
    </row>
    <row r="23" ht="24" spans="1:9">
      <c r="A23" s="352">
        <v>10304</v>
      </c>
      <c r="B23" s="353" t="s">
        <v>78</v>
      </c>
      <c r="C23" s="248">
        <v>8612</v>
      </c>
      <c r="D23" s="354">
        <v>8612</v>
      </c>
      <c r="E23" s="356">
        <v>3959.249312</v>
      </c>
      <c r="F23" s="225">
        <f t="shared" si="1"/>
        <v>0.459736334417092</v>
      </c>
      <c r="G23" s="356">
        <v>10480</v>
      </c>
      <c r="H23" s="225">
        <f t="shared" si="0"/>
        <v>-0.622209035114504</v>
      </c>
      <c r="I23" s="420" t="s">
        <v>79</v>
      </c>
    </row>
    <row r="24" spans="1:9">
      <c r="A24" s="352">
        <v>10305</v>
      </c>
      <c r="B24" s="353" t="s">
        <v>80</v>
      </c>
      <c r="C24" s="248">
        <v>12578</v>
      </c>
      <c r="D24" s="354">
        <v>12529</v>
      </c>
      <c r="E24" s="356">
        <v>7195.104693</v>
      </c>
      <c r="F24" s="225">
        <f t="shared" si="1"/>
        <v>0.574276054992418</v>
      </c>
      <c r="G24" s="356">
        <v>4743</v>
      </c>
      <c r="H24" s="225">
        <f t="shared" si="0"/>
        <v>0.516994453510436</v>
      </c>
      <c r="I24" s="420"/>
    </row>
    <row r="25" ht="24" spans="1:9">
      <c r="A25" s="352">
        <v>10307</v>
      </c>
      <c r="B25" s="358" t="s">
        <v>81</v>
      </c>
      <c r="C25" s="248">
        <v>3000</v>
      </c>
      <c r="D25" s="354">
        <v>3000</v>
      </c>
      <c r="E25" s="356">
        <v>3087.892418</v>
      </c>
      <c r="F25" s="225">
        <f t="shared" si="1"/>
        <v>1.02929747266667</v>
      </c>
      <c r="G25" s="356">
        <v>8951</v>
      </c>
      <c r="H25" s="225">
        <f t="shared" si="0"/>
        <v>-0.655022632331583</v>
      </c>
      <c r="I25" s="420" t="s">
        <v>82</v>
      </c>
    </row>
    <row r="26" ht="27" customHeight="1" spans="1:9">
      <c r="A26" s="352">
        <v>10309</v>
      </c>
      <c r="B26" s="359" t="s">
        <v>83</v>
      </c>
      <c r="C26" s="248">
        <v>720</v>
      </c>
      <c r="D26" s="354">
        <v>720</v>
      </c>
      <c r="E26" s="356">
        <v>188.729622</v>
      </c>
      <c r="F26" s="225">
        <f t="shared" si="1"/>
        <v>0.262124475</v>
      </c>
      <c r="G26" s="356">
        <v>750</v>
      </c>
      <c r="H26" s="225">
        <f t="shared" si="0"/>
        <v>-0.748360504</v>
      </c>
      <c r="I26" s="420" t="s">
        <v>84</v>
      </c>
    </row>
    <row r="27" ht="27" customHeight="1" spans="1:9">
      <c r="A27" s="352">
        <v>10399</v>
      </c>
      <c r="B27" s="359" t="s">
        <v>85</v>
      </c>
      <c r="C27" s="248">
        <v>90</v>
      </c>
      <c r="D27" s="354">
        <v>139</v>
      </c>
      <c r="E27" s="356">
        <v>141.72222</v>
      </c>
      <c r="F27" s="225">
        <f t="shared" si="1"/>
        <v>1.01958431654676</v>
      </c>
      <c r="G27" s="356">
        <v>129</v>
      </c>
      <c r="H27" s="225">
        <f t="shared" si="0"/>
        <v>0.0986218604651161</v>
      </c>
      <c r="I27" s="420"/>
    </row>
  </sheetData>
  <mergeCells count="2">
    <mergeCell ref="A2:I2"/>
    <mergeCell ref="A5:B5"/>
  </mergeCells>
  <pageMargins left="0.550694444444444" right="0.393055555555556" top="0.629861111111111" bottom="0.747916666666667" header="0.511805555555556" footer="0.511805555555556"/>
  <pageSetup paperSize="9" scale="90" fitToHeight="0" orientation="landscape" horizontalDpi="600"/>
  <headerFooter alignWithMargins="0" scaleWithDoc="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FFFF00"/>
    <pageSetUpPr fitToPage="1"/>
  </sheetPr>
  <dimension ref="A1:P159"/>
  <sheetViews>
    <sheetView view="pageBreakPreview" zoomScale="115" zoomScaleNormal="100" workbookViewId="0">
      <pane xSplit="2" ySplit="8" topLeftCell="E27" activePane="bottomRight" state="frozen"/>
      <selection/>
      <selection pane="topRight"/>
      <selection pane="bottomLeft"/>
      <selection pane="bottomRight" activeCell="A8" sqref="$A8:$XFD8"/>
    </sheetView>
  </sheetViews>
  <sheetFormatPr defaultColWidth="9" defaultRowHeight="14.25"/>
  <cols>
    <col min="1" max="1" width="7.625" customWidth="1"/>
    <col min="2" max="2" width="29.625" customWidth="1"/>
    <col min="3" max="3" width="11.5" style="32" customWidth="1"/>
    <col min="4" max="4" width="11.5" style="32" hidden="1" customWidth="1"/>
    <col min="5" max="8" width="11.5" style="32" customWidth="1"/>
    <col min="9" max="9" width="17.0583333333333" style="32" customWidth="1"/>
    <col min="10" max="10" width="11.5" style="32" customWidth="1"/>
    <col min="11" max="11" width="11.125" customWidth="1"/>
    <col min="12" max="12" width="10.375" style="32" customWidth="1"/>
    <col min="13" max="14" width="11.5" style="32" customWidth="1"/>
    <col min="15" max="15" width="11.375" style="365" customWidth="1"/>
    <col min="16" max="16" width="14.2333333333333" customWidth="1"/>
  </cols>
  <sheetData>
    <row r="1" ht="18" customHeight="1" spans="1:1">
      <c r="A1" s="366" t="s">
        <v>86</v>
      </c>
    </row>
    <row r="2" ht="21" customHeight="1" spans="1:16">
      <c r="A2" s="367" t="s">
        <v>87</v>
      </c>
      <c r="B2" s="367"/>
      <c r="C2" s="368"/>
      <c r="D2" s="368"/>
      <c r="E2" s="368"/>
      <c r="F2" s="368"/>
      <c r="G2" s="368"/>
      <c r="H2" s="368"/>
      <c r="I2" s="368"/>
      <c r="J2" s="368"/>
      <c r="K2" s="367"/>
      <c r="L2" s="368"/>
      <c r="M2" s="368"/>
      <c r="N2" s="368"/>
      <c r="O2" s="385"/>
      <c r="P2" s="367"/>
    </row>
    <row r="3" ht="15" customHeight="1" spans="1:16">
      <c r="A3" s="170" t="s">
        <v>42</v>
      </c>
      <c r="B3" s="272"/>
      <c r="C3" s="273"/>
      <c r="D3" s="273"/>
      <c r="E3" s="273"/>
      <c r="F3" s="369"/>
      <c r="G3" s="370"/>
      <c r="H3" s="370"/>
      <c r="I3" s="370"/>
      <c r="J3" s="273"/>
      <c r="K3" s="386"/>
      <c r="L3" s="273"/>
      <c r="M3" s="273"/>
      <c r="N3" s="273"/>
      <c r="O3" s="387"/>
      <c r="P3" s="170" t="s">
        <v>43</v>
      </c>
    </row>
    <row r="4" ht="15" customHeight="1" spans="1:16">
      <c r="A4" s="170"/>
      <c r="B4" s="272"/>
      <c r="C4" s="273"/>
      <c r="D4" s="273"/>
      <c r="E4" s="273"/>
      <c r="F4" s="369"/>
      <c r="G4" s="370"/>
      <c r="H4" s="370"/>
      <c r="I4" s="370"/>
      <c r="J4" s="273"/>
      <c r="K4" s="386"/>
      <c r="L4" s="273"/>
      <c r="M4" s="273"/>
      <c r="N4" s="273"/>
      <c r="O4" s="387"/>
      <c r="P4" s="170"/>
    </row>
    <row r="5" ht="18" hidden="1" customHeight="1" spans="1:16">
      <c r="A5" s="284"/>
      <c r="B5" s="284"/>
      <c r="C5" s="371">
        <v>236517</v>
      </c>
      <c r="D5" s="371"/>
      <c r="E5" s="372">
        <v>196407</v>
      </c>
      <c r="F5" s="372">
        <v>52302</v>
      </c>
      <c r="G5" s="364">
        <v>82920</v>
      </c>
      <c r="H5" s="373"/>
      <c r="I5" s="373">
        <v>235928</v>
      </c>
      <c r="J5" s="373"/>
      <c r="K5" s="225"/>
      <c r="L5" s="388">
        <v>23290</v>
      </c>
      <c r="M5" s="388">
        <v>38632</v>
      </c>
      <c r="N5" s="372">
        <v>205170</v>
      </c>
      <c r="O5" s="389"/>
      <c r="P5" s="390"/>
    </row>
    <row r="6" ht="26" customHeight="1" spans="1:16">
      <c r="A6" s="374" t="s">
        <v>44</v>
      </c>
      <c r="B6" s="375" t="s">
        <v>45</v>
      </c>
      <c r="C6" s="200" t="s">
        <v>88</v>
      </c>
      <c r="D6" s="201"/>
      <c r="E6" s="201"/>
      <c r="F6" s="201"/>
      <c r="G6" s="201"/>
      <c r="H6" s="202"/>
      <c r="I6" s="391" t="s">
        <v>48</v>
      </c>
      <c r="J6" s="391"/>
      <c r="K6" s="392"/>
      <c r="L6" s="391"/>
      <c r="M6" s="391"/>
      <c r="N6" s="391"/>
      <c r="O6" s="393"/>
      <c r="P6" s="394" t="s">
        <v>52</v>
      </c>
    </row>
    <row r="7" ht="45" customHeight="1" spans="1:16">
      <c r="A7" s="376"/>
      <c r="B7" s="377"/>
      <c r="C7" s="203" t="s">
        <v>46</v>
      </c>
      <c r="D7" s="203"/>
      <c r="E7" s="203" t="s">
        <v>89</v>
      </c>
      <c r="F7" s="203" t="s">
        <v>90</v>
      </c>
      <c r="G7" s="203" t="s">
        <v>91</v>
      </c>
      <c r="H7" s="203" t="s">
        <v>92</v>
      </c>
      <c r="I7" s="207" t="s">
        <v>93</v>
      </c>
      <c r="J7" s="207" t="s">
        <v>94</v>
      </c>
      <c r="K7" s="395" t="s">
        <v>95</v>
      </c>
      <c r="L7" s="203" t="s">
        <v>96</v>
      </c>
      <c r="M7" s="207" t="s">
        <v>97</v>
      </c>
      <c r="N7" s="207" t="s">
        <v>98</v>
      </c>
      <c r="O7" s="396" t="s">
        <v>99</v>
      </c>
      <c r="P7" s="397"/>
    </row>
    <row r="8" ht="23" customHeight="1" spans="1:16">
      <c r="A8" s="378" t="s">
        <v>100</v>
      </c>
      <c r="B8" s="378"/>
      <c r="C8" s="379">
        <f>SUM(C9,C30,C33,C40,C49,C55,C61,C79,C92,C103,C108,C116,C120,C125,C129,C132,C135,C139,C148,C156,C158,C146,C153,C151)</f>
        <v>236516.900539</v>
      </c>
      <c r="D8" s="379"/>
      <c r="E8" s="379">
        <f>SUM(E9,E30,E33,E40,E49,E55,E61,E79,E92,E103,E108,E116,E120,E125,E129,E132,E135,E139,E148,E156,E158,E146,E153,E151)</f>
        <v>196406.912536</v>
      </c>
      <c r="F8" s="379">
        <f>SUM(F9,F30,F33,F40,F49,F55,F61,F79,F92,F103,F108,F116,F120,F125,F129,F132,F135,F139,F148,F156,F158,F146,,F151)</f>
        <v>52302.540236</v>
      </c>
      <c r="G8" s="379">
        <f>SUM(G9,G30,G33,G40,G49,G55,G61,G79,G92,G103,G108,G116,G120,G125,G129,G132,G135,G139,G148,G156,G158,G146,,G151)</f>
        <v>75375.244797</v>
      </c>
      <c r="H8" s="380">
        <f>E8+F8+G8</f>
        <v>324084.697569</v>
      </c>
      <c r="I8" s="379">
        <f>SUM(I9,I30,I33,I40,I49,I55,I61,I79,I92,I103,I108,I116,I120,I125,I129,I132,I135,I139,I148,I156,I158,I146,,I151)</f>
        <v>235927.838016</v>
      </c>
      <c r="J8" s="379">
        <f>SUM(J9,J30,J33,J40,J49,J55,J61,J79,J92,J103,J108,J116,J120,J125,J129,J132,J135,J139,J148,J156,J158,J146,,J151)</f>
        <v>174005.650081</v>
      </c>
      <c r="K8" s="398">
        <f>IFERROR(J8/E8,"-")</f>
        <v>0.885944633181411</v>
      </c>
      <c r="L8" s="379">
        <f>SUM(L9,L30,L33,L40,L49,L55,L61,L79,L92,L103,L108,L116,L120,L125,L129,L132,L135,L139,L148,L156,L158,L146,,L151)</f>
        <v>23289.986218</v>
      </c>
      <c r="M8" s="379">
        <f>SUM(M9,M33,M40,M49,M55,M61,M79,M92,M103,M108,M116,M120,M125,M129,M132,M135,M139,M148,M156,M158)</f>
        <v>38632.201717</v>
      </c>
      <c r="N8" s="379">
        <f>SUM(N9,N33,N40,N49,N55,N61,N79,N92,N103,N108,N116,N120,N125,N129,N132,N135,N139,N148,N156,N158)</f>
        <v>205170</v>
      </c>
      <c r="O8" s="399">
        <f t="shared" ref="O8:O38" si="0">IFERROR(I8/N8-1,"-")</f>
        <v>0.149913915367744</v>
      </c>
      <c r="P8" s="400"/>
    </row>
    <row r="9" ht="18" customHeight="1" spans="1:16">
      <c r="A9" s="381">
        <v>201</v>
      </c>
      <c r="B9" s="381" t="s">
        <v>101</v>
      </c>
      <c r="C9" s="382">
        <f>SUM(C10:C29)</f>
        <v>33646.661527</v>
      </c>
      <c r="D9" s="382">
        <f>0</f>
        <v>0</v>
      </c>
      <c r="E9" s="382">
        <f>SUM(E10:E29)</f>
        <v>30722.506894</v>
      </c>
      <c r="F9" s="382">
        <f>SUM(F10:F29)</f>
        <v>1743.015632</v>
      </c>
      <c r="G9" s="382">
        <f t="shared" ref="G9:L9" si="1">SUM(G10:G29)</f>
        <v>1400.334021</v>
      </c>
      <c r="H9" s="382">
        <f>E9+F9+G9</f>
        <v>33865.856547</v>
      </c>
      <c r="I9" s="382">
        <f t="shared" si="1"/>
        <v>30437.200797</v>
      </c>
      <c r="J9" s="382">
        <f t="shared" ref="H9:N9" si="2">SUM(J10:J29)</f>
        <v>28836.81709</v>
      </c>
      <c r="K9" s="401">
        <f>IFERROR(J9/E9,"-")</f>
        <v>0.938621877097918</v>
      </c>
      <c r="L9" s="382">
        <f t="shared" si="1"/>
        <v>786.548965</v>
      </c>
      <c r="M9" s="382">
        <f t="shared" si="2"/>
        <v>813.834742</v>
      </c>
      <c r="N9" s="382">
        <f t="shared" si="2"/>
        <v>29494</v>
      </c>
      <c r="O9" s="402">
        <f t="shared" si="0"/>
        <v>0.0319794126602022</v>
      </c>
      <c r="P9" s="403"/>
    </row>
    <row r="10" ht="18" customHeight="1" spans="1:16">
      <c r="A10" s="284">
        <v>20101</v>
      </c>
      <c r="B10" s="284" t="s">
        <v>102</v>
      </c>
      <c r="C10" s="383">
        <v>982.766355</v>
      </c>
      <c r="D10" s="383">
        <f>SUMIF([27]Sheet1!$N:$N,A10,[27]Sheet1!$P:$P)/2</f>
        <v>-17.464542</v>
      </c>
      <c r="E10" s="384">
        <v>965.301813</v>
      </c>
      <c r="F10" s="384">
        <v>10</v>
      </c>
      <c r="G10" s="384">
        <v>10</v>
      </c>
      <c r="H10" s="383">
        <f t="shared" ref="H10:H41" si="3">E10+F10+G10</f>
        <v>985.301813</v>
      </c>
      <c r="I10" s="383">
        <v>746.609895</v>
      </c>
      <c r="J10" s="383">
        <v>743.799395</v>
      </c>
      <c r="K10" s="404">
        <f t="shared" ref="K10:K41" si="4">IFERROR(J10/E10,"-")</f>
        <v>0.770535582740069</v>
      </c>
      <c r="L10" s="405">
        <v>0</v>
      </c>
      <c r="M10" s="405">
        <v>2.8105</v>
      </c>
      <c r="N10" s="384">
        <v>700</v>
      </c>
      <c r="O10" s="389">
        <f t="shared" si="0"/>
        <v>0.0665855642857143</v>
      </c>
      <c r="P10" s="390"/>
    </row>
    <row r="11" ht="18" customHeight="1" spans="1:16">
      <c r="A11" s="284">
        <v>20102</v>
      </c>
      <c r="B11" s="284" t="s">
        <v>103</v>
      </c>
      <c r="C11" s="383">
        <v>973.583231</v>
      </c>
      <c r="D11" s="383">
        <f>SUMIF([27]Sheet1!$N:$N,A11,[27]Sheet1!$P:$P)/2</f>
        <v>43.91194</v>
      </c>
      <c r="E11" s="384">
        <v>1017.495171</v>
      </c>
      <c r="F11" s="384">
        <v>6.52014</v>
      </c>
      <c r="G11" s="384">
        <v>10.8</v>
      </c>
      <c r="H11" s="383">
        <f t="shared" si="3"/>
        <v>1034.815311</v>
      </c>
      <c r="I11" s="383">
        <v>757.607946</v>
      </c>
      <c r="J11" s="383">
        <v>756.127946</v>
      </c>
      <c r="K11" s="404">
        <f t="shared" si="4"/>
        <v>0.743126815291785</v>
      </c>
      <c r="L11" s="405">
        <v>1.48</v>
      </c>
      <c r="M11" s="405">
        <v>0</v>
      </c>
      <c r="N11" s="384">
        <v>619</v>
      </c>
      <c r="O11" s="389">
        <f t="shared" si="0"/>
        <v>0.223922368336026</v>
      </c>
      <c r="P11" s="390"/>
    </row>
    <row r="12" ht="18" customHeight="1" spans="1:16">
      <c r="A12" s="284">
        <v>20103</v>
      </c>
      <c r="B12" s="284" t="s">
        <v>104</v>
      </c>
      <c r="C12" s="383">
        <v>14877.765819</v>
      </c>
      <c r="D12" s="383">
        <f>SUMIF([27]Sheet1!$N:$N,A12,[27]Sheet1!$P:$P)/2</f>
        <v>353.987575</v>
      </c>
      <c r="E12" s="384">
        <v>15231.753394</v>
      </c>
      <c r="F12" s="384">
        <v>393.449873</v>
      </c>
      <c r="G12" s="384">
        <v>13.388552</v>
      </c>
      <c r="H12" s="383">
        <f t="shared" si="3"/>
        <v>15638.591819</v>
      </c>
      <c r="I12" s="383">
        <v>15137.797305</v>
      </c>
      <c r="J12" s="383">
        <v>14615.87222</v>
      </c>
      <c r="K12" s="404">
        <f t="shared" si="4"/>
        <v>0.959565969979359</v>
      </c>
      <c r="L12" s="405">
        <v>508.536533</v>
      </c>
      <c r="M12" s="405">
        <v>13.388552</v>
      </c>
      <c r="N12" s="384">
        <v>14826</v>
      </c>
      <c r="O12" s="389">
        <f t="shared" si="0"/>
        <v>0.0210304401052206</v>
      </c>
      <c r="P12" s="390"/>
    </row>
    <row r="13" ht="18" customHeight="1" spans="1:16">
      <c r="A13" s="284">
        <v>20104</v>
      </c>
      <c r="B13" s="284" t="s">
        <v>105</v>
      </c>
      <c r="C13" s="383">
        <v>520</v>
      </c>
      <c r="D13" s="383">
        <f>SUMIF([27]Sheet1!$N:$N,A13,[27]Sheet1!$P:$P)/2</f>
        <v>-500</v>
      </c>
      <c r="E13" s="384">
        <v>20</v>
      </c>
      <c r="F13" s="384">
        <v>700</v>
      </c>
      <c r="G13" s="384">
        <v>20</v>
      </c>
      <c r="H13" s="383">
        <f t="shared" si="3"/>
        <v>740</v>
      </c>
      <c r="I13" s="383">
        <v>0</v>
      </c>
      <c r="J13" s="383">
        <v>0</v>
      </c>
      <c r="K13" s="404">
        <f t="shared" si="4"/>
        <v>0</v>
      </c>
      <c r="L13" s="405">
        <v>0</v>
      </c>
      <c r="M13" s="405">
        <v>0</v>
      </c>
      <c r="N13" s="384">
        <v>4</v>
      </c>
      <c r="O13" s="389">
        <f t="shared" si="0"/>
        <v>-1</v>
      </c>
      <c r="P13" s="390"/>
    </row>
    <row r="14" ht="18" customHeight="1" spans="1:16">
      <c r="A14" s="284">
        <v>20105</v>
      </c>
      <c r="B14" s="284" t="s">
        <v>106</v>
      </c>
      <c r="C14" s="383">
        <v>448.91453</v>
      </c>
      <c r="D14" s="383">
        <f>SUMIF([27]Sheet1!$N:$N,A14,[27]Sheet1!$P:$P)/2</f>
        <v>-4.92726</v>
      </c>
      <c r="E14" s="384">
        <v>443.98727</v>
      </c>
      <c r="F14" s="384">
        <f>0</f>
        <v>0</v>
      </c>
      <c r="G14" s="384">
        <v>27.117</v>
      </c>
      <c r="H14" s="383">
        <f t="shared" si="3"/>
        <v>471.10427</v>
      </c>
      <c r="I14" s="383">
        <v>446.668426</v>
      </c>
      <c r="J14" s="383">
        <v>422.228426</v>
      </c>
      <c r="K14" s="404">
        <f t="shared" si="4"/>
        <v>0.950992189483271</v>
      </c>
      <c r="L14" s="405">
        <v>0</v>
      </c>
      <c r="M14" s="405">
        <v>24.44</v>
      </c>
      <c r="N14" s="384">
        <v>408</v>
      </c>
      <c r="O14" s="389">
        <f t="shared" si="0"/>
        <v>0.0947755539215687</v>
      </c>
      <c r="P14" s="390"/>
    </row>
    <row r="15" ht="18" customHeight="1" spans="1:16">
      <c r="A15" s="284">
        <v>20106</v>
      </c>
      <c r="B15" s="284" t="s">
        <v>107</v>
      </c>
      <c r="C15" s="383">
        <v>2745.828167</v>
      </c>
      <c r="D15" s="383">
        <f>SUMIF([27]Sheet1!$N:$N,A15,[27]Sheet1!$P:$P)/2</f>
        <v>-342.723462</v>
      </c>
      <c r="E15" s="384">
        <v>2403.104705</v>
      </c>
      <c r="F15" s="384">
        <v>42.22572</v>
      </c>
      <c r="G15" s="384">
        <v>16</v>
      </c>
      <c r="H15" s="383">
        <f t="shared" si="3"/>
        <v>2461.330425</v>
      </c>
      <c r="I15" s="383">
        <v>2221.970947</v>
      </c>
      <c r="J15" s="383">
        <v>2184.079627</v>
      </c>
      <c r="K15" s="404">
        <f t="shared" si="4"/>
        <v>0.908857455297604</v>
      </c>
      <c r="L15" s="405">
        <v>32.27632</v>
      </c>
      <c r="M15" s="405">
        <v>5.615</v>
      </c>
      <c r="N15" s="384">
        <v>2042</v>
      </c>
      <c r="O15" s="389">
        <f t="shared" si="0"/>
        <v>0.0881346459353574</v>
      </c>
      <c r="P15" s="390"/>
    </row>
    <row r="16" ht="18" customHeight="1" spans="1:16">
      <c r="A16" s="284">
        <v>20107</v>
      </c>
      <c r="B16" s="284" t="s">
        <v>108</v>
      </c>
      <c r="C16" s="383">
        <v>878</v>
      </c>
      <c r="D16" s="383">
        <f>SUMIF([27]Sheet1!$N:$N,A16,[27]Sheet1!$P:$P)/2</f>
        <v>0</v>
      </c>
      <c r="E16" s="384">
        <v>878</v>
      </c>
      <c r="F16" s="384">
        <v>4.4454</v>
      </c>
      <c r="G16" s="384">
        <v>0</v>
      </c>
      <c r="H16" s="383">
        <f t="shared" si="3"/>
        <v>882.4454</v>
      </c>
      <c r="I16" s="383">
        <v>744.908656</v>
      </c>
      <c r="J16" s="383">
        <v>740.663256</v>
      </c>
      <c r="K16" s="404">
        <f t="shared" si="4"/>
        <v>0.843580018223235</v>
      </c>
      <c r="L16" s="405">
        <v>4.2454</v>
      </c>
      <c r="M16" s="405">
        <v>0</v>
      </c>
      <c r="N16" s="384">
        <v>646</v>
      </c>
      <c r="O16" s="389">
        <f t="shared" si="0"/>
        <v>0.153109374613003</v>
      </c>
      <c r="P16" s="390"/>
    </row>
    <row r="17" ht="18" customHeight="1" spans="1:16">
      <c r="A17" s="284">
        <v>20111</v>
      </c>
      <c r="B17" s="284" t="s">
        <v>109</v>
      </c>
      <c r="C17" s="383">
        <v>1266.355325</v>
      </c>
      <c r="D17" s="383">
        <f>SUMIF([27]Sheet1!$N:$N,A17,[27]Sheet1!$P:$P)/2</f>
        <v>11.12351</v>
      </c>
      <c r="E17" s="384">
        <v>1277.478835</v>
      </c>
      <c r="F17" s="384">
        <v>16.2</v>
      </c>
      <c r="G17" s="384">
        <v>0</v>
      </c>
      <c r="H17" s="383">
        <f t="shared" si="3"/>
        <v>1293.678835</v>
      </c>
      <c r="I17" s="383">
        <v>1273.970449</v>
      </c>
      <c r="J17" s="383">
        <v>1257.770449</v>
      </c>
      <c r="K17" s="404">
        <f t="shared" si="4"/>
        <v>0.98457243638013</v>
      </c>
      <c r="L17" s="405">
        <v>16.2</v>
      </c>
      <c r="M17" s="405">
        <v>0</v>
      </c>
      <c r="N17" s="384">
        <v>1332</v>
      </c>
      <c r="O17" s="389">
        <f t="shared" si="0"/>
        <v>-0.043565728978979</v>
      </c>
      <c r="P17" s="390"/>
    </row>
    <row r="18" ht="18" customHeight="1" spans="1:16">
      <c r="A18" s="284">
        <v>20113</v>
      </c>
      <c r="B18" s="284" t="s">
        <v>110</v>
      </c>
      <c r="C18" s="383">
        <v>1166.3313</v>
      </c>
      <c r="D18" s="383">
        <f>SUMIF([27]Sheet1!$N:$N,A18,[27]Sheet1!$P:$P)/2</f>
        <v>27.389714</v>
      </c>
      <c r="E18" s="384">
        <v>1193.721014</v>
      </c>
      <c r="F18" s="384">
        <v>10.8</v>
      </c>
      <c r="G18" s="384">
        <v>255.246228</v>
      </c>
      <c r="H18" s="383">
        <f t="shared" si="3"/>
        <v>1459.767242</v>
      </c>
      <c r="I18" s="383">
        <v>1377.050884</v>
      </c>
      <c r="J18" s="383">
        <v>1157.954656</v>
      </c>
      <c r="K18" s="404">
        <f t="shared" si="4"/>
        <v>0.9700379254612</v>
      </c>
      <c r="L18" s="405">
        <v>0</v>
      </c>
      <c r="M18" s="405">
        <v>219.096228</v>
      </c>
      <c r="N18" s="384">
        <v>635</v>
      </c>
      <c r="O18" s="389">
        <f t="shared" si="0"/>
        <v>1.16858406929134</v>
      </c>
      <c r="P18" s="390"/>
    </row>
    <row r="19" ht="18" customHeight="1" spans="1:16">
      <c r="A19" s="284">
        <v>20123</v>
      </c>
      <c r="B19" s="284" t="s">
        <v>111</v>
      </c>
      <c r="C19" s="383">
        <v>186.508616</v>
      </c>
      <c r="D19" s="383">
        <f>SUMIF([27]Sheet1!$N:$N,A19,[27]Sheet1!$P:$P)/2</f>
        <v>-23.946659</v>
      </c>
      <c r="E19" s="384">
        <v>162.561957</v>
      </c>
      <c r="F19" s="384">
        <f>0</f>
        <v>0</v>
      </c>
      <c r="G19" s="384">
        <v>0</v>
      </c>
      <c r="H19" s="383">
        <f t="shared" si="3"/>
        <v>162.561957</v>
      </c>
      <c r="I19" s="383">
        <v>153.970124</v>
      </c>
      <c r="J19" s="383">
        <v>153.970124</v>
      </c>
      <c r="K19" s="404">
        <f t="shared" si="4"/>
        <v>0.947147332878135</v>
      </c>
      <c r="L19" s="405">
        <v>0</v>
      </c>
      <c r="M19" s="405">
        <v>0</v>
      </c>
      <c r="N19" s="384">
        <v>158</v>
      </c>
      <c r="O19" s="389">
        <f t="shared" si="0"/>
        <v>-0.0255055443037975</v>
      </c>
      <c r="P19" s="390"/>
    </row>
    <row r="20" ht="18" customHeight="1" spans="1:16">
      <c r="A20" s="284">
        <v>20126</v>
      </c>
      <c r="B20" s="284" t="s">
        <v>112</v>
      </c>
      <c r="C20" s="383">
        <v>194.9164</v>
      </c>
      <c r="D20" s="383">
        <f>SUMIF([27]Sheet1!$N:$N,A20,[27]Sheet1!$P:$P)/2</f>
        <v>-30.960623</v>
      </c>
      <c r="E20" s="384">
        <v>163.955777</v>
      </c>
      <c r="F20" s="384">
        <f>0</f>
        <v>0</v>
      </c>
      <c r="G20" s="384">
        <v>0</v>
      </c>
      <c r="H20" s="383">
        <f t="shared" si="3"/>
        <v>163.955777</v>
      </c>
      <c r="I20" s="383">
        <v>179.461398</v>
      </c>
      <c r="J20" s="383">
        <v>179.461398</v>
      </c>
      <c r="K20" s="404">
        <f t="shared" si="4"/>
        <v>1.09457197107486</v>
      </c>
      <c r="L20" s="405">
        <v>0</v>
      </c>
      <c r="M20" s="405">
        <v>0</v>
      </c>
      <c r="N20" s="384">
        <v>175</v>
      </c>
      <c r="O20" s="389">
        <f t="shared" si="0"/>
        <v>0.0254937028571429</v>
      </c>
      <c r="P20" s="390"/>
    </row>
    <row r="21" ht="18" customHeight="1" spans="1:16">
      <c r="A21" s="284">
        <v>20128</v>
      </c>
      <c r="B21" s="284" t="s">
        <v>113</v>
      </c>
      <c r="C21" s="383">
        <v>5</v>
      </c>
      <c r="D21" s="383">
        <f>SUMIF([27]Sheet1!$N:$N,A21,[27]Sheet1!$P:$P)/2</f>
        <v>-0.7125</v>
      </c>
      <c r="E21" s="384">
        <v>4.2875</v>
      </c>
      <c r="F21" s="384">
        <f>0</f>
        <v>0</v>
      </c>
      <c r="G21" s="384">
        <v>0</v>
      </c>
      <c r="H21" s="383">
        <f t="shared" si="3"/>
        <v>4.2875</v>
      </c>
      <c r="I21" s="383">
        <v>4.27708</v>
      </c>
      <c r="J21" s="383">
        <v>4.27708</v>
      </c>
      <c r="K21" s="404">
        <f t="shared" si="4"/>
        <v>0.997569679300292</v>
      </c>
      <c r="L21" s="405">
        <v>0</v>
      </c>
      <c r="M21" s="405">
        <v>0</v>
      </c>
      <c r="N21" s="384">
        <v>4</v>
      </c>
      <c r="O21" s="389">
        <f t="shared" si="0"/>
        <v>0.0692699999999999</v>
      </c>
      <c r="P21" s="390"/>
    </row>
    <row r="22" ht="18" customHeight="1" spans="1:16">
      <c r="A22" s="284">
        <v>20129</v>
      </c>
      <c r="B22" s="284" t="s">
        <v>114</v>
      </c>
      <c r="C22" s="383">
        <v>381.822576</v>
      </c>
      <c r="D22" s="383">
        <f>SUMIF([27]Sheet1!$N:$N,A22,[27]Sheet1!$P:$P)/2</f>
        <v>-9.281876</v>
      </c>
      <c r="E22" s="384">
        <v>372.5407</v>
      </c>
      <c r="F22" s="384">
        <v>48.96</v>
      </c>
      <c r="G22" s="384">
        <v>555.41</v>
      </c>
      <c r="H22" s="383">
        <f t="shared" si="3"/>
        <v>976.9107</v>
      </c>
      <c r="I22" s="383">
        <v>927.535242</v>
      </c>
      <c r="J22" s="383">
        <v>366.765242</v>
      </c>
      <c r="K22" s="404">
        <f t="shared" si="4"/>
        <v>0.984497108638063</v>
      </c>
      <c r="L22" s="405">
        <v>46.96</v>
      </c>
      <c r="M22" s="405">
        <v>513.81</v>
      </c>
      <c r="N22" s="384">
        <v>578</v>
      </c>
      <c r="O22" s="389">
        <f t="shared" si="0"/>
        <v>0.604732252595156</v>
      </c>
      <c r="P22" s="390"/>
    </row>
    <row r="23" ht="18" customHeight="1" spans="1:16">
      <c r="A23" s="284">
        <v>20131</v>
      </c>
      <c r="B23" s="284" t="s">
        <v>115</v>
      </c>
      <c r="C23" s="383">
        <v>1022.303607</v>
      </c>
      <c r="D23" s="383">
        <f>SUMIF([27]Sheet1!$N:$N,A23,[27]Sheet1!$P:$P)/2</f>
        <v>52.835446</v>
      </c>
      <c r="E23" s="384">
        <v>1075.139053</v>
      </c>
      <c r="F23" s="384">
        <v>200</v>
      </c>
      <c r="G23" s="384">
        <v>0</v>
      </c>
      <c r="H23" s="383">
        <f t="shared" si="3"/>
        <v>1275.139053</v>
      </c>
      <c r="I23" s="383">
        <v>1074.233477</v>
      </c>
      <c r="J23" s="383">
        <v>1004.593477</v>
      </c>
      <c r="K23" s="404">
        <f t="shared" si="4"/>
        <v>0.934384695818504</v>
      </c>
      <c r="L23" s="405">
        <v>69.64</v>
      </c>
      <c r="M23" s="405">
        <v>0</v>
      </c>
      <c r="N23" s="384">
        <v>1130</v>
      </c>
      <c r="O23" s="389">
        <f t="shared" si="0"/>
        <v>-0.0493509053097345</v>
      </c>
      <c r="P23" s="390"/>
    </row>
    <row r="24" ht="18" customHeight="1" spans="1:16">
      <c r="A24" s="284">
        <v>20132</v>
      </c>
      <c r="B24" s="284" t="s">
        <v>116</v>
      </c>
      <c r="C24" s="383">
        <v>2000.821896</v>
      </c>
      <c r="D24" s="383">
        <f>SUMIF([27]Sheet1!$N:$N,A24,[27]Sheet1!$P:$P)/2</f>
        <v>36.449348</v>
      </c>
      <c r="E24" s="384">
        <v>2037.271244</v>
      </c>
      <c r="F24" s="384">
        <v>17.40926</v>
      </c>
      <c r="G24" s="384">
        <v>0</v>
      </c>
      <c r="H24" s="383">
        <f t="shared" si="3"/>
        <v>2054.680504</v>
      </c>
      <c r="I24" s="383">
        <v>1960.493962</v>
      </c>
      <c r="J24" s="383">
        <v>1951.445162</v>
      </c>
      <c r="K24" s="404">
        <f t="shared" si="4"/>
        <v>0.957872039742981</v>
      </c>
      <c r="L24" s="405">
        <v>9.0488</v>
      </c>
      <c r="M24" s="405">
        <v>0</v>
      </c>
      <c r="N24" s="384">
        <v>1782</v>
      </c>
      <c r="O24" s="389">
        <f t="shared" si="0"/>
        <v>0.100164961840629</v>
      </c>
      <c r="P24" s="390"/>
    </row>
    <row r="25" ht="18" customHeight="1" spans="1:16">
      <c r="A25" s="284">
        <v>20133</v>
      </c>
      <c r="B25" s="284" t="s">
        <v>117</v>
      </c>
      <c r="C25" s="383">
        <v>1600.26492</v>
      </c>
      <c r="D25" s="383">
        <f>SUMIF([27]Sheet1!$N:$N,A25,[27]Sheet1!$P:$P)/2</f>
        <v>-429.75646</v>
      </c>
      <c r="E25" s="384">
        <v>1170.50846</v>
      </c>
      <c r="F25" s="384">
        <v>90.065139</v>
      </c>
      <c r="G25" s="384">
        <v>52.752241</v>
      </c>
      <c r="H25" s="383">
        <f t="shared" si="3"/>
        <v>1313.32584</v>
      </c>
      <c r="I25" s="383">
        <v>1142.93009</v>
      </c>
      <c r="J25" s="383">
        <v>1073.67222</v>
      </c>
      <c r="K25" s="404">
        <f t="shared" si="4"/>
        <v>0.91726993583626</v>
      </c>
      <c r="L25" s="405">
        <v>69.25787</v>
      </c>
      <c r="M25" s="405">
        <v>0</v>
      </c>
      <c r="N25" s="384">
        <v>972</v>
      </c>
      <c r="O25" s="389">
        <f t="shared" si="0"/>
        <v>0.175854002057613</v>
      </c>
      <c r="P25" s="390"/>
    </row>
    <row r="26" ht="18" customHeight="1" spans="1:16">
      <c r="A26" s="284">
        <v>20134</v>
      </c>
      <c r="B26" s="284" t="s">
        <v>118</v>
      </c>
      <c r="C26" s="383">
        <v>719.1255</v>
      </c>
      <c r="D26" s="383">
        <f>SUMIF([27]Sheet1!$N:$N,A26,[27]Sheet1!$P:$P)/2</f>
        <v>-3.96512400000001</v>
      </c>
      <c r="E26" s="384">
        <v>715.160376</v>
      </c>
      <c r="F26" s="384">
        <v>6</v>
      </c>
      <c r="G26" s="384">
        <v>13</v>
      </c>
      <c r="H26" s="383">
        <f t="shared" si="3"/>
        <v>734.160376</v>
      </c>
      <c r="I26" s="383">
        <v>699.346841</v>
      </c>
      <c r="J26" s="383">
        <v>697.946841</v>
      </c>
      <c r="K26" s="404">
        <f t="shared" si="4"/>
        <v>0.975930524707929</v>
      </c>
      <c r="L26" s="405">
        <v>1.4</v>
      </c>
      <c r="M26" s="405">
        <v>0</v>
      </c>
      <c r="N26" s="384">
        <v>719</v>
      </c>
      <c r="O26" s="389">
        <f t="shared" si="0"/>
        <v>-0.0273340180806675</v>
      </c>
      <c r="P26" s="390"/>
    </row>
    <row r="27" ht="18" customHeight="1" spans="1:16">
      <c r="A27" s="284">
        <v>20136</v>
      </c>
      <c r="B27" s="284" t="s">
        <v>119</v>
      </c>
      <c r="C27" s="383">
        <v>0</v>
      </c>
      <c r="D27" s="383">
        <f>SUMIF([27]Sheet1!$N:$N,A27,[27]Sheet1!$P:$P)/2</f>
        <v>0</v>
      </c>
      <c r="E27" s="384">
        <v>0</v>
      </c>
      <c r="F27" s="384">
        <v>9.5581</v>
      </c>
      <c r="G27" s="384">
        <v>2.6</v>
      </c>
      <c r="H27" s="383">
        <f t="shared" si="3"/>
        <v>12.1581</v>
      </c>
      <c r="I27" s="383">
        <v>5.6579</v>
      </c>
      <c r="J27" s="383">
        <v>0</v>
      </c>
      <c r="K27" s="404" t="str">
        <f t="shared" si="4"/>
        <v>-</v>
      </c>
      <c r="L27" s="405">
        <v>3.0579</v>
      </c>
      <c r="M27" s="405">
        <v>2.6</v>
      </c>
      <c r="N27" s="384">
        <v>0</v>
      </c>
      <c r="O27" s="389" t="str">
        <f t="shared" si="0"/>
        <v>-</v>
      </c>
      <c r="P27" s="390"/>
    </row>
    <row r="28" ht="18" customHeight="1" spans="1:16">
      <c r="A28" s="284">
        <v>20138</v>
      </c>
      <c r="B28" s="284" t="s">
        <v>120</v>
      </c>
      <c r="C28" s="383">
        <v>1417.333285</v>
      </c>
      <c r="D28" s="383">
        <f>SUMIF([27]Sheet1!$N:$N,A28,[27]Sheet1!$P:$P)/2</f>
        <v>76.98634</v>
      </c>
      <c r="E28" s="384">
        <v>1494.319625</v>
      </c>
      <c r="F28" s="384">
        <v>57.76</v>
      </c>
      <c r="G28" s="384">
        <v>0</v>
      </c>
      <c r="H28" s="383">
        <f t="shared" si="3"/>
        <v>1552.079625</v>
      </c>
      <c r="I28" s="383">
        <v>1459.059129</v>
      </c>
      <c r="J28" s="383">
        <v>1459.059129</v>
      </c>
      <c r="K28" s="404">
        <f t="shared" si="4"/>
        <v>0.976403645237544</v>
      </c>
      <c r="L28" s="405">
        <v>0</v>
      </c>
      <c r="M28" s="405">
        <v>0</v>
      </c>
      <c r="N28" s="384">
        <v>1384</v>
      </c>
      <c r="O28" s="389">
        <f t="shared" si="0"/>
        <v>0.0542334747109827</v>
      </c>
      <c r="P28" s="390"/>
    </row>
    <row r="29" ht="18" customHeight="1" spans="1:16">
      <c r="A29" s="284">
        <v>20199</v>
      </c>
      <c r="B29" s="284" t="s">
        <v>121</v>
      </c>
      <c r="C29" s="383">
        <v>2259.02</v>
      </c>
      <c r="D29" s="383">
        <f>SUMIF([27]Sheet1!$N:$N,A29,[27]Sheet1!$P:$P)/2</f>
        <v>-2163.1</v>
      </c>
      <c r="E29" s="384">
        <v>95.9200000000001</v>
      </c>
      <c r="F29" s="384">
        <v>129.622</v>
      </c>
      <c r="G29" s="384">
        <v>424.02</v>
      </c>
      <c r="H29" s="383">
        <f t="shared" si="3"/>
        <v>649.562</v>
      </c>
      <c r="I29" s="383">
        <v>123.651046</v>
      </c>
      <c r="J29" s="383">
        <v>67.130442</v>
      </c>
      <c r="K29" s="404">
        <f t="shared" si="4"/>
        <v>0.699858653044203</v>
      </c>
      <c r="L29" s="405">
        <v>24.446142</v>
      </c>
      <c r="M29" s="405">
        <v>32.074462</v>
      </c>
      <c r="N29" s="384">
        <v>1380</v>
      </c>
      <c r="O29" s="389">
        <f t="shared" si="0"/>
        <v>-0.910397792753623</v>
      </c>
      <c r="P29" s="390"/>
    </row>
    <row r="30" ht="18" customHeight="1" spans="1:16">
      <c r="A30" s="381">
        <v>203</v>
      </c>
      <c r="B30" s="381" t="s">
        <v>122</v>
      </c>
      <c r="C30" s="382">
        <f>SUM(C31:C32)</f>
        <v>196.47</v>
      </c>
      <c r="D30" s="382">
        <f>0</f>
        <v>0</v>
      </c>
      <c r="E30" s="382">
        <f>SUM(E31:E32)</f>
        <v>196.47</v>
      </c>
      <c r="F30" s="382">
        <f>SUM(F31:F32)</f>
        <v>0</v>
      </c>
      <c r="G30" s="382">
        <f t="shared" ref="E30:O30" si="5">SUM(G31:G32)</f>
        <v>0</v>
      </c>
      <c r="H30" s="382">
        <f t="shared" si="3"/>
        <v>196.47</v>
      </c>
      <c r="I30" s="382">
        <f t="shared" si="5"/>
        <v>196.47</v>
      </c>
      <c r="J30" s="382">
        <f t="shared" si="5"/>
        <v>196.47</v>
      </c>
      <c r="K30" s="401">
        <f t="shared" si="4"/>
        <v>1</v>
      </c>
      <c r="L30" s="382">
        <f t="shared" si="5"/>
        <v>0</v>
      </c>
      <c r="M30" s="382">
        <f t="shared" si="5"/>
        <v>0</v>
      </c>
      <c r="N30" s="382">
        <f t="shared" si="5"/>
        <v>0</v>
      </c>
      <c r="O30" s="389" t="str">
        <f t="shared" si="0"/>
        <v>-</v>
      </c>
      <c r="P30" s="403"/>
    </row>
    <row r="31" ht="18" customHeight="1" spans="1:16">
      <c r="A31" s="284">
        <v>20306</v>
      </c>
      <c r="B31" s="284" t="s">
        <v>123</v>
      </c>
      <c r="C31" s="383">
        <v>190</v>
      </c>
      <c r="D31" s="383">
        <f>SUMIF([27]Sheet1!$N:$N,A31,[27]Sheet1!$P:$P)/2</f>
        <v>0</v>
      </c>
      <c r="E31" s="384">
        <v>190</v>
      </c>
      <c r="F31" s="384">
        <f>0</f>
        <v>0</v>
      </c>
      <c r="G31" s="384">
        <v>0</v>
      </c>
      <c r="H31" s="383">
        <f t="shared" si="3"/>
        <v>190</v>
      </c>
      <c r="I31" s="383">
        <v>190</v>
      </c>
      <c r="J31" s="383">
        <v>190</v>
      </c>
      <c r="K31" s="404">
        <f t="shared" si="4"/>
        <v>1</v>
      </c>
      <c r="L31" s="405">
        <v>0</v>
      </c>
      <c r="M31" s="405">
        <v>0</v>
      </c>
      <c r="N31" s="384">
        <v>0</v>
      </c>
      <c r="O31" s="399" t="str">
        <f t="shared" si="0"/>
        <v>-</v>
      </c>
      <c r="P31" s="390"/>
    </row>
    <row r="32" ht="18" customHeight="1" spans="1:16">
      <c r="A32" s="284">
        <v>20399</v>
      </c>
      <c r="B32" s="284" t="s">
        <v>124</v>
      </c>
      <c r="C32" s="383">
        <v>6.47</v>
      </c>
      <c r="D32" s="383">
        <f>SUMIF([27]Sheet1!$N:$N,A32,[27]Sheet1!$P:$P)/2</f>
        <v>0</v>
      </c>
      <c r="E32" s="384">
        <v>6.47</v>
      </c>
      <c r="F32" s="384">
        <f>0</f>
        <v>0</v>
      </c>
      <c r="G32" s="384">
        <v>0</v>
      </c>
      <c r="H32" s="383">
        <f t="shared" si="3"/>
        <v>6.47</v>
      </c>
      <c r="I32" s="383">
        <v>6.47</v>
      </c>
      <c r="J32" s="383">
        <v>6.47</v>
      </c>
      <c r="K32" s="404">
        <f t="shared" si="4"/>
        <v>1</v>
      </c>
      <c r="L32" s="405">
        <v>0</v>
      </c>
      <c r="M32" s="405">
        <v>0</v>
      </c>
      <c r="N32" s="384">
        <v>0</v>
      </c>
      <c r="O32" s="399" t="str">
        <f t="shared" si="0"/>
        <v>-</v>
      </c>
      <c r="P32" s="390"/>
    </row>
    <row r="33" ht="18" customHeight="1" spans="1:16">
      <c r="A33" s="381">
        <v>204</v>
      </c>
      <c r="B33" s="381" t="s">
        <v>125</v>
      </c>
      <c r="C33" s="382">
        <f>SUM(C34:C39)</f>
        <v>16162.688143</v>
      </c>
      <c r="D33" s="382">
        <f>0</f>
        <v>0</v>
      </c>
      <c r="E33" s="382">
        <f>SUM(E34:E39)</f>
        <v>16199.181363</v>
      </c>
      <c r="F33" s="382">
        <f>SUM(F34:F39)</f>
        <v>3620.251563</v>
      </c>
      <c r="G33" s="382">
        <f t="shared" ref="E33:J33" si="6">SUM(G34:G39)</f>
        <v>86.8</v>
      </c>
      <c r="H33" s="382">
        <f t="shared" si="3"/>
        <v>19906.232926</v>
      </c>
      <c r="I33" s="382">
        <f t="shared" si="6"/>
        <v>15676.199095</v>
      </c>
      <c r="J33" s="382">
        <f t="shared" si="6"/>
        <v>14364.458652</v>
      </c>
      <c r="K33" s="401">
        <f t="shared" si="4"/>
        <v>0.886739788271608</v>
      </c>
      <c r="L33" s="382">
        <f>SUM(L34:L39)</f>
        <v>1299.545043</v>
      </c>
      <c r="M33" s="382">
        <f>SUM(M34:M39)</f>
        <v>12.1954</v>
      </c>
      <c r="N33" s="382">
        <f>SUM(N34:N39)</f>
        <v>12421</v>
      </c>
      <c r="O33" s="402">
        <f t="shared" si="0"/>
        <v>0.262072224056034</v>
      </c>
      <c r="P33" s="403"/>
    </row>
    <row r="34" ht="18" customHeight="1" spans="1:16">
      <c r="A34" s="284">
        <v>20402</v>
      </c>
      <c r="B34" s="284" t="s">
        <v>126</v>
      </c>
      <c r="C34" s="383">
        <v>14556.696365</v>
      </c>
      <c r="D34" s="383">
        <f>SUMIF([27]Sheet1!$N:$N,A34,[27]Sheet1!$P:$P)/2</f>
        <v>315.154479</v>
      </c>
      <c r="E34" s="384">
        <v>14871.850844</v>
      </c>
      <c r="F34" s="384">
        <v>2953.692193</v>
      </c>
      <c r="G34" s="384">
        <v>44.6</v>
      </c>
      <c r="H34" s="383">
        <f t="shared" si="3"/>
        <v>17870.143037</v>
      </c>
      <c r="I34" s="383">
        <v>14450.896445</v>
      </c>
      <c r="J34" s="383">
        <v>13231.471002</v>
      </c>
      <c r="K34" s="404">
        <f t="shared" si="4"/>
        <v>0.889699011965158</v>
      </c>
      <c r="L34" s="405">
        <v>1219.425443</v>
      </c>
      <c r="M34" s="405">
        <v>0</v>
      </c>
      <c r="N34" s="384">
        <v>11240</v>
      </c>
      <c r="O34" s="389">
        <f t="shared" si="0"/>
        <v>0.285666943505338</v>
      </c>
      <c r="P34" s="390"/>
    </row>
    <row r="35" ht="18" customHeight="1" spans="1:16">
      <c r="A35" s="284">
        <v>20404</v>
      </c>
      <c r="B35" s="284" t="s">
        <v>127</v>
      </c>
      <c r="C35" s="383">
        <v>0</v>
      </c>
      <c r="D35" s="383">
        <f>SUMIF([27]Sheet1!$N:$N,A35,[27]Sheet1!$P:$P)/2</f>
        <v>0</v>
      </c>
      <c r="E35" s="384">
        <v>0</v>
      </c>
      <c r="F35" s="384">
        <f>0</f>
        <v>0</v>
      </c>
      <c r="G35" s="384">
        <v>0</v>
      </c>
      <c r="H35" s="383">
        <f t="shared" si="3"/>
        <v>0</v>
      </c>
      <c r="I35" s="383">
        <v>0</v>
      </c>
      <c r="J35" s="383">
        <v>0</v>
      </c>
      <c r="K35" s="404" t="str">
        <f t="shared" si="4"/>
        <v>-</v>
      </c>
      <c r="L35" s="405">
        <v>0</v>
      </c>
      <c r="M35" s="405">
        <v>0</v>
      </c>
      <c r="N35" s="384">
        <v>0</v>
      </c>
      <c r="O35" s="389" t="str">
        <f t="shared" si="0"/>
        <v>-</v>
      </c>
      <c r="P35" s="390"/>
    </row>
    <row r="36" ht="18" customHeight="1" spans="1:16">
      <c r="A36" s="284">
        <v>20405</v>
      </c>
      <c r="B36" s="284" t="s">
        <v>128</v>
      </c>
      <c r="C36" s="383">
        <v>122.44032</v>
      </c>
      <c r="D36" s="383">
        <f>SUMIF([27]Sheet1!$N:$N,A36,[27]Sheet1!$P:$P)/2</f>
        <v>2.160548</v>
      </c>
      <c r="E36" s="384">
        <v>124.600868</v>
      </c>
      <c r="F36" s="384">
        <f>0</f>
        <v>0</v>
      </c>
      <c r="G36" s="384">
        <v>0</v>
      </c>
      <c r="H36" s="383">
        <f t="shared" si="3"/>
        <v>124.600868</v>
      </c>
      <c r="I36" s="383">
        <v>124.590968</v>
      </c>
      <c r="J36" s="383">
        <v>124.590968</v>
      </c>
      <c r="K36" s="404">
        <f t="shared" si="4"/>
        <v>0.999920546299886</v>
      </c>
      <c r="L36" s="405">
        <v>0</v>
      </c>
      <c r="M36" s="405">
        <v>0</v>
      </c>
      <c r="N36" s="384">
        <v>93</v>
      </c>
      <c r="O36" s="389">
        <f t="shared" si="0"/>
        <v>0.339687827956989</v>
      </c>
      <c r="P36" s="390"/>
    </row>
    <row r="37" ht="18" customHeight="1" spans="1:16">
      <c r="A37" s="284">
        <v>20406</v>
      </c>
      <c r="B37" s="284" t="s">
        <v>129</v>
      </c>
      <c r="C37" s="383">
        <v>1248.551458</v>
      </c>
      <c r="D37" s="383">
        <f>SUMIF([27]Sheet1!$N:$N,A37,[27]Sheet1!$P:$P)/2</f>
        <v>-100.821807</v>
      </c>
      <c r="E37" s="384">
        <v>1147.729651</v>
      </c>
      <c r="F37" s="384">
        <v>150.55937</v>
      </c>
      <c r="G37" s="384">
        <v>42.2</v>
      </c>
      <c r="H37" s="383">
        <f t="shared" si="3"/>
        <v>1340.489021</v>
      </c>
      <c r="I37" s="383">
        <v>1075.711682</v>
      </c>
      <c r="J37" s="383">
        <v>983.396682</v>
      </c>
      <c r="K37" s="404">
        <f t="shared" si="4"/>
        <v>0.856819095980644</v>
      </c>
      <c r="L37" s="405">
        <v>80.1196</v>
      </c>
      <c r="M37" s="405">
        <v>12.1954</v>
      </c>
      <c r="N37" s="384">
        <v>1088</v>
      </c>
      <c r="O37" s="389">
        <f t="shared" si="0"/>
        <v>-0.0112944099264705</v>
      </c>
      <c r="P37" s="390"/>
    </row>
    <row r="38" ht="18" customHeight="1" spans="1:16">
      <c r="A38" s="284">
        <v>20410</v>
      </c>
      <c r="B38" s="284" t="s">
        <v>130</v>
      </c>
      <c r="C38" s="383">
        <v>210</v>
      </c>
      <c r="D38" s="383">
        <f>SUMIF([27]Sheet1!$N:$N,A38,[27]Sheet1!$P:$P)/2</f>
        <v>-180</v>
      </c>
      <c r="E38" s="384">
        <v>30</v>
      </c>
      <c r="F38" s="384">
        <f>0</f>
        <v>0</v>
      </c>
      <c r="G38" s="384">
        <v>0</v>
      </c>
      <c r="H38" s="383">
        <f t="shared" si="3"/>
        <v>30</v>
      </c>
      <c r="I38" s="383">
        <v>0</v>
      </c>
      <c r="J38" s="383">
        <v>0</v>
      </c>
      <c r="K38" s="404">
        <f t="shared" si="4"/>
        <v>0</v>
      </c>
      <c r="L38" s="405">
        <v>0</v>
      </c>
      <c r="M38" s="405">
        <v>0</v>
      </c>
      <c r="N38" s="384">
        <v>0</v>
      </c>
      <c r="O38" s="399" t="str">
        <f t="shared" si="0"/>
        <v>-</v>
      </c>
      <c r="P38" s="390"/>
    </row>
    <row r="39" ht="18" customHeight="1" spans="1:16">
      <c r="A39" s="284">
        <v>20499</v>
      </c>
      <c r="B39" s="284" t="s">
        <v>131</v>
      </c>
      <c r="C39" s="383">
        <v>25</v>
      </c>
      <c r="D39" s="383">
        <f>SUMIF([27]Sheet1!$N:$N,A39,[27]Sheet1!$P:$P)/2</f>
        <v>0</v>
      </c>
      <c r="E39" s="384">
        <v>25</v>
      </c>
      <c r="F39" s="384">
        <v>516</v>
      </c>
      <c r="G39" s="384">
        <v>0</v>
      </c>
      <c r="H39" s="383">
        <f t="shared" si="3"/>
        <v>541</v>
      </c>
      <c r="I39" s="383">
        <v>25</v>
      </c>
      <c r="J39" s="383">
        <v>25</v>
      </c>
      <c r="K39" s="404">
        <f t="shared" si="4"/>
        <v>1</v>
      </c>
      <c r="L39" s="405">
        <v>0</v>
      </c>
      <c r="M39" s="405">
        <v>0</v>
      </c>
      <c r="N39" s="384">
        <v>0</v>
      </c>
      <c r="O39" s="389" t="str">
        <f t="shared" ref="O39:O52" si="7">IFERROR(I39/N39-1,"-")</f>
        <v>-</v>
      </c>
      <c r="P39" s="390"/>
    </row>
    <row r="40" ht="18" customHeight="1" spans="1:16">
      <c r="A40" s="381">
        <v>205</v>
      </c>
      <c r="B40" s="381" t="s">
        <v>132</v>
      </c>
      <c r="C40" s="382">
        <f>SUM(C41:C48)</f>
        <v>64716.312744</v>
      </c>
      <c r="D40" s="382">
        <f>0</f>
        <v>0</v>
      </c>
      <c r="E40" s="382">
        <f>SUM(E41:E48)</f>
        <v>61079.798139</v>
      </c>
      <c r="F40" s="382">
        <f>SUM(F41:F48)</f>
        <v>6023.987957</v>
      </c>
      <c r="G40" s="382">
        <f t="shared" ref="E40:J40" si="8">SUM(G41:G48)</f>
        <v>10499.2872</v>
      </c>
      <c r="H40" s="382">
        <f t="shared" si="3"/>
        <v>77603.073296</v>
      </c>
      <c r="I40" s="382">
        <f t="shared" si="8"/>
        <v>65581.890552</v>
      </c>
      <c r="J40" s="382">
        <f t="shared" si="8"/>
        <v>58168.67961</v>
      </c>
      <c r="K40" s="401">
        <f t="shared" si="4"/>
        <v>0.952339093813389</v>
      </c>
      <c r="L40" s="382">
        <f>SUM(L41:L48)</f>
        <v>2087.403022</v>
      </c>
      <c r="M40" s="382">
        <f>SUM(M41:M48)</f>
        <v>5325.80792</v>
      </c>
      <c r="N40" s="382">
        <f>SUM(N41:N48)</f>
        <v>64106</v>
      </c>
      <c r="O40" s="402">
        <f t="shared" si="7"/>
        <v>0.0230226585966991</v>
      </c>
      <c r="P40" s="403"/>
    </row>
    <row r="41" ht="18" customHeight="1" spans="1:16">
      <c r="A41" s="284">
        <v>20501</v>
      </c>
      <c r="B41" s="284" t="s">
        <v>133</v>
      </c>
      <c r="C41" s="383">
        <v>1097.668311</v>
      </c>
      <c r="D41" s="383">
        <f>SUMIF([27]Sheet1!$N:$N,A41,[27]Sheet1!$P:$P)/2</f>
        <v>45.58446</v>
      </c>
      <c r="E41" s="384">
        <v>1143.252771</v>
      </c>
      <c r="F41" s="384">
        <f>0</f>
        <v>0</v>
      </c>
      <c r="G41" s="384">
        <v>38</v>
      </c>
      <c r="H41" s="383">
        <f t="shared" si="3"/>
        <v>1181.252771</v>
      </c>
      <c r="I41" s="383">
        <v>1117.102571</v>
      </c>
      <c r="J41" s="383">
        <v>1117.102571</v>
      </c>
      <c r="K41" s="404">
        <f t="shared" si="4"/>
        <v>0.977126493227629</v>
      </c>
      <c r="L41" s="405">
        <v>0</v>
      </c>
      <c r="M41" s="405">
        <v>0</v>
      </c>
      <c r="N41" s="384">
        <v>1204</v>
      </c>
      <c r="O41" s="389">
        <f t="shared" si="7"/>
        <v>-0.0721739443521595</v>
      </c>
      <c r="P41" s="390"/>
    </row>
    <row r="42" ht="18" customHeight="1" spans="1:16">
      <c r="A42" s="284">
        <v>20502</v>
      </c>
      <c r="B42" s="284" t="s">
        <v>134</v>
      </c>
      <c r="C42" s="383">
        <v>59555.666746</v>
      </c>
      <c r="D42" s="383">
        <f>SUMIF([27]Sheet1!$N:$N,A42,[27]Sheet1!$P:$P)/2</f>
        <v>-3210.777389</v>
      </c>
      <c r="E42" s="384">
        <v>56346.889357</v>
      </c>
      <c r="F42" s="384">
        <v>4711.972907</v>
      </c>
      <c r="G42" s="384">
        <v>10161.9072</v>
      </c>
      <c r="H42" s="383">
        <f t="shared" ref="H42:H73" si="9">E42+F42+G42</f>
        <v>71220.769464</v>
      </c>
      <c r="I42" s="383">
        <v>60970.505773</v>
      </c>
      <c r="J42" s="383">
        <v>53762.26514</v>
      </c>
      <c r="K42" s="404">
        <f t="shared" ref="K42:K73" si="10">IFERROR(J42/E42,"-")</f>
        <v>0.954130134839841</v>
      </c>
      <c r="L42" s="405">
        <v>1894.812713</v>
      </c>
      <c r="M42" s="405">
        <v>5313.42792</v>
      </c>
      <c r="N42" s="384">
        <v>60383</v>
      </c>
      <c r="O42" s="389">
        <f t="shared" si="7"/>
        <v>0.00972965525065006</v>
      </c>
      <c r="P42" s="390"/>
    </row>
    <row r="43" ht="18" customHeight="1" spans="1:16">
      <c r="A43" s="284">
        <v>20503</v>
      </c>
      <c r="B43" s="284" t="s">
        <v>135</v>
      </c>
      <c r="C43" s="383">
        <v>643.753604</v>
      </c>
      <c r="D43" s="383">
        <f>SUMIF([27]Sheet1!$N:$N,A43,[27]Sheet1!$P:$P)/2</f>
        <v>-59.413396</v>
      </c>
      <c r="E43" s="384">
        <v>584.340208</v>
      </c>
      <c r="F43" s="384">
        <v>32</v>
      </c>
      <c r="G43" s="384">
        <v>50</v>
      </c>
      <c r="H43" s="383">
        <f t="shared" si="9"/>
        <v>666.340208</v>
      </c>
      <c r="I43" s="383">
        <v>541.297347</v>
      </c>
      <c r="J43" s="383">
        <v>539.141797</v>
      </c>
      <c r="K43" s="404">
        <f t="shared" si="10"/>
        <v>0.922650520396844</v>
      </c>
      <c r="L43" s="405">
        <v>2.15555</v>
      </c>
      <c r="M43" s="405">
        <v>0</v>
      </c>
      <c r="N43" s="384">
        <v>815</v>
      </c>
      <c r="O43" s="389">
        <f t="shared" si="7"/>
        <v>-0.33583147607362</v>
      </c>
      <c r="P43" s="390"/>
    </row>
    <row r="44" ht="18" customHeight="1" spans="1:16">
      <c r="A44" s="284">
        <v>20504</v>
      </c>
      <c r="B44" s="284" t="s">
        <v>136</v>
      </c>
      <c r="C44" s="383">
        <v>7.2</v>
      </c>
      <c r="D44" s="383">
        <f>SUMIF([27]Sheet1!$N:$N,A44,[27]Sheet1!$P:$P)/2</f>
        <v>-6.2296</v>
      </c>
      <c r="E44" s="384">
        <v>0.970400000000001</v>
      </c>
      <c r="F44" s="384">
        <f>0</f>
        <v>0</v>
      </c>
      <c r="G44" s="384">
        <v>0</v>
      </c>
      <c r="H44" s="383">
        <f t="shared" si="9"/>
        <v>0.970400000000001</v>
      </c>
      <c r="I44" s="383">
        <v>0.9704</v>
      </c>
      <c r="J44" s="383">
        <v>0.9704</v>
      </c>
      <c r="K44" s="404">
        <f t="shared" si="10"/>
        <v>0.999999999999999</v>
      </c>
      <c r="L44" s="405">
        <v>0</v>
      </c>
      <c r="M44" s="405">
        <v>0</v>
      </c>
      <c r="N44" s="384">
        <v>0</v>
      </c>
      <c r="O44" s="389" t="str">
        <f t="shared" si="7"/>
        <v>-</v>
      </c>
      <c r="P44" s="390"/>
    </row>
    <row r="45" ht="18" customHeight="1" spans="1:16">
      <c r="A45" s="284">
        <v>20507</v>
      </c>
      <c r="B45" s="284" t="s">
        <v>137</v>
      </c>
      <c r="C45" s="383">
        <v>532.099345</v>
      </c>
      <c r="D45" s="383">
        <f>SUMIF([27]Sheet1!$N:$N,A45,[27]Sheet1!$P:$P)/2</f>
        <v>-2.194</v>
      </c>
      <c r="E45" s="384">
        <v>529.905345</v>
      </c>
      <c r="F45" s="384">
        <f>0</f>
        <v>0</v>
      </c>
      <c r="G45" s="384">
        <v>3.03</v>
      </c>
      <c r="H45" s="383">
        <f t="shared" si="9"/>
        <v>532.935345</v>
      </c>
      <c r="I45" s="383">
        <v>528.040486</v>
      </c>
      <c r="J45" s="383">
        <v>525.010486</v>
      </c>
      <c r="K45" s="404">
        <f t="shared" si="10"/>
        <v>0.990762767263652</v>
      </c>
      <c r="L45" s="405">
        <v>0</v>
      </c>
      <c r="M45" s="405">
        <v>3.03</v>
      </c>
      <c r="N45" s="384">
        <v>530</v>
      </c>
      <c r="O45" s="389">
        <f t="shared" si="7"/>
        <v>-0.00369719622641507</v>
      </c>
      <c r="P45" s="390"/>
    </row>
    <row r="46" ht="18" customHeight="1" spans="1:16">
      <c r="A46" s="284">
        <v>20508</v>
      </c>
      <c r="B46" s="284" t="s">
        <v>138</v>
      </c>
      <c r="C46" s="383">
        <v>482.178738</v>
      </c>
      <c r="D46" s="383">
        <f>SUMIF([27]Sheet1!$N:$N,A46,[27]Sheet1!$P:$P)/2</f>
        <v>-9.02508</v>
      </c>
      <c r="E46" s="384">
        <v>473.153658</v>
      </c>
      <c r="F46" s="384">
        <v>13.066659</v>
      </c>
      <c r="G46" s="384">
        <v>5</v>
      </c>
      <c r="H46" s="383">
        <f t="shared" si="9"/>
        <v>491.220317</v>
      </c>
      <c r="I46" s="383">
        <v>491.651475</v>
      </c>
      <c r="J46" s="383">
        <v>478.584816</v>
      </c>
      <c r="K46" s="404">
        <f t="shared" si="10"/>
        <v>1.01147863470602</v>
      </c>
      <c r="L46" s="405">
        <v>13.066659</v>
      </c>
      <c r="M46" s="405">
        <v>0</v>
      </c>
      <c r="N46" s="384">
        <v>403</v>
      </c>
      <c r="O46" s="389">
        <f t="shared" si="7"/>
        <v>0.219978846153846</v>
      </c>
      <c r="P46" s="390"/>
    </row>
    <row r="47" ht="18" customHeight="1" spans="1:16">
      <c r="A47" s="284">
        <v>20509</v>
      </c>
      <c r="B47" s="284" t="s">
        <v>139</v>
      </c>
      <c r="C47" s="383">
        <v>2312.6</v>
      </c>
      <c r="D47" s="383">
        <f>SUMIF([27]Sheet1!$N:$N,A47,[27]Sheet1!$P:$P)/2</f>
        <v>-312.6</v>
      </c>
      <c r="E47" s="384">
        <v>2000</v>
      </c>
      <c r="F47" s="384">
        <v>1257.890391</v>
      </c>
      <c r="G47" s="384">
        <v>0</v>
      </c>
      <c r="H47" s="383">
        <f t="shared" si="9"/>
        <v>3257.890391</v>
      </c>
      <c r="I47" s="383">
        <v>1912.6281</v>
      </c>
      <c r="J47" s="383">
        <v>1744.318</v>
      </c>
      <c r="K47" s="404">
        <f t="shared" si="10"/>
        <v>0.872159</v>
      </c>
      <c r="L47" s="405">
        <v>168.3101</v>
      </c>
      <c r="M47" s="405">
        <v>0</v>
      </c>
      <c r="N47" s="384">
        <v>713</v>
      </c>
      <c r="O47" s="389">
        <f t="shared" si="7"/>
        <v>1.68250785413745</v>
      </c>
      <c r="P47" s="390"/>
    </row>
    <row r="48" ht="18" customHeight="1" spans="1:16">
      <c r="A48" s="284">
        <v>20599</v>
      </c>
      <c r="B48" s="284" t="s">
        <v>140</v>
      </c>
      <c r="C48" s="383">
        <v>85.146</v>
      </c>
      <c r="D48" s="383">
        <f>SUMIF([27]Sheet1!$N:$N,A48,[27]Sheet1!$P:$P)/2</f>
        <v>-83.8596</v>
      </c>
      <c r="E48" s="384">
        <v>1.2864</v>
      </c>
      <c r="F48" s="384">
        <v>9.058</v>
      </c>
      <c r="G48" s="384">
        <v>241.35</v>
      </c>
      <c r="H48" s="383">
        <f t="shared" si="9"/>
        <v>251.6944</v>
      </c>
      <c r="I48" s="383">
        <v>19.6944</v>
      </c>
      <c r="J48" s="383">
        <v>1.2864</v>
      </c>
      <c r="K48" s="404">
        <f t="shared" si="10"/>
        <v>1</v>
      </c>
      <c r="L48" s="405">
        <v>9.058</v>
      </c>
      <c r="M48" s="405">
        <v>9.35</v>
      </c>
      <c r="N48" s="384">
        <v>58</v>
      </c>
      <c r="O48" s="389">
        <f t="shared" si="7"/>
        <v>-0.660441379310345</v>
      </c>
      <c r="P48" s="390"/>
    </row>
    <row r="49" ht="18" customHeight="1" spans="1:16">
      <c r="A49" s="381">
        <v>206</v>
      </c>
      <c r="B49" s="381" t="s">
        <v>141</v>
      </c>
      <c r="C49" s="382">
        <f>SUM(C50:C54)</f>
        <v>1518.265188</v>
      </c>
      <c r="D49" s="382">
        <f>0</f>
        <v>0</v>
      </c>
      <c r="E49" s="382">
        <f>SUM(E50:E54)</f>
        <v>1487.190429</v>
      </c>
      <c r="F49" s="382">
        <f>SUM(F50:F54)</f>
        <v>30.5</v>
      </c>
      <c r="G49" s="382">
        <f t="shared" ref="E49:J49" si="11">SUM(G50:G54)</f>
        <v>50</v>
      </c>
      <c r="H49" s="382">
        <f t="shared" si="9"/>
        <v>1567.690429</v>
      </c>
      <c r="I49" s="382">
        <f t="shared" si="11"/>
        <v>1059.329713</v>
      </c>
      <c r="J49" s="382">
        <f t="shared" si="11"/>
        <v>1042.829713</v>
      </c>
      <c r="K49" s="401">
        <f t="shared" si="10"/>
        <v>0.70120792379037</v>
      </c>
      <c r="L49" s="382">
        <f>SUM(L50:L54)</f>
        <v>0.5</v>
      </c>
      <c r="M49" s="382">
        <f>SUM(M50:M54)</f>
        <v>16</v>
      </c>
      <c r="N49" s="382">
        <f>SUM(N50:N54)</f>
        <v>1474</v>
      </c>
      <c r="O49" s="402">
        <f t="shared" si="7"/>
        <v>-0.281323125508819</v>
      </c>
      <c r="P49" s="403"/>
    </row>
    <row r="50" spans="1:16">
      <c r="A50" s="284">
        <v>20601</v>
      </c>
      <c r="B50" s="284" t="s">
        <v>142</v>
      </c>
      <c r="C50" s="383">
        <v>1354.315188</v>
      </c>
      <c r="D50" s="383">
        <f>SUMIF([27]Sheet1!$N:$N,A50,[27]Sheet1!$P:$P)/2</f>
        <v>-26.124759</v>
      </c>
      <c r="E50" s="384">
        <v>1328.190429</v>
      </c>
      <c r="F50" s="384">
        <v>0.5</v>
      </c>
      <c r="G50" s="384">
        <v>0</v>
      </c>
      <c r="H50" s="383">
        <f t="shared" si="9"/>
        <v>1328.690429</v>
      </c>
      <c r="I50" s="383">
        <v>1034.329713</v>
      </c>
      <c r="J50" s="383">
        <v>1033.829713</v>
      </c>
      <c r="K50" s="404">
        <f t="shared" si="10"/>
        <v>0.77837461438295</v>
      </c>
      <c r="L50" s="405">
        <v>0.5</v>
      </c>
      <c r="M50" s="405">
        <v>0</v>
      </c>
      <c r="N50" s="384">
        <v>1457</v>
      </c>
      <c r="O50" s="389">
        <f t="shared" si="7"/>
        <v>-0.290096284831846</v>
      </c>
      <c r="P50" s="390"/>
    </row>
    <row r="51" spans="1:16">
      <c r="A51" s="284">
        <v>20604</v>
      </c>
      <c r="B51" s="284" t="s">
        <v>143</v>
      </c>
      <c r="C51" s="383">
        <v>150</v>
      </c>
      <c r="D51" s="383">
        <f>SUMIF([27]Sheet1!$N:$N,A51,[27]Sheet1!$P:$P)/2</f>
        <v>0</v>
      </c>
      <c r="E51" s="384">
        <v>150</v>
      </c>
      <c r="F51" s="384">
        <f>0</f>
        <v>0</v>
      </c>
      <c r="G51" s="384">
        <v>24</v>
      </c>
      <c r="H51" s="383">
        <f t="shared" si="9"/>
        <v>174</v>
      </c>
      <c r="I51" s="383">
        <v>8</v>
      </c>
      <c r="J51" s="383">
        <v>0</v>
      </c>
      <c r="K51" s="404">
        <f t="shared" si="10"/>
        <v>0</v>
      </c>
      <c r="L51" s="405">
        <v>0</v>
      </c>
      <c r="M51" s="405">
        <v>8</v>
      </c>
      <c r="N51" s="384">
        <v>8</v>
      </c>
      <c r="O51" s="389">
        <f t="shared" si="7"/>
        <v>0</v>
      </c>
      <c r="P51" s="390"/>
    </row>
    <row r="52" spans="1:16">
      <c r="A52" s="284">
        <v>20605</v>
      </c>
      <c r="B52" s="284" t="s">
        <v>144</v>
      </c>
      <c r="C52" s="383">
        <v>0</v>
      </c>
      <c r="D52" s="383">
        <f>SUMIF([27]Sheet1!$N:$N,A52,[27]Sheet1!$P:$P)/2</f>
        <v>0</v>
      </c>
      <c r="E52" s="384">
        <v>0</v>
      </c>
      <c r="F52" s="384">
        <f>0</f>
        <v>0</v>
      </c>
      <c r="G52" s="384">
        <v>8</v>
      </c>
      <c r="H52" s="383">
        <f t="shared" si="9"/>
        <v>8</v>
      </c>
      <c r="I52" s="383">
        <f>0</f>
        <v>0</v>
      </c>
      <c r="J52" s="383">
        <f>0</f>
        <v>0</v>
      </c>
      <c r="K52" s="404" t="str">
        <f t="shared" si="10"/>
        <v>-</v>
      </c>
      <c r="L52" s="405">
        <f>0</f>
        <v>0</v>
      </c>
      <c r="M52" s="405">
        <f>0</f>
        <v>0</v>
      </c>
      <c r="N52" s="384">
        <f>0</f>
        <v>0</v>
      </c>
      <c r="O52" s="399" t="str">
        <f t="shared" si="7"/>
        <v>-</v>
      </c>
      <c r="P52" s="390"/>
    </row>
    <row r="53" spans="1:16">
      <c r="A53" s="284">
        <v>20607</v>
      </c>
      <c r="B53" s="284" t="s">
        <v>145</v>
      </c>
      <c r="C53" s="383">
        <v>13.95</v>
      </c>
      <c r="D53" s="383">
        <f>SUMIF([27]Sheet1!$N:$N,A53,[27]Sheet1!$P:$P)/2</f>
        <v>-4.95</v>
      </c>
      <c r="E53" s="384">
        <v>9</v>
      </c>
      <c r="F53" s="384">
        <f>0</f>
        <v>0</v>
      </c>
      <c r="G53" s="384">
        <v>10</v>
      </c>
      <c r="H53" s="383">
        <f t="shared" si="9"/>
        <v>19</v>
      </c>
      <c r="I53" s="383">
        <v>9</v>
      </c>
      <c r="J53" s="383">
        <v>9</v>
      </c>
      <c r="K53" s="404">
        <f t="shared" si="10"/>
        <v>1</v>
      </c>
      <c r="L53" s="405">
        <v>0</v>
      </c>
      <c r="M53" s="405">
        <v>0</v>
      </c>
      <c r="N53" s="384">
        <v>0</v>
      </c>
      <c r="O53" s="389" t="str">
        <f t="shared" ref="O53:O78" si="12">IFERROR(I53/N53-1,"-")</f>
        <v>-</v>
      </c>
      <c r="P53" s="390"/>
    </row>
    <row r="54" spans="1:16">
      <c r="A54" s="284">
        <v>20699</v>
      </c>
      <c r="B54" s="284" t="s">
        <v>146</v>
      </c>
      <c r="C54" s="383">
        <v>0</v>
      </c>
      <c r="D54" s="383">
        <f>SUMIF([27]Sheet1!$N:$N,A54,[27]Sheet1!$P:$P)/2</f>
        <v>0</v>
      </c>
      <c r="E54" s="384">
        <v>0</v>
      </c>
      <c r="F54" s="384">
        <v>30</v>
      </c>
      <c r="G54" s="384">
        <v>8</v>
      </c>
      <c r="H54" s="383">
        <f t="shared" si="9"/>
        <v>38</v>
      </c>
      <c r="I54" s="383">
        <v>8</v>
      </c>
      <c r="J54" s="383">
        <v>0</v>
      </c>
      <c r="K54" s="404" t="str">
        <f t="shared" si="10"/>
        <v>-</v>
      </c>
      <c r="L54" s="405">
        <v>0</v>
      </c>
      <c r="M54" s="405">
        <v>8</v>
      </c>
      <c r="N54" s="384">
        <v>9</v>
      </c>
      <c r="O54" s="389">
        <f t="shared" si="12"/>
        <v>-0.111111111111111</v>
      </c>
      <c r="P54" s="390"/>
    </row>
    <row r="55" ht="18" customHeight="1" spans="1:16">
      <c r="A55" s="381">
        <v>207</v>
      </c>
      <c r="B55" s="381" t="s">
        <v>147</v>
      </c>
      <c r="C55" s="382">
        <f>SUM(C56:C60)</f>
        <v>2110.243042</v>
      </c>
      <c r="D55" s="382">
        <f>0</f>
        <v>0</v>
      </c>
      <c r="E55" s="382">
        <f>SUM(E56:E60)</f>
        <v>1426.3632</v>
      </c>
      <c r="F55" s="382">
        <f>SUM(F56:F60)</f>
        <v>870.592172</v>
      </c>
      <c r="G55" s="382">
        <f t="shared" ref="E55:J55" si="13">SUM(G56:G60)</f>
        <v>1773.08775</v>
      </c>
      <c r="H55" s="382">
        <f t="shared" si="9"/>
        <v>4070.043122</v>
      </c>
      <c r="I55" s="382">
        <f t="shared" si="13"/>
        <v>1788.217306</v>
      </c>
      <c r="J55" s="382">
        <f t="shared" si="13"/>
        <v>1229.064763</v>
      </c>
      <c r="K55" s="401">
        <f t="shared" si="10"/>
        <v>0.861677280372909</v>
      </c>
      <c r="L55" s="382">
        <f>SUM(L56:L60)</f>
        <v>307.822256</v>
      </c>
      <c r="M55" s="382">
        <f>SUM(M56:M60)</f>
        <v>251.330287</v>
      </c>
      <c r="N55" s="382">
        <f>SUM(N56:N60)</f>
        <v>1615</v>
      </c>
      <c r="O55" s="402">
        <f t="shared" si="12"/>
        <v>0.107255297832817</v>
      </c>
      <c r="P55" s="403"/>
    </row>
    <row r="56" ht="18" customHeight="1" spans="1:16">
      <c r="A56" s="284">
        <v>20701</v>
      </c>
      <c r="B56" s="284" t="s">
        <v>148</v>
      </c>
      <c r="C56" s="383">
        <v>1774.753323</v>
      </c>
      <c r="D56" s="383">
        <f>SUMIF([27]Sheet1!$N:$N,A56,[27]Sheet1!$P:$P)/2</f>
        <v>-603.859009</v>
      </c>
      <c r="E56" s="384">
        <v>1170.894314</v>
      </c>
      <c r="F56" s="384">
        <v>526.172038</v>
      </c>
      <c r="G56" s="384">
        <v>446.82375</v>
      </c>
      <c r="H56" s="383">
        <f t="shared" si="9"/>
        <v>2143.890102</v>
      </c>
      <c r="I56" s="383">
        <v>1233.85443</v>
      </c>
      <c r="J56" s="383">
        <v>977.060077</v>
      </c>
      <c r="K56" s="404">
        <f t="shared" si="10"/>
        <v>0.834456248798557</v>
      </c>
      <c r="L56" s="405">
        <v>183.271522</v>
      </c>
      <c r="M56" s="405">
        <v>73.522831</v>
      </c>
      <c r="N56" s="384">
        <v>1318</v>
      </c>
      <c r="O56" s="389">
        <f t="shared" si="12"/>
        <v>-0.0638433763277693</v>
      </c>
      <c r="P56" s="390"/>
    </row>
    <row r="57" ht="18" customHeight="1" spans="1:16">
      <c r="A57" s="284">
        <v>20702</v>
      </c>
      <c r="B57" s="284" t="s">
        <v>149</v>
      </c>
      <c r="C57" s="383">
        <v>20.422326</v>
      </c>
      <c r="D57" s="383">
        <f>SUMIF([27]Sheet1!$N:$N,A57,[27]Sheet1!$P:$P)/2</f>
        <v>0</v>
      </c>
      <c r="E57" s="384">
        <v>20.422326</v>
      </c>
      <c r="F57" s="384">
        <v>95.579841</v>
      </c>
      <c r="G57" s="384">
        <v>1232.5</v>
      </c>
      <c r="H57" s="383">
        <f t="shared" si="9"/>
        <v>1348.502167</v>
      </c>
      <c r="I57" s="383">
        <v>242.275055</v>
      </c>
      <c r="J57" s="383">
        <v>20.422326</v>
      </c>
      <c r="K57" s="404">
        <f t="shared" si="10"/>
        <v>1</v>
      </c>
      <c r="L57" s="405">
        <v>55.365841</v>
      </c>
      <c r="M57" s="405">
        <v>166.486888</v>
      </c>
      <c r="N57" s="384">
        <v>46</v>
      </c>
      <c r="O57" s="389">
        <f t="shared" si="12"/>
        <v>4.26684902173913</v>
      </c>
      <c r="P57" s="390"/>
    </row>
    <row r="58" ht="18" customHeight="1" spans="1:16">
      <c r="A58" s="284">
        <v>20703</v>
      </c>
      <c r="B58" s="284" t="s">
        <v>150</v>
      </c>
      <c r="C58" s="383">
        <v>9.076994</v>
      </c>
      <c r="D58" s="383">
        <f>SUMIF([27]Sheet1!$N:$N,A58,[27]Sheet1!$P:$P)/2</f>
        <v>-2.926994</v>
      </c>
      <c r="E58" s="384">
        <v>6.15</v>
      </c>
      <c r="F58" s="384">
        <v>58.684893</v>
      </c>
      <c r="G58" s="384">
        <v>2</v>
      </c>
      <c r="H58" s="383">
        <f t="shared" si="9"/>
        <v>66.834893</v>
      </c>
      <c r="I58" s="383">
        <v>63.684893</v>
      </c>
      <c r="J58" s="383">
        <v>5</v>
      </c>
      <c r="K58" s="404">
        <f t="shared" si="10"/>
        <v>0.813008130081301</v>
      </c>
      <c r="L58" s="405">
        <v>58.684893</v>
      </c>
      <c r="M58" s="405">
        <v>0</v>
      </c>
      <c r="N58" s="384">
        <v>53</v>
      </c>
      <c r="O58" s="389">
        <f t="shared" si="12"/>
        <v>0.201601754716981</v>
      </c>
      <c r="P58" s="390"/>
    </row>
    <row r="59" ht="18" customHeight="1" spans="1:16">
      <c r="A59" s="284">
        <v>20708</v>
      </c>
      <c r="B59" s="284" t="s">
        <v>151</v>
      </c>
      <c r="C59" s="383">
        <v>10.488</v>
      </c>
      <c r="D59" s="383">
        <f>SUMIF([27]Sheet1!$N:$N,A59,[27]Sheet1!$P:$P)/2</f>
        <v>0</v>
      </c>
      <c r="E59" s="384">
        <v>10.488</v>
      </c>
      <c r="F59" s="384">
        <v>35.9194</v>
      </c>
      <c r="G59" s="384">
        <v>0</v>
      </c>
      <c r="H59" s="383">
        <f t="shared" si="9"/>
        <v>46.4074</v>
      </c>
      <c r="I59" s="383">
        <v>10.437</v>
      </c>
      <c r="J59" s="383">
        <v>10.437</v>
      </c>
      <c r="K59" s="404">
        <f t="shared" si="10"/>
        <v>0.995137299771167</v>
      </c>
      <c r="L59" s="405">
        <v>0</v>
      </c>
      <c r="M59" s="405">
        <v>0</v>
      </c>
      <c r="N59" s="384">
        <v>0</v>
      </c>
      <c r="O59" s="389" t="str">
        <f t="shared" si="12"/>
        <v>-</v>
      </c>
      <c r="P59" s="390"/>
    </row>
    <row r="60" ht="18" customHeight="1" spans="1:16">
      <c r="A60" s="284">
        <v>20799</v>
      </c>
      <c r="B60" s="284" t="s">
        <v>152</v>
      </c>
      <c r="C60" s="383">
        <v>295.502399</v>
      </c>
      <c r="D60" s="383">
        <f>SUMIF([27]Sheet1!$N:$N,A60,[27]Sheet1!$P:$P)/2</f>
        <v>-77.093839</v>
      </c>
      <c r="E60" s="384">
        <v>218.40856</v>
      </c>
      <c r="F60" s="384">
        <v>154.236</v>
      </c>
      <c r="G60" s="384">
        <v>91.764</v>
      </c>
      <c r="H60" s="383">
        <f t="shared" si="9"/>
        <v>464.40856</v>
      </c>
      <c r="I60" s="383">
        <v>237.965928</v>
      </c>
      <c r="J60" s="383">
        <v>216.14536</v>
      </c>
      <c r="K60" s="404">
        <f t="shared" si="10"/>
        <v>0.989637768776096</v>
      </c>
      <c r="L60" s="405">
        <v>10.5</v>
      </c>
      <c r="M60" s="405">
        <v>11.320568</v>
      </c>
      <c r="N60" s="384">
        <v>198</v>
      </c>
      <c r="O60" s="389">
        <f t="shared" si="12"/>
        <v>0.201848121212121</v>
      </c>
      <c r="P60" s="390"/>
    </row>
    <row r="61" ht="18" customHeight="1" spans="1:16">
      <c r="A61" s="381">
        <v>208</v>
      </c>
      <c r="B61" s="381" t="s">
        <v>153</v>
      </c>
      <c r="C61" s="382">
        <f>SUM(C62:C78)</f>
        <v>28400.126469</v>
      </c>
      <c r="D61" s="382">
        <f>0</f>
        <v>0</v>
      </c>
      <c r="E61" s="382">
        <f>SUM(E62:E78)</f>
        <v>25288.117003</v>
      </c>
      <c r="F61" s="382">
        <f>SUM(F62:F78)</f>
        <v>1050.675677</v>
      </c>
      <c r="G61" s="382">
        <f t="shared" ref="E61:J61" si="14">SUM(G62:G78)</f>
        <v>12847.934965</v>
      </c>
      <c r="H61" s="382">
        <f t="shared" si="9"/>
        <v>39186.727645</v>
      </c>
      <c r="I61" s="382">
        <f t="shared" si="14"/>
        <v>33896.583551</v>
      </c>
      <c r="J61" s="382">
        <f t="shared" si="14"/>
        <v>21522.953431</v>
      </c>
      <c r="K61" s="401">
        <f t="shared" si="10"/>
        <v>0.851109373958001</v>
      </c>
      <c r="L61" s="382">
        <f>SUM(L62:L78)</f>
        <v>667.258744</v>
      </c>
      <c r="M61" s="382">
        <f>SUM(M62:M78)</f>
        <v>11706.371376</v>
      </c>
      <c r="N61" s="382">
        <f>SUM(N62:N78)</f>
        <v>27651</v>
      </c>
      <c r="O61" s="402">
        <f t="shared" si="12"/>
        <v>0.225871887128856</v>
      </c>
      <c r="P61" s="403"/>
    </row>
    <row r="62" ht="18" customHeight="1" spans="1:16">
      <c r="A62" s="284">
        <v>20801</v>
      </c>
      <c r="B62" s="284" t="s">
        <v>154</v>
      </c>
      <c r="C62" s="383">
        <v>336.97005</v>
      </c>
      <c r="D62" s="383">
        <f>SUMIF([27]Sheet1!$N:$N,A62,[27]Sheet1!$P:$P)/2</f>
        <v>-6.323716</v>
      </c>
      <c r="E62" s="384">
        <v>330.646334</v>
      </c>
      <c r="F62" s="384">
        <v>17.705339</v>
      </c>
      <c r="G62" s="384">
        <v>181.891995</v>
      </c>
      <c r="H62" s="383">
        <f t="shared" si="9"/>
        <v>530.243668</v>
      </c>
      <c r="I62" s="383">
        <v>466.4413</v>
      </c>
      <c r="J62" s="383">
        <v>362.124502</v>
      </c>
      <c r="K62" s="404">
        <f t="shared" si="10"/>
        <v>1.09520192653943</v>
      </c>
      <c r="L62" s="405">
        <v>0</v>
      </c>
      <c r="M62" s="405">
        <v>104.316798</v>
      </c>
      <c r="N62" s="384">
        <v>403</v>
      </c>
      <c r="O62" s="389">
        <f t="shared" si="12"/>
        <v>0.157422580645161</v>
      </c>
      <c r="P62" s="390"/>
    </row>
    <row r="63" ht="18" customHeight="1" spans="1:16">
      <c r="A63" s="284">
        <v>20802</v>
      </c>
      <c r="B63" s="284" t="s">
        <v>155</v>
      </c>
      <c r="C63" s="383">
        <v>2345.34196</v>
      </c>
      <c r="D63" s="383">
        <f>SUMIF([27]Sheet1!$N:$N,A63,[27]Sheet1!$P:$P)/2</f>
        <v>-290.810755</v>
      </c>
      <c r="E63" s="384">
        <v>2054.531205</v>
      </c>
      <c r="F63" s="384">
        <v>329.753654</v>
      </c>
      <c r="G63" s="384">
        <v>923.614</v>
      </c>
      <c r="H63" s="383">
        <f t="shared" si="9"/>
        <v>3307.898859</v>
      </c>
      <c r="I63" s="383">
        <v>2620.893392</v>
      </c>
      <c r="J63" s="383">
        <v>1960.996892</v>
      </c>
      <c r="K63" s="404">
        <f t="shared" si="10"/>
        <v>0.954474133674694</v>
      </c>
      <c r="L63" s="405">
        <v>300.931282</v>
      </c>
      <c r="M63" s="405">
        <v>358.965218</v>
      </c>
      <c r="N63" s="384">
        <v>2706</v>
      </c>
      <c r="O63" s="389">
        <f t="shared" si="12"/>
        <v>-0.0314510746489284</v>
      </c>
      <c r="P63" s="390"/>
    </row>
    <row r="64" ht="18" customHeight="1" spans="1:16">
      <c r="A64" s="284">
        <v>20805</v>
      </c>
      <c r="B64" s="284" t="s">
        <v>156</v>
      </c>
      <c r="C64" s="383">
        <v>19200.840222</v>
      </c>
      <c r="D64" s="383">
        <f>SUMIF([27]Sheet1!$N:$N,A64,[27]Sheet1!$P:$P)/2</f>
        <v>-2293.346714</v>
      </c>
      <c r="E64" s="384">
        <v>16907.493508</v>
      </c>
      <c r="F64" s="384">
        <f>0</f>
        <v>0</v>
      </c>
      <c r="G64" s="384">
        <v>2107</v>
      </c>
      <c r="H64" s="383">
        <f t="shared" si="9"/>
        <v>19014.493508</v>
      </c>
      <c r="I64" s="383">
        <v>18257.798369</v>
      </c>
      <c r="J64" s="383">
        <v>16150.798369</v>
      </c>
      <c r="K64" s="404">
        <f t="shared" si="10"/>
        <v>0.95524498420526</v>
      </c>
      <c r="L64" s="405">
        <v>0</v>
      </c>
      <c r="M64" s="405">
        <v>2107</v>
      </c>
      <c r="N64" s="384">
        <v>10846</v>
      </c>
      <c r="O64" s="389">
        <f t="shared" si="12"/>
        <v>0.683366989581413</v>
      </c>
      <c r="P64" s="390"/>
    </row>
    <row r="65" ht="18" customHeight="1" spans="1:16">
      <c r="A65" s="284">
        <v>20806</v>
      </c>
      <c r="B65" s="284" t="s">
        <v>157</v>
      </c>
      <c r="C65" s="383">
        <v>148.4181</v>
      </c>
      <c r="D65" s="383">
        <f>SUMIF([27]Sheet1!$N:$N,A65,[27]Sheet1!$P:$P)/2</f>
        <v>-20</v>
      </c>
      <c r="E65" s="384">
        <v>128.4181</v>
      </c>
      <c r="F65" s="384">
        <f>0</f>
        <v>0</v>
      </c>
      <c r="G65" s="384">
        <v>0</v>
      </c>
      <c r="H65" s="383">
        <f t="shared" si="9"/>
        <v>128.4181</v>
      </c>
      <c r="I65" s="383">
        <v>123.0372</v>
      </c>
      <c r="J65" s="383">
        <v>123.0372</v>
      </c>
      <c r="K65" s="404">
        <f t="shared" si="10"/>
        <v>0.958098585791255</v>
      </c>
      <c r="L65" s="405">
        <v>0</v>
      </c>
      <c r="M65" s="405">
        <v>0</v>
      </c>
      <c r="N65" s="384">
        <v>125</v>
      </c>
      <c r="O65" s="389">
        <f t="shared" si="12"/>
        <v>-0.0157024</v>
      </c>
      <c r="P65" s="390"/>
    </row>
    <row r="66" ht="18" customHeight="1" spans="1:16">
      <c r="A66" s="284">
        <v>20807</v>
      </c>
      <c r="B66" s="284" t="s">
        <v>158</v>
      </c>
      <c r="C66" s="383">
        <v>226.0728</v>
      </c>
      <c r="D66" s="383">
        <f>SUMIF([27]Sheet1!$N:$N,A66,[27]Sheet1!$P:$P)/2</f>
        <v>-51.9422</v>
      </c>
      <c r="E66" s="384">
        <v>174.1306</v>
      </c>
      <c r="F66" s="384">
        <v>98.65</v>
      </c>
      <c r="G66" s="384">
        <v>1792</v>
      </c>
      <c r="H66" s="383">
        <f t="shared" si="9"/>
        <v>2064.7806</v>
      </c>
      <c r="I66" s="383">
        <v>1913.976</v>
      </c>
      <c r="J66" s="383">
        <v>131.326</v>
      </c>
      <c r="K66" s="404">
        <f t="shared" si="10"/>
        <v>0.754181057206488</v>
      </c>
      <c r="L66" s="405">
        <v>63.65</v>
      </c>
      <c r="M66" s="405">
        <v>1719</v>
      </c>
      <c r="N66" s="384">
        <v>2263</v>
      </c>
      <c r="O66" s="389">
        <f t="shared" si="12"/>
        <v>-0.154230667255855</v>
      </c>
      <c r="P66" s="390"/>
    </row>
    <row r="67" ht="18" customHeight="1" spans="1:16">
      <c r="A67" s="284">
        <v>20808</v>
      </c>
      <c r="B67" s="284" t="s">
        <v>159</v>
      </c>
      <c r="C67" s="383">
        <v>720.090188</v>
      </c>
      <c r="D67" s="383">
        <f>SUMIF([27]Sheet1!$N:$N,A67,[27]Sheet1!$P:$P)/2</f>
        <v>12.74965</v>
      </c>
      <c r="E67" s="384">
        <v>732.839838</v>
      </c>
      <c r="F67" s="384">
        <v>126.339615</v>
      </c>
      <c r="G67" s="384">
        <v>1890.71097</v>
      </c>
      <c r="H67" s="383">
        <f t="shared" si="9"/>
        <v>2749.890423</v>
      </c>
      <c r="I67" s="383">
        <v>2534.752413</v>
      </c>
      <c r="J67" s="383">
        <v>657.221828</v>
      </c>
      <c r="K67" s="404">
        <f t="shared" si="10"/>
        <v>0.896815093723112</v>
      </c>
      <c r="L67" s="405">
        <v>46.024615</v>
      </c>
      <c r="M67" s="405">
        <v>1831.50597</v>
      </c>
      <c r="N67" s="384">
        <v>2914</v>
      </c>
      <c r="O67" s="389">
        <f t="shared" si="12"/>
        <v>-0.130146735415237</v>
      </c>
      <c r="P67" s="390"/>
    </row>
    <row r="68" ht="18" customHeight="1" spans="1:16">
      <c r="A68" s="284">
        <v>20809</v>
      </c>
      <c r="B68" s="284" t="s">
        <v>160</v>
      </c>
      <c r="C68" s="383">
        <v>93.7653</v>
      </c>
      <c r="D68" s="383">
        <f>SUMIF([27]Sheet1!$N:$N,A68,[27]Sheet1!$P:$P)/2</f>
        <v>-13.295704</v>
      </c>
      <c r="E68" s="384">
        <v>80.469596</v>
      </c>
      <c r="F68" s="384">
        <v>30.445708</v>
      </c>
      <c r="G68" s="384">
        <v>158.8334</v>
      </c>
      <c r="H68" s="383">
        <f t="shared" si="9"/>
        <v>269.748704</v>
      </c>
      <c r="I68" s="383">
        <v>241.60218</v>
      </c>
      <c r="J68" s="383">
        <v>80.469596</v>
      </c>
      <c r="K68" s="404">
        <f t="shared" si="10"/>
        <v>1</v>
      </c>
      <c r="L68" s="405">
        <v>13.332494</v>
      </c>
      <c r="M68" s="405">
        <v>147.80009</v>
      </c>
      <c r="N68" s="384">
        <v>173</v>
      </c>
      <c r="O68" s="389">
        <f t="shared" si="12"/>
        <v>0.396544393063584</v>
      </c>
      <c r="P68" s="390"/>
    </row>
    <row r="69" ht="18" customHeight="1" spans="1:16">
      <c r="A69" s="284">
        <v>20810</v>
      </c>
      <c r="B69" s="284" t="s">
        <v>161</v>
      </c>
      <c r="C69" s="383">
        <v>584.6013</v>
      </c>
      <c r="D69" s="383">
        <f>SUMIF([27]Sheet1!$N:$N,A69,[27]Sheet1!$P:$P)/2</f>
        <v>-70.7808</v>
      </c>
      <c r="E69" s="384">
        <v>513.8205</v>
      </c>
      <c r="F69" s="384">
        <v>136.594</v>
      </c>
      <c r="G69" s="384">
        <v>680.8976</v>
      </c>
      <c r="H69" s="383">
        <f t="shared" si="9"/>
        <v>1331.3121</v>
      </c>
      <c r="I69" s="383">
        <v>875.202419</v>
      </c>
      <c r="J69" s="383">
        <v>348.110982</v>
      </c>
      <c r="K69" s="404">
        <f t="shared" si="10"/>
        <v>0.677495315971239</v>
      </c>
      <c r="L69" s="405">
        <v>32.994437</v>
      </c>
      <c r="M69" s="405">
        <v>494.097</v>
      </c>
      <c r="N69" s="384">
        <v>854</v>
      </c>
      <c r="O69" s="389">
        <f t="shared" si="12"/>
        <v>0.0248271885245901</v>
      </c>
      <c r="P69" s="390"/>
    </row>
    <row r="70" ht="18" customHeight="1" spans="1:16">
      <c r="A70" s="284">
        <v>20811</v>
      </c>
      <c r="B70" s="284" t="s">
        <v>162</v>
      </c>
      <c r="C70" s="383">
        <v>390.910275</v>
      </c>
      <c r="D70" s="383">
        <f>SUMIF([27]Sheet1!$N:$N,A70,[27]Sheet1!$P:$P)/2</f>
        <v>47.933994</v>
      </c>
      <c r="E70" s="384">
        <v>438.844269</v>
      </c>
      <c r="F70" s="384">
        <v>114.25</v>
      </c>
      <c r="G70" s="384">
        <v>590.065</v>
      </c>
      <c r="H70" s="383">
        <f t="shared" si="9"/>
        <v>1143.159269</v>
      </c>
      <c r="I70" s="383">
        <v>988.166219</v>
      </c>
      <c r="J70" s="383">
        <v>314.614019</v>
      </c>
      <c r="K70" s="404">
        <f t="shared" si="10"/>
        <v>0.71691495417478</v>
      </c>
      <c r="L70" s="405">
        <v>84.45</v>
      </c>
      <c r="M70" s="405">
        <v>589.1022</v>
      </c>
      <c r="N70" s="384">
        <v>741</v>
      </c>
      <c r="O70" s="389">
        <f t="shared" si="12"/>
        <v>0.333557650472335</v>
      </c>
      <c r="P70" s="390"/>
    </row>
    <row r="71" ht="18" customHeight="1" spans="1:16">
      <c r="A71" s="284">
        <v>20816</v>
      </c>
      <c r="B71" s="284" t="s">
        <v>163</v>
      </c>
      <c r="C71" s="383">
        <v>5</v>
      </c>
      <c r="D71" s="383">
        <f>SUMIF([27]Sheet1!$N:$N,A71,[27]Sheet1!$P:$P)/2</f>
        <v>-0.7125</v>
      </c>
      <c r="E71" s="384">
        <v>4.2875</v>
      </c>
      <c r="F71" s="384">
        <f>0</f>
        <v>0</v>
      </c>
      <c r="G71" s="384">
        <v>0</v>
      </c>
      <c r="H71" s="383">
        <f t="shared" si="9"/>
        <v>4.2875</v>
      </c>
      <c r="I71" s="383">
        <v>3.82578</v>
      </c>
      <c r="J71" s="383">
        <v>3.82578</v>
      </c>
      <c r="K71" s="404">
        <f t="shared" si="10"/>
        <v>0.892310204081633</v>
      </c>
      <c r="L71" s="405">
        <v>0</v>
      </c>
      <c r="M71" s="405">
        <v>0</v>
      </c>
      <c r="N71" s="384">
        <v>0</v>
      </c>
      <c r="O71" s="399" t="str">
        <f t="shared" si="12"/>
        <v>-</v>
      </c>
      <c r="P71" s="390"/>
    </row>
    <row r="72" ht="18" customHeight="1" spans="1:16">
      <c r="A72" s="284">
        <v>20819</v>
      </c>
      <c r="B72" s="284" t="s">
        <v>164</v>
      </c>
      <c r="C72" s="383">
        <v>617.9542</v>
      </c>
      <c r="D72" s="383">
        <f>SUMIF([27]Sheet1!$N:$N,A72,[27]Sheet1!$P:$P)/2</f>
        <v>-129.1733</v>
      </c>
      <c r="E72" s="384">
        <v>488.7809</v>
      </c>
      <c r="F72" s="384">
        <f>0</f>
        <v>0</v>
      </c>
      <c r="G72" s="384">
        <v>2889.03</v>
      </c>
      <c r="H72" s="383">
        <f t="shared" si="9"/>
        <v>3377.8109</v>
      </c>
      <c r="I72" s="383">
        <v>3040.1048</v>
      </c>
      <c r="J72" s="383">
        <v>236.6457</v>
      </c>
      <c r="K72" s="404">
        <f t="shared" si="10"/>
        <v>0.48415496595714</v>
      </c>
      <c r="L72" s="405">
        <v>0</v>
      </c>
      <c r="M72" s="405">
        <v>2803.4591</v>
      </c>
      <c r="N72" s="384">
        <v>2853</v>
      </c>
      <c r="O72" s="389">
        <f t="shared" ref="O72:O79" si="15">IFERROR(I72/N72-1,"-")</f>
        <v>0.065581773571679</v>
      </c>
      <c r="P72" s="390"/>
    </row>
    <row r="73" ht="18" customHeight="1" spans="1:16">
      <c r="A73" s="284">
        <v>20820</v>
      </c>
      <c r="B73" s="284" t="s">
        <v>165</v>
      </c>
      <c r="C73" s="383">
        <v>70.806339</v>
      </c>
      <c r="D73" s="383">
        <f>SUMIF([27]Sheet1!$N:$N,A73,[27]Sheet1!$P:$P)/2</f>
        <v>-28.203762</v>
      </c>
      <c r="E73" s="384">
        <v>42.602577</v>
      </c>
      <c r="F73" s="384">
        <v>58.625361</v>
      </c>
      <c r="G73" s="384">
        <v>128</v>
      </c>
      <c r="H73" s="383">
        <f t="shared" si="9"/>
        <v>229.227938</v>
      </c>
      <c r="I73" s="383">
        <v>200.917892</v>
      </c>
      <c r="J73" s="383">
        <v>30.520976</v>
      </c>
      <c r="K73" s="404">
        <f t="shared" si="10"/>
        <v>0.716411497830284</v>
      </c>
      <c r="L73" s="405">
        <v>55.851916</v>
      </c>
      <c r="M73" s="405">
        <v>114.545</v>
      </c>
      <c r="N73" s="384">
        <v>164</v>
      </c>
      <c r="O73" s="389">
        <f t="shared" si="15"/>
        <v>0.225109097560976</v>
      </c>
      <c r="P73" s="390"/>
    </row>
    <row r="74" ht="18" customHeight="1" spans="1:16">
      <c r="A74" s="284">
        <v>20821</v>
      </c>
      <c r="B74" s="284" t="s">
        <v>166</v>
      </c>
      <c r="C74" s="383">
        <v>871.2424</v>
      </c>
      <c r="D74" s="383">
        <f>SUMIF([27]Sheet1!$N:$N,A74,[27]Sheet1!$P:$P)/2</f>
        <v>-443</v>
      </c>
      <c r="E74" s="384">
        <v>428.2424</v>
      </c>
      <c r="F74" s="384">
        <v>70</v>
      </c>
      <c r="G74" s="384">
        <v>1400</v>
      </c>
      <c r="H74" s="383">
        <f t="shared" ref="H74:H105" si="16">E74+F74+G74</f>
        <v>1898.2424</v>
      </c>
      <c r="I74" s="383">
        <v>1731.302092</v>
      </c>
      <c r="J74" s="383">
        <v>261.302092</v>
      </c>
      <c r="K74" s="404">
        <f t="shared" ref="K74:K105" si="17">IFERROR(J74/E74,"-")</f>
        <v>0.610173331739221</v>
      </c>
      <c r="L74" s="405">
        <v>70</v>
      </c>
      <c r="M74" s="405">
        <v>1400</v>
      </c>
      <c r="N74" s="384">
        <v>1462</v>
      </c>
      <c r="O74" s="389">
        <f t="shared" si="15"/>
        <v>0.184201157318742</v>
      </c>
      <c r="P74" s="390"/>
    </row>
    <row r="75" ht="18" customHeight="1" spans="1:16">
      <c r="A75" s="284">
        <v>20825</v>
      </c>
      <c r="B75" s="284" t="s">
        <v>167</v>
      </c>
      <c r="C75" s="383">
        <v>19.95108</v>
      </c>
      <c r="D75" s="383">
        <f>SUMIF([27]Sheet1!$N:$N,A75,[27]Sheet1!$P:$P)/2</f>
        <v>0</v>
      </c>
      <c r="E75" s="384">
        <v>19.95108</v>
      </c>
      <c r="F75" s="384">
        <f>0</f>
        <v>0</v>
      </c>
      <c r="G75" s="384">
        <v>36.58</v>
      </c>
      <c r="H75" s="383">
        <f t="shared" si="16"/>
        <v>56.53108</v>
      </c>
      <c r="I75" s="383">
        <v>59.562</v>
      </c>
      <c r="J75" s="383">
        <v>22.982</v>
      </c>
      <c r="K75" s="404">
        <f t="shared" si="17"/>
        <v>1.15191759042618</v>
      </c>
      <c r="L75" s="405">
        <v>0</v>
      </c>
      <c r="M75" s="405">
        <v>36.58</v>
      </c>
      <c r="N75" s="384">
        <v>60</v>
      </c>
      <c r="O75" s="389">
        <f t="shared" si="15"/>
        <v>-0.00730000000000008</v>
      </c>
      <c r="P75" s="390"/>
    </row>
    <row r="76" ht="18" customHeight="1" spans="1:16">
      <c r="A76" s="284">
        <v>20826</v>
      </c>
      <c r="B76" s="284" t="s">
        <v>168</v>
      </c>
      <c r="C76" s="383">
        <v>2125.1002</v>
      </c>
      <c r="D76" s="383">
        <f>SUMIF([27]Sheet1!$N:$N,A76,[27]Sheet1!$P:$P)/2</f>
        <v>50.114805</v>
      </c>
      <c r="E76" s="384">
        <v>2175.215005</v>
      </c>
      <c r="F76" s="384">
        <f>0</f>
        <v>0</v>
      </c>
      <c r="G76" s="384">
        <v>0</v>
      </c>
      <c r="H76" s="383">
        <f t="shared" si="16"/>
        <v>2175.215005</v>
      </c>
      <c r="I76" s="383">
        <v>104.064528</v>
      </c>
      <c r="J76" s="383">
        <v>104.064528</v>
      </c>
      <c r="K76" s="404">
        <f t="shared" si="17"/>
        <v>0.0478410307766335</v>
      </c>
      <c r="L76" s="405">
        <v>0</v>
      </c>
      <c r="M76" s="405">
        <v>0</v>
      </c>
      <c r="N76" s="384">
        <v>1663</v>
      </c>
      <c r="O76" s="389">
        <f t="shared" si="15"/>
        <v>-0.937423615153337</v>
      </c>
      <c r="P76" s="390"/>
    </row>
    <row r="77" ht="18" customHeight="1" spans="1:16">
      <c r="A77" s="284">
        <v>20828</v>
      </c>
      <c r="B77" s="284" t="s">
        <v>169</v>
      </c>
      <c r="C77" s="383">
        <v>399.971143</v>
      </c>
      <c r="D77" s="383">
        <f>SUMIF([27]Sheet1!$N:$N,A77,[27]Sheet1!$P:$P)/2</f>
        <v>-9.02042</v>
      </c>
      <c r="E77" s="384">
        <v>390.950723</v>
      </c>
      <c r="F77" s="384">
        <f>0</f>
        <v>0</v>
      </c>
      <c r="G77" s="384">
        <v>0</v>
      </c>
      <c r="H77" s="383">
        <f t="shared" si="16"/>
        <v>390.950723</v>
      </c>
      <c r="I77" s="383">
        <v>381.019334</v>
      </c>
      <c r="J77" s="383">
        <v>381.019334</v>
      </c>
      <c r="K77" s="404">
        <f t="shared" si="17"/>
        <v>0.974596826618479</v>
      </c>
      <c r="L77" s="405">
        <v>0</v>
      </c>
      <c r="M77" s="405">
        <v>0</v>
      </c>
      <c r="N77" s="384">
        <v>345</v>
      </c>
      <c r="O77" s="389">
        <f t="shared" si="15"/>
        <v>0.104403866666666</v>
      </c>
      <c r="P77" s="390"/>
    </row>
    <row r="78" ht="18" customHeight="1" spans="1:16">
      <c r="A78" s="284">
        <v>20899</v>
      </c>
      <c r="B78" s="284" t="s">
        <v>170</v>
      </c>
      <c r="C78" s="383">
        <v>243.090912</v>
      </c>
      <c r="D78" s="383">
        <f>SUMIF([27]Sheet1!$N:$N,A78,[27]Sheet1!$P:$P)/2</f>
        <v>133.801956</v>
      </c>
      <c r="E78" s="384">
        <v>376.892868</v>
      </c>
      <c r="F78" s="384">
        <v>68.312</v>
      </c>
      <c r="G78" s="384">
        <v>69.312</v>
      </c>
      <c r="H78" s="383">
        <f t="shared" si="16"/>
        <v>514.516868</v>
      </c>
      <c r="I78" s="383">
        <v>353.917632999999</v>
      </c>
      <c r="J78" s="383">
        <v>353.893632999999</v>
      </c>
      <c r="K78" s="404">
        <f t="shared" si="17"/>
        <v>0.938976730650151</v>
      </c>
      <c r="L78" s="405">
        <v>0.024</v>
      </c>
      <c r="M78" s="405">
        <v>0</v>
      </c>
      <c r="N78" s="384">
        <v>79</v>
      </c>
      <c r="O78" s="389">
        <f t="shared" si="15"/>
        <v>3.47997003797467</v>
      </c>
      <c r="P78" s="390"/>
    </row>
    <row r="79" spans="1:16">
      <c r="A79" s="381">
        <v>210</v>
      </c>
      <c r="B79" s="381" t="s">
        <v>171</v>
      </c>
      <c r="C79" s="382">
        <f>SUM(C80:C91)</f>
        <v>20154.427022</v>
      </c>
      <c r="D79" s="382">
        <f>0</f>
        <v>0</v>
      </c>
      <c r="E79" s="382">
        <f>SUM(E80:E91)</f>
        <v>19215.78046</v>
      </c>
      <c r="F79" s="382">
        <f>SUM(F80:F91)</f>
        <v>1677.992826</v>
      </c>
      <c r="G79" s="382">
        <f t="shared" ref="E79:J79" si="18">SUM(G80:G91)</f>
        <v>6769.015848</v>
      </c>
      <c r="H79" s="382">
        <f t="shared" si="16"/>
        <v>27662.789134</v>
      </c>
      <c r="I79" s="382">
        <f t="shared" si="18"/>
        <v>25046.265573</v>
      </c>
      <c r="J79" s="382">
        <f t="shared" si="18"/>
        <v>18448.280244</v>
      </c>
      <c r="K79" s="401">
        <f t="shared" si="17"/>
        <v>0.960058857999671</v>
      </c>
      <c r="L79" s="382">
        <f>SUM(L80:L91)</f>
        <v>1087.960164</v>
      </c>
      <c r="M79" s="382">
        <f>SUM(M80:M91)</f>
        <v>5510.025165</v>
      </c>
      <c r="N79" s="382">
        <f>SUM(N80:N91)</f>
        <v>19613</v>
      </c>
      <c r="O79" s="402">
        <f t="shared" si="15"/>
        <v>0.277023686993321</v>
      </c>
      <c r="P79" s="408"/>
    </row>
    <row r="80" spans="1:16">
      <c r="A80" s="284">
        <v>21001</v>
      </c>
      <c r="B80" s="284" t="s">
        <v>172</v>
      </c>
      <c r="C80" s="383">
        <v>1665.4143</v>
      </c>
      <c r="D80" s="383">
        <f>SUMIF([27]Sheet1!$N:$N,A80,[27]Sheet1!$P:$P)/2</f>
        <v>-82.11096</v>
      </c>
      <c r="E80" s="384">
        <v>1583.30334</v>
      </c>
      <c r="F80" s="384">
        <v>2.6882</v>
      </c>
      <c r="G80" s="384">
        <v>0</v>
      </c>
      <c r="H80" s="383">
        <f t="shared" si="16"/>
        <v>1585.99154</v>
      </c>
      <c r="I80" s="383">
        <v>1556.970662</v>
      </c>
      <c r="J80" s="383">
        <v>1555.560122</v>
      </c>
      <c r="K80" s="404">
        <f t="shared" si="17"/>
        <v>0.982477635650033</v>
      </c>
      <c r="L80" s="405">
        <v>1.41054</v>
      </c>
      <c r="M80" s="405">
        <v>0</v>
      </c>
      <c r="N80" s="384">
        <v>1441</v>
      </c>
      <c r="O80" s="389">
        <f t="shared" ref="O80:O92" si="19">IFERROR(I80/N80-1,"-")</f>
        <v>0.0804792935461485</v>
      </c>
      <c r="P80" s="390"/>
    </row>
    <row r="81" spans="1:16">
      <c r="A81" s="284">
        <v>21002</v>
      </c>
      <c r="B81" s="284" t="s">
        <v>173</v>
      </c>
      <c r="C81" s="383">
        <v>1999.899</v>
      </c>
      <c r="D81" s="383">
        <f>SUMIF([27]Sheet1!$N:$N,A81,[27]Sheet1!$P:$P)/2</f>
        <v>-2.035636</v>
      </c>
      <c r="E81" s="384">
        <v>1997.863364</v>
      </c>
      <c r="F81" s="384">
        <v>212</v>
      </c>
      <c r="G81" s="384">
        <v>123</v>
      </c>
      <c r="H81" s="383">
        <f t="shared" si="16"/>
        <v>2332.863364</v>
      </c>
      <c r="I81" s="383">
        <v>2254.958444</v>
      </c>
      <c r="J81" s="383">
        <v>1919.958444</v>
      </c>
      <c r="K81" s="404">
        <f t="shared" si="17"/>
        <v>0.96100588188172</v>
      </c>
      <c r="L81" s="405">
        <v>212</v>
      </c>
      <c r="M81" s="405">
        <v>123</v>
      </c>
      <c r="N81" s="384">
        <v>1912</v>
      </c>
      <c r="O81" s="389">
        <f t="shared" si="19"/>
        <v>0.179371571129707</v>
      </c>
      <c r="P81" s="409"/>
    </row>
    <row r="82" spans="1:16">
      <c r="A82" s="284">
        <v>21003</v>
      </c>
      <c r="B82" s="284" t="s">
        <v>174</v>
      </c>
      <c r="C82" s="383">
        <v>4511.614577</v>
      </c>
      <c r="D82" s="383">
        <f>SUMIF([27]Sheet1!$N:$N,A82,[27]Sheet1!$P:$P)/2</f>
        <v>141.267388</v>
      </c>
      <c r="E82" s="384">
        <v>4652.881965</v>
      </c>
      <c r="F82" s="384">
        <v>175.471116</v>
      </c>
      <c r="G82" s="384">
        <v>778.78</v>
      </c>
      <c r="H82" s="383">
        <f t="shared" si="16"/>
        <v>5607.133081</v>
      </c>
      <c r="I82" s="383">
        <v>5084.117114</v>
      </c>
      <c r="J82" s="383">
        <v>4456.361167</v>
      </c>
      <c r="K82" s="404">
        <f t="shared" si="17"/>
        <v>0.957763639937941</v>
      </c>
      <c r="L82" s="405">
        <v>133.015116</v>
      </c>
      <c r="M82" s="405">
        <v>494.740831</v>
      </c>
      <c r="N82" s="384">
        <v>4437</v>
      </c>
      <c r="O82" s="389">
        <f t="shared" si="19"/>
        <v>0.145845642100518</v>
      </c>
      <c r="P82" s="390"/>
    </row>
    <row r="83" spans="1:16">
      <c r="A83" s="284">
        <v>21004</v>
      </c>
      <c r="B83" s="284" t="s">
        <v>175</v>
      </c>
      <c r="C83" s="383">
        <v>2077.235184</v>
      </c>
      <c r="D83" s="383">
        <f>SUMIF([27]Sheet1!$N:$N,A83,[27]Sheet1!$P:$P)/2</f>
        <v>-128.706161</v>
      </c>
      <c r="E83" s="384">
        <v>1948.529023</v>
      </c>
      <c r="F83" s="384">
        <v>673.124542</v>
      </c>
      <c r="G83" s="384">
        <v>4995.919448</v>
      </c>
      <c r="H83" s="383">
        <f t="shared" si="16"/>
        <v>7617.573013</v>
      </c>
      <c r="I83" s="383">
        <v>6703.183233</v>
      </c>
      <c r="J83" s="383">
        <v>1932.261926</v>
      </c>
      <c r="K83" s="404">
        <f t="shared" si="17"/>
        <v>0.991651601383409</v>
      </c>
      <c r="L83" s="405">
        <v>427.900979</v>
      </c>
      <c r="M83" s="405">
        <v>4343.020328</v>
      </c>
      <c r="N83" s="384">
        <v>4844</v>
      </c>
      <c r="O83" s="389">
        <f t="shared" si="19"/>
        <v>0.383811567506193</v>
      </c>
      <c r="P83" s="390"/>
    </row>
    <row r="84" spans="1:16">
      <c r="A84" s="284">
        <v>21006</v>
      </c>
      <c r="B84" s="284" t="s">
        <v>176</v>
      </c>
      <c r="C84" s="383">
        <v>0</v>
      </c>
      <c r="D84" s="383">
        <f>SUMIF([27]Sheet1!$N:$N,A84,[27]Sheet1!$P:$P)/2</f>
        <v>0</v>
      </c>
      <c r="E84" s="384">
        <v>0</v>
      </c>
      <c r="F84" s="384">
        <v>46.16</v>
      </c>
      <c r="G84" s="384">
        <v>1</v>
      </c>
      <c r="H84" s="383">
        <f t="shared" si="16"/>
        <v>47.16</v>
      </c>
      <c r="I84" s="383">
        <v>41.335939</v>
      </c>
      <c r="J84" s="383">
        <v>0</v>
      </c>
      <c r="K84" s="404" t="str">
        <f t="shared" si="17"/>
        <v>-</v>
      </c>
      <c r="L84" s="405">
        <v>40.335939</v>
      </c>
      <c r="M84" s="405">
        <v>1</v>
      </c>
      <c r="N84" s="384">
        <v>5</v>
      </c>
      <c r="O84" s="389">
        <f t="shared" si="19"/>
        <v>7.2671878</v>
      </c>
      <c r="P84" s="390"/>
    </row>
    <row r="85" spans="1:16">
      <c r="A85" s="284">
        <v>21007</v>
      </c>
      <c r="B85" s="284" t="s">
        <v>177</v>
      </c>
      <c r="C85" s="383">
        <v>1262.353409</v>
      </c>
      <c r="D85" s="383">
        <f>SUMIF([27]Sheet1!$N:$N,A85,[27]Sheet1!$P:$P)/2</f>
        <v>-453.24457</v>
      </c>
      <c r="E85" s="384">
        <v>809.108839</v>
      </c>
      <c r="F85" s="384">
        <v>98.659388</v>
      </c>
      <c r="G85" s="384">
        <v>655.554</v>
      </c>
      <c r="H85" s="383">
        <f t="shared" si="16"/>
        <v>1563.322227</v>
      </c>
      <c r="I85" s="383">
        <v>1205.792625</v>
      </c>
      <c r="J85" s="383">
        <v>694.433549</v>
      </c>
      <c r="K85" s="404">
        <f t="shared" si="17"/>
        <v>0.858269636330101</v>
      </c>
      <c r="L85" s="405">
        <v>72.862676</v>
      </c>
      <c r="M85" s="405">
        <v>438.4964</v>
      </c>
      <c r="N85" s="384">
        <v>1410</v>
      </c>
      <c r="O85" s="389">
        <f t="shared" si="19"/>
        <v>-0.144827925531915</v>
      </c>
      <c r="P85" s="390"/>
    </row>
    <row r="86" spans="1:16">
      <c r="A86" s="284">
        <v>21011</v>
      </c>
      <c r="B86" s="284" t="s">
        <v>178</v>
      </c>
      <c r="C86" s="383">
        <v>7355.62665</v>
      </c>
      <c r="D86" s="383">
        <f>SUMIF([27]Sheet1!$N:$N,A86,[27]Sheet1!$P:$P)/2</f>
        <v>-471.003483999999</v>
      </c>
      <c r="E86" s="384">
        <v>6884.623166</v>
      </c>
      <c r="F86" s="384">
        <f>0</f>
        <v>0</v>
      </c>
      <c r="G86" s="384">
        <v>0</v>
      </c>
      <c r="H86" s="383">
        <f t="shared" si="16"/>
        <v>6884.623166</v>
      </c>
      <c r="I86" s="383">
        <v>6818.348244</v>
      </c>
      <c r="J86" s="383">
        <v>6818.348244</v>
      </c>
      <c r="K86" s="404">
        <f t="shared" si="17"/>
        <v>0.990373485897195</v>
      </c>
      <c r="L86" s="405">
        <v>0</v>
      </c>
      <c r="M86" s="405">
        <v>0</v>
      </c>
      <c r="N86" s="384">
        <v>3992</v>
      </c>
      <c r="O86" s="389">
        <f t="shared" si="19"/>
        <v>0.708003067134269</v>
      </c>
      <c r="P86" s="390"/>
    </row>
    <row r="87" spans="1:16">
      <c r="A87" s="284">
        <v>21012</v>
      </c>
      <c r="B87" s="284" t="s">
        <v>179</v>
      </c>
      <c r="C87" s="383">
        <v>749.032704</v>
      </c>
      <c r="D87" s="383">
        <f>SUMIF([27]Sheet1!$N:$N,A87,[27]Sheet1!$P:$P)/2</f>
        <v>-57.036504</v>
      </c>
      <c r="E87" s="384">
        <v>691.9962</v>
      </c>
      <c r="F87" s="384">
        <f>0</f>
        <v>0</v>
      </c>
      <c r="G87" s="384">
        <v>0</v>
      </c>
      <c r="H87" s="383">
        <f t="shared" si="16"/>
        <v>691.9962</v>
      </c>
      <c r="I87" s="383">
        <v>691.9962</v>
      </c>
      <c r="J87" s="383">
        <v>691.9962</v>
      </c>
      <c r="K87" s="404">
        <f t="shared" si="17"/>
        <v>1</v>
      </c>
      <c r="L87" s="405">
        <v>0</v>
      </c>
      <c r="M87" s="405">
        <v>0</v>
      </c>
      <c r="N87" s="384">
        <v>694</v>
      </c>
      <c r="O87" s="389">
        <f t="shared" si="19"/>
        <v>-0.00288731988472612</v>
      </c>
      <c r="P87" s="390"/>
    </row>
    <row r="88" spans="1:16">
      <c r="A88" s="284">
        <v>21013</v>
      </c>
      <c r="B88" s="284" t="s">
        <v>180</v>
      </c>
      <c r="C88" s="383">
        <v>151.591721</v>
      </c>
      <c r="D88" s="383">
        <f>SUMIF([27]Sheet1!$N:$N,A88,[27]Sheet1!$P:$P)/2</f>
        <v>201.864245</v>
      </c>
      <c r="E88" s="384">
        <v>353.455966</v>
      </c>
      <c r="F88" s="384">
        <v>375.93</v>
      </c>
      <c r="G88" s="384">
        <v>1.0124</v>
      </c>
      <c r="H88" s="383">
        <f t="shared" si="16"/>
        <v>730.398366</v>
      </c>
      <c r="I88" s="383">
        <v>282.211592</v>
      </c>
      <c r="J88" s="383">
        <v>103.766278</v>
      </c>
      <c r="K88" s="404">
        <f t="shared" si="17"/>
        <v>0.293576252720544</v>
      </c>
      <c r="L88" s="405">
        <v>177.432914</v>
      </c>
      <c r="M88" s="405">
        <v>1.0124</v>
      </c>
      <c r="N88" s="384">
        <v>546</v>
      </c>
      <c r="O88" s="389">
        <f t="shared" si="19"/>
        <v>-0.483128952380952</v>
      </c>
      <c r="P88" s="390"/>
    </row>
    <row r="89" spans="1:16">
      <c r="A89" s="284">
        <v>21014</v>
      </c>
      <c r="B89" s="284" t="s">
        <v>181</v>
      </c>
      <c r="C89" s="383">
        <v>113.117201</v>
      </c>
      <c r="D89" s="383">
        <f>SUMIF([27]Sheet1!$N:$N,A89,[27]Sheet1!$P:$P)/2</f>
        <v>-95.317337</v>
      </c>
      <c r="E89" s="384">
        <v>17.799864</v>
      </c>
      <c r="F89" s="384">
        <v>69.62578</v>
      </c>
      <c r="G89" s="384">
        <v>102.7</v>
      </c>
      <c r="H89" s="383">
        <f t="shared" si="16"/>
        <v>190.125644</v>
      </c>
      <c r="I89" s="383">
        <v>77.262606</v>
      </c>
      <c r="J89" s="383">
        <v>9.454</v>
      </c>
      <c r="K89" s="404">
        <f t="shared" si="17"/>
        <v>0.5311276535596</v>
      </c>
      <c r="L89" s="405">
        <v>6.42</v>
      </c>
      <c r="M89" s="405">
        <v>61.388606</v>
      </c>
      <c r="N89" s="384">
        <v>50</v>
      </c>
      <c r="O89" s="389">
        <f t="shared" si="19"/>
        <v>0.54525212</v>
      </c>
      <c r="P89" s="390"/>
    </row>
    <row r="90" spans="1:16">
      <c r="A90" s="284">
        <v>21015</v>
      </c>
      <c r="B90" s="284" t="s">
        <v>182</v>
      </c>
      <c r="C90" s="383">
        <v>268.542276</v>
      </c>
      <c r="D90" s="383">
        <f>SUMIF([27]Sheet1!$N:$N,A90,[27]Sheet1!$P:$P)/2</f>
        <v>7.676457</v>
      </c>
      <c r="E90" s="384">
        <v>276.218733</v>
      </c>
      <c r="F90" s="384">
        <v>6</v>
      </c>
      <c r="G90" s="384">
        <v>88.5</v>
      </c>
      <c r="H90" s="383">
        <f t="shared" si="16"/>
        <v>370.718733</v>
      </c>
      <c r="I90" s="383">
        <v>316.006914</v>
      </c>
      <c r="J90" s="383">
        <v>266.140314</v>
      </c>
      <c r="K90" s="404">
        <f t="shared" si="17"/>
        <v>0.963512905549386</v>
      </c>
      <c r="L90" s="405">
        <v>5.5</v>
      </c>
      <c r="M90" s="405">
        <v>44.3666</v>
      </c>
      <c r="N90" s="384">
        <v>255</v>
      </c>
      <c r="O90" s="389">
        <f t="shared" si="19"/>
        <v>0.2392428</v>
      </c>
      <c r="P90" s="390"/>
    </row>
    <row r="91" spans="1:16">
      <c r="A91" s="284">
        <v>21099</v>
      </c>
      <c r="B91" s="284" t="s">
        <v>183</v>
      </c>
      <c r="C91" s="383">
        <v>0</v>
      </c>
      <c r="D91" s="383">
        <f>SUMIF([27]Sheet1!$N:$N,A91,[27]Sheet1!$P:$P)/2</f>
        <v>0</v>
      </c>
      <c r="E91" s="384">
        <v>0</v>
      </c>
      <c r="F91" s="384">
        <v>18.3338</v>
      </c>
      <c r="G91" s="384">
        <v>22.55</v>
      </c>
      <c r="H91" s="383">
        <f t="shared" si="16"/>
        <v>40.8838</v>
      </c>
      <c r="I91" s="383">
        <v>14.082</v>
      </c>
      <c r="J91" s="383">
        <v>0</v>
      </c>
      <c r="K91" s="404" t="str">
        <f t="shared" si="17"/>
        <v>-</v>
      </c>
      <c r="L91" s="405">
        <v>11.082</v>
      </c>
      <c r="M91" s="405">
        <v>3</v>
      </c>
      <c r="N91" s="384">
        <v>27</v>
      </c>
      <c r="O91" s="389">
        <f t="shared" si="19"/>
        <v>-0.478444444444444</v>
      </c>
      <c r="P91" s="390"/>
    </row>
    <row r="92" spans="1:16">
      <c r="A92" s="381">
        <v>211</v>
      </c>
      <c r="B92" s="381" t="s">
        <v>184</v>
      </c>
      <c r="C92" s="382">
        <f>SUM(C93:C102)</f>
        <v>2801.664895</v>
      </c>
      <c r="D92" s="382">
        <f>0</f>
        <v>0</v>
      </c>
      <c r="E92" s="382">
        <f>SUM(E93:E102)</f>
        <v>512.995601</v>
      </c>
      <c r="F92" s="382">
        <f>SUM(F93:F102)</f>
        <v>1953.59</v>
      </c>
      <c r="G92" s="382">
        <f t="shared" ref="E92:J92" si="20">SUM(G93:G102)</f>
        <v>1084.44</v>
      </c>
      <c r="H92" s="382">
        <f t="shared" si="16"/>
        <v>3551.025601</v>
      </c>
      <c r="I92" s="382">
        <f t="shared" si="20"/>
        <v>1398.205188</v>
      </c>
      <c r="J92" s="382">
        <f t="shared" si="20"/>
        <v>473.431188</v>
      </c>
      <c r="K92" s="401">
        <f t="shared" si="17"/>
        <v>0.922875726569827</v>
      </c>
      <c r="L92" s="382">
        <f>SUM(L93:L102)</f>
        <v>496.874</v>
      </c>
      <c r="M92" s="382">
        <f>SUM(M93:M102)</f>
        <v>427.9</v>
      </c>
      <c r="N92" s="382">
        <f>SUM(N93:N102)</f>
        <v>664</v>
      </c>
      <c r="O92" s="402">
        <f t="shared" si="19"/>
        <v>1.10573070481928</v>
      </c>
      <c r="P92" s="403"/>
    </row>
    <row r="93" ht="18" customHeight="1" spans="1:16">
      <c r="A93" s="284">
        <v>21101</v>
      </c>
      <c r="B93" s="284" t="s">
        <v>185</v>
      </c>
      <c r="C93" s="383">
        <v>298.6</v>
      </c>
      <c r="D93" s="383">
        <f>SUMIF([27]Sheet1!$N:$N,A93,[27]Sheet1!$P:$P)/2</f>
        <v>-265</v>
      </c>
      <c r="E93" s="384">
        <v>33.6</v>
      </c>
      <c r="F93" s="384">
        <f>0</f>
        <v>0</v>
      </c>
      <c r="G93" s="384">
        <v>240</v>
      </c>
      <c r="H93" s="383">
        <f t="shared" si="16"/>
        <v>273.6</v>
      </c>
      <c r="I93" s="383">
        <v>3.6</v>
      </c>
      <c r="J93" s="383">
        <v>3.6</v>
      </c>
      <c r="K93" s="404">
        <f t="shared" si="17"/>
        <v>0.107142857142857</v>
      </c>
      <c r="L93" s="405">
        <v>0</v>
      </c>
      <c r="M93" s="405">
        <v>0</v>
      </c>
      <c r="N93" s="384">
        <v>4</v>
      </c>
      <c r="O93" s="389">
        <f t="shared" ref="O93:O124" si="21">IFERROR(I93/N93-1,"-")</f>
        <v>-0.1</v>
      </c>
      <c r="P93" s="390"/>
    </row>
    <row r="94" ht="18" customHeight="1" spans="1:16">
      <c r="A94" s="284">
        <v>21102</v>
      </c>
      <c r="B94" s="284" t="s">
        <v>186</v>
      </c>
      <c r="C94" s="383">
        <v>0</v>
      </c>
      <c r="D94" s="383">
        <f>SUMIF([27]Sheet1!$N:$N,A94,[27]Sheet1!$P:$P)/2</f>
        <v>0</v>
      </c>
      <c r="E94" s="384">
        <v>0</v>
      </c>
      <c r="F94" s="384">
        <v>9</v>
      </c>
      <c r="G94" s="384">
        <v>0</v>
      </c>
      <c r="H94" s="383">
        <f t="shared" si="16"/>
        <v>9</v>
      </c>
      <c r="I94" s="383">
        <v>0</v>
      </c>
      <c r="J94" s="383">
        <v>0</v>
      </c>
      <c r="K94" s="404" t="str">
        <f t="shared" si="17"/>
        <v>-</v>
      </c>
      <c r="L94" s="405">
        <v>0</v>
      </c>
      <c r="M94" s="405">
        <v>0</v>
      </c>
      <c r="N94" s="384">
        <v>0</v>
      </c>
      <c r="O94" s="389" t="str">
        <f t="shared" si="21"/>
        <v>-</v>
      </c>
      <c r="P94" s="390"/>
    </row>
    <row r="95" ht="18" customHeight="1" spans="1:16">
      <c r="A95" s="284">
        <v>21103</v>
      </c>
      <c r="B95" s="284" t="s">
        <v>187</v>
      </c>
      <c r="C95" s="383">
        <v>491.626443</v>
      </c>
      <c r="D95" s="383">
        <f>SUMIF([27]Sheet1!$N:$N,A95,[27]Sheet1!$P:$P)/2</f>
        <v>-366.901342</v>
      </c>
      <c r="E95" s="384">
        <v>124.725101</v>
      </c>
      <c r="F95" s="384">
        <v>56</v>
      </c>
      <c r="G95" s="384">
        <v>370.5</v>
      </c>
      <c r="H95" s="383">
        <f t="shared" si="16"/>
        <v>551.225101</v>
      </c>
      <c r="I95" s="383">
        <v>129.564188</v>
      </c>
      <c r="J95" s="383">
        <v>119.064188</v>
      </c>
      <c r="K95" s="404">
        <f t="shared" si="17"/>
        <v>0.954612881011016</v>
      </c>
      <c r="L95" s="405">
        <v>0</v>
      </c>
      <c r="M95" s="405">
        <v>10.5</v>
      </c>
      <c r="N95" s="384">
        <v>102</v>
      </c>
      <c r="O95" s="389">
        <f t="shared" si="21"/>
        <v>0.270237137254902</v>
      </c>
      <c r="P95" s="390"/>
    </row>
    <row r="96" ht="18" customHeight="1" spans="1:16">
      <c r="A96" s="284">
        <v>21104</v>
      </c>
      <c r="B96" s="284" t="s">
        <v>188</v>
      </c>
      <c r="C96" s="383">
        <v>783.908</v>
      </c>
      <c r="D96" s="383">
        <f>SUMIF([27]Sheet1!$N:$N,A96,[27]Sheet1!$P:$P)/2</f>
        <v>-433.908</v>
      </c>
      <c r="E96" s="384">
        <v>350</v>
      </c>
      <c r="F96" s="384">
        <v>1100</v>
      </c>
      <c r="G96" s="384">
        <v>415</v>
      </c>
      <c r="H96" s="383">
        <f t="shared" si="16"/>
        <v>1865</v>
      </c>
      <c r="I96" s="383">
        <v>841.4376</v>
      </c>
      <c r="J96" s="383">
        <v>350</v>
      </c>
      <c r="K96" s="404">
        <f t="shared" si="17"/>
        <v>1</v>
      </c>
      <c r="L96" s="405">
        <v>76.4376</v>
      </c>
      <c r="M96" s="405">
        <v>415</v>
      </c>
      <c r="N96" s="384">
        <v>16</v>
      </c>
      <c r="O96" s="389">
        <f t="shared" si="21"/>
        <v>51.58985</v>
      </c>
      <c r="P96" s="390"/>
    </row>
    <row r="97" ht="18" customHeight="1" spans="1:16">
      <c r="A97" s="284">
        <v>21105</v>
      </c>
      <c r="B97" s="284" t="s">
        <v>189</v>
      </c>
      <c r="C97" s="383">
        <v>415</v>
      </c>
      <c r="D97" s="383">
        <f>SUMIF([27]Sheet1!$N:$N,A97,[27]Sheet1!$P:$P)/2</f>
        <v>-415</v>
      </c>
      <c r="E97" s="384">
        <v>0</v>
      </c>
      <c r="F97" s="384">
        <v>0.9</v>
      </c>
      <c r="G97" s="384">
        <v>43.44</v>
      </c>
      <c r="H97" s="383">
        <f t="shared" si="16"/>
        <v>44.34</v>
      </c>
      <c r="I97" s="383">
        <v>3.3</v>
      </c>
      <c r="J97" s="383">
        <v>0</v>
      </c>
      <c r="K97" s="404" t="str">
        <f t="shared" si="17"/>
        <v>-</v>
      </c>
      <c r="L97" s="405">
        <v>0.9</v>
      </c>
      <c r="M97" s="405">
        <v>2.4</v>
      </c>
      <c r="N97" s="384">
        <v>418</v>
      </c>
      <c r="O97" s="389">
        <f t="shared" si="21"/>
        <v>-0.992105263157895</v>
      </c>
      <c r="P97" s="390"/>
    </row>
    <row r="98" ht="18" customHeight="1" spans="1:16">
      <c r="A98" s="284">
        <v>21106</v>
      </c>
      <c r="B98" s="284" t="s">
        <v>190</v>
      </c>
      <c r="C98" s="383">
        <v>8.59478</v>
      </c>
      <c r="D98" s="383">
        <f>SUMIF([27]Sheet1!$N:$N,A98,[27]Sheet1!$P:$P)/2</f>
        <v>-3.92428</v>
      </c>
      <c r="E98" s="384">
        <v>4.6705</v>
      </c>
      <c r="F98" s="384">
        <v>403</v>
      </c>
      <c r="G98" s="384">
        <v>0</v>
      </c>
      <c r="H98" s="383">
        <f t="shared" si="16"/>
        <v>407.6705</v>
      </c>
      <c r="I98" s="383">
        <v>397.9986</v>
      </c>
      <c r="J98" s="383">
        <v>0.767</v>
      </c>
      <c r="K98" s="404">
        <f t="shared" si="17"/>
        <v>0.164222246012204</v>
      </c>
      <c r="L98" s="405">
        <v>397.2316</v>
      </c>
      <c r="M98" s="405">
        <v>0</v>
      </c>
      <c r="N98" s="384">
        <v>2</v>
      </c>
      <c r="O98" s="389">
        <f t="shared" si="21"/>
        <v>197.9993</v>
      </c>
      <c r="P98" s="390"/>
    </row>
    <row r="99" ht="18" customHeight="1" spans="1:16">
      <c r="A99" s="284">
        <v>21107</v>
      </c>
      <c r="B99" s="284" t="s">
        <v>191</v>
      </c>
      <c r="C99" s="383">
        <v>120</v>
      </c>
      <c r="D99" s="383">
        <f>SUMIF([27]Sheet1!$N:$N,A99,[27]Sheet1!$P:$P)/2</f>
        <v>-120</v>
      </c>
      <c r="E99" s="384">
        <v>0</v>
      </c>
      <c r="F99" s="384">
        <f>0</f>
        <v>0</v>
      </c>
      <c r="G99" s="384">
        <v>0</v>
      </c>
      <c r="H99" s="383">
        <f t="shared" si="16"/>
        <v>0</v>
      </c>
      <c r="I99" s="383">
        <v>0</v>
      </c>
      <c r="J99" s="383">
        <v>0</v>
      </c>
      <c r="K99" s="404" t="str">
        <f t="shared" si="17"/>
        <v>-</v>
      </c>
      <c r="L99" s="405">
        <v>0</v>
      </c>
      <c r="M99" s="405">
        <v>0</v>
      </c>
      <c r="N99" s="384">
        <v>0</v>
      </c>
      <c r="O99" s="389" t="str">
        <f t="shared" si="21"/>
        <v>-</v>
      </c>
      <c r="P99" s="390"/>
    </row>
    <row r="100" ht="18" customHeight="1" spans="1:16">
      <c r="A100" s="284">
        <v>21111</v>
      </c>
      <c r="B100" s="284" t="s">
        <v>192</v>
      </c>
      <c r="C100" s="383">
        <v>0.045672</v>
      </c>
      <c r="D100" s="383">
        <f>SUMIF([27]Sheet1!$N:$N,A100,[27]Sheet1!$P:$P)/2</f>
        <v>-0.045672</v>
      </c>
      <c r="E100" s="384">
        <v>0</v>
      </c>
      <c r="F100" s="384">
        <f>0</f>
        <v>0</v>
      </c>
      <c r="G100" s="384">
        <v>0</v>
      </c>
      <c r="H100" s="383">
        <f t="shared" si="16"/>
        <v>0</v>
      </c>
      <c r="I100" s="383">
        <v>0</v>
      </c>
      <c r="J100" s="383">
        <v>0</v>
      </c>
      <c r="K100" s="404" t="str">
        <f t="shared" si="17"/>
        <v>-</v>
      </c>
      <c r="L100" s="405">
        <v>0</v>
      </c>
      <c r="M100" s="405">
        <v>0</v>
      </c>
      <c r="N100" s="384">
        <v>0</v>
      </c>
      <c r="O100" s="389" t="str">
        <f t="shared" si="21"/>
        <v>-</v>
      </c>
      <c r="P100" s="390"/>
    </row>
    <row r="101" ht="18" customHeight="1" spans="1:16">
      <c r="A101" s="284">
        <v>21113</v>
      </c>
      <c r="B101" s="284" t="s">
        <v>193</v>
      </c>
      <c r="C101" s="383">
        <v>0</v>
      </c>
      <c r="D101" s="383">
        <f>SUMIF([27]Sheet1!$N:$N,A101,[27]Sheet1!$P:$P)/2</f>
        <v>0</v>
      </c>
      <c r="E101" s="384">
        <v>0</v>
      </c>
      <c r="F101" s="384">
        <f>0</f>
        <v>0</v>
      </c>
      <c r="G101" s="384">
        <v>0</v>
      </c>
      <c r="H101" s="383">
        <f t="shared" si="16"/>
        <v>0</v>
      </c>
      <c r="I101" s="383">
        <v>0</v>
      </c>
      <c r="J101" s="383">
        <v>0</v>
      </c>
      <c r="K101" s="404" t="str">
        <f t="shared" si="17"/>
        <v>-</v>
      </c>
      <c r="L101" s="405">
        <v>0</v>
      </c>
      <c r="M101" s="405">
        <v>0</v>
      </c>
      <c r="N101" s="384">
        <v>0</v>
      </c>
      <c r="O101" s="389" t="str">
        <f t="shared" si="21"/>
        <v>-</v>
      </c>
      <c r="P101" s="390"/>
    </row>
    <row r="102" ht="18" customHeight="1" spans="1:16">
      <c r="A102" s="284">
        <v>21199</v>
      </c>
      <c r="B102" s="284" t="s">
        <v>194</v>
      </c>
      <c r="C102" s="383">
        <v>683.89</v>
      </c>
      <c r="D102" s="383">
        <f>SUMIF([27]Sheet1!$N:$N,A102,[27]Sheet1!$P:$P)/2</f>
        <v>-683.89</v>
      </c>
      <c r="E102" s="384">
        <v>0</v>
      </c>
      <c r="F102" s="384">
        <v>384.69</v>
      </c>
      <c r="G102" s="384">
        <v>15.5</v>
      </c>
      <c r="H102" s="383">
        <f t="shared" si="16"/>
        <v>400.19</v>
      </c>
      <c r="I102" s="383">
        <v>22.3048</v>
      </c>
      <c r="J102" s="383">
        <v>0</v>
      </c>
      <c r="K102" s="404" t="str">
        <f t="shared" si="17"/>
        <v>-</v>
      </c>
      <c r="L102" s="405">
        <v>22.3048</v>
      </c>
      <c r="M102" s="405">
        <v>0</v>
      </c>
      <c r="N102" s="384">
        <v>122</v>
      </c>
      <c r="O102" s="389">
        <f t="shared" si="21"/>
        <v>-0.817173770491803</v>
      </c>
      <c r="P102" s="390"/>
    </row>
    <row r="103" ht="18" customHeight="1" spans="1:16">
      <c r="A103" s="381">
        <v>212</v>
      </c>
      <c r="B103" s="381" t="s">
        <v>195</v>
      </c>
      <c r="C103" s="382">
        <f>SUM(C104:C107)</f>
        <v>4626.925328</v>
      </c>
      <c r="D103" s="382">
        <f>0</f>
        <v>0</v>
      </c>
      <c r="E103" s="382">
        <f>SUM(E104:E107)</f>
        <v>5951.604537</v>
      </c>
      <c r="F103" s="382">
        <f>SUM(F104:F107)</f>
        <v>2550.886854</v>
      </c>
      <c r="G103" s="382">
        <f t="shared" ref="E103:J103" si="22">SUM(G104:G107)</f>
        <v>1609.5</v>
      </c>
      <c r="H103" s="382">
        <f t="shared" si="16"/>
        <v>10111.991391</v>
      </c>
      <c r="I103" s="382">
        <f t="shared" si="22"/>
        <v>5314.559668</v>
      </c>
      <c r="J103" s="382">
        <f t="shared" si="22"/>
        <v>4448.301602</v>
      </c>
      <c r="K103" s="401">
        <f t="shared" si="17"/>
        <v>0.747412159921875</v>
      </c>
      <c r="L103" s="382">
        <f>SUM(L104:L107)</f>
        <v>752.341954</v>
      </c>
      <c r="M103" s="382">
        <f>SUM(M104:M107)</f>
        <v>113.916112</v>
      </c>
      <c r="N103" s="382">
        <f>SUM(N104:N107)</f>
        <v>4036</v>
      </c>
      <c r="O103" s="402">
        <f t="shared" si="21"/>
        <v>0.316788817641229</v>
      </c>
      <c r="P103" s="403"/>
    </row>
    <row r="104" ht="18" customHeight="1" spans="1:16">
      <c r="A104" s="284">
        <v>21201</v>
      </c>
      <c r="B104" s="284" t="s">
        <v>196</v>
      </c>
      <c r="C104" s="383">
        <v>4188.32666</v>
      </c>
      <c r="D104" s="383">
        <f>SUMIF([27]Sheet1!$N:$N,A104,[27]Sheet1!$P:$P)/2</f>
        <v>18.883307</v>
      </c>
      <c r="E104" s="384">
        <v>4207.209967</v>
      </c>
      <c r="F104" s="384">
        <v>155.6382</v>
      </c>
      <c r="G104" s="384">
        <v>0</v>
      </c>
      <c r="H104" s="383">
        <f t="shared" si="16"/>
        <v>4362.848167</v>
      </c>
      <c r="I104" s="383">
        <v>3916.13735</v>
      </c>
      <c r="J104" s="383">
        <v>3795.56435</v>
      </c>
      <c r="K104" s="404">
        <f t="shared" si="17"/>
        <v>0.902157101682869</v>
      </c>
      <c r="L104" s="405">
        <v>120.573</v>
      </c>
      <c r="M104" s="405">
        <v>0</v>
      </c>
      <c r="N104" s="384">
        <v>3713</v>
      </c>
      <c r="O104" s="389">
        <f t="shared" si="21"/>
        <v>0.0547097629948827</v>
      </c>
      <c r="P104" s="390"/>
    </row>
    <row r="105" ht="18" customHeight="1" spans="1:16">
      <c r="A105" s="284">
        <v>21203</v>
      </c>
      <c r="B105" s="284" t="s">
        <v>197</v>
      </c>
      <c r="C105" s="383">
        <v>423.598668</v>
      </c>
      <c r="D105" s="383">
        <f>SUMIF([27]Sheet1!$N:$N,A105,[27]Sheet1!$P:$P)/2</f>
        <v>1305.795902</v>
      </c>
      <c r="E105" s="384">
        <v>1729.39457</v>
      </c>
      <c r="F105" s="384">
        <v>1929.58161</v>
      </c>
      <c r="G105" s="384">
        <v>1570</v>
      </c>
      <c r="H105" s="383">
        <f t="shared" si="16"/>
        <v>5228.97618</v>
      </c>
      <c r="I105" s="383">
        <v>1133.432674</v>
      </c>
      <c r="J105" s="383">
        <v>638.914652</v>
      </c>
      <c r="K105" s="404">
        <f t="shared" si="17"/>
        <v>0.369444118238442</v>
      </c>
      <c r="L105" s="405">
        <v>412.10191</v>
      </c>
      <c r="M105" s="405">
        <v>82.416112</v>
      </c>
      <c r="N105" s="384">
        <v>155</v>
      </c>
      <c r="O105" s="389">
        <f t="shared" si="21"/>
        <v>6.31246886451613</v>
      </c>
      <c r="P105" s="390"/>
    </row>
    <row r="106" ht="18" customHeight="1" spans="1:16">
      <c r="A106" s="284">
        <v>21205</v>
      </c>
      <c r="B106" s="284" t="s">
        <v>198</v>
      </c>
      <c r="C106" s="383">
        <v>15</v>
      </c>
      <c r="D106" s="383">
        <f>SUMIF([27]Sheet1!$N:$N,A106,[27]Sheet1!$P:$P)/2</f>
        <v>0</v>
      </c>
      <c r="E106" s="384">
        <v>15</v>
      </c>
      <c r="F106" s="384">
        <v>19.667044</v>
      </c>
      <c r="G106" s="384">
        <v>39.5</v>
      </c>
      <c r="H106" s="383">
        <f t="shared" ref="H106:H137" si="23">E106+F106+G106</f>
        <v>74.167044</v>
      </c>
      <c r="I106" s="383">
        <v>64.989644</v>
      </c>
      <c r="J106" s="383">
        <v>13.8226</v>
      </c>
      <c r="K106" s="404">
        <f t="shared" ref="K106:K137" si="24">IFERROR(J106/E106,"-")</f>
        <v>0.921506666666667</v>
      </c>
      <c r="L106" s="405">
        <v>19.667044</v>
      </c>
      <c r="M106" s="405">
        <v>31.5</v>
      </c>
      <c r="N106" s="384">
        <v>68</v>
      </c>
      <c r="O106" s="389">
        <f t="shared" si="21"/>
        <v>-0.0442699411764707</v>
      </c>
      <c r="P106" s="390"/>
    </row>
    <row r="107" ht="18" customHeight="1" spans="1:16">
      <c r="A107" s="284">
        <v>21299</v>
      </c>
      <c r="B107" s="284" t="s">
        <v>199</v>
      </c>
      <c r="C107" s="383">
        <v>0</v>
      </c>
      <c r="D107" s="383">
        <f>SUMIF([27]Sheet1!$N:$N,A107,[27]Sheet1!$P:$P)/2</f>
        <v>0</v>
      </c>
      <c r="E107" s="384">
        <v>0</v>
      </c>
      <c r="F107" s="384">
        <v>446</v>
      </c>
      <c r="G107" s="384">
        <v>0</v>
      </c>
      <c r="H107" s="383">
        <f t="shared" si="23"/>
        <v>446</v>
      </c>
      <c r="I107" s="383">
        <v>200</v>
      </c>
      <c r="J107" s="383">
        <v>0</v>
      </c>
      <c r="K107" s="404" t="str">
        <f t="shared" si="24"/>
        <v>-</v>
      </c>
      <c r="L107" s="405">
        <v>200</v>
      </c>
      <c r="M107" s="405">
        <v>0</v>
      </c>
      <c r="N107" s="384">
        <v>100</v>
      </c>
      <c r="O107" s="389">
        <f t="shared" si="21"/>
        <v>1</v>
      </c>
      <c r="P107" s="390"/>
    </row>
    <row r="108" ht="18" customHeight="1" spans="1:16">
      <c r="A108" s="406">
        <v>213</v>
      </c>
      <c r="B108" s="407" t="s">
        <v>200</v>
      </c>
      <c r="C108" s="382">
        <f>SUM(C109:C115)</f>
        <v>30551.692791</v>
      </c>
      <c r="D108" s="382">
        <f>0</f>
        <v>0</v>
      </c>
      <c r="E108" s="382">
        <f>SUM(E109:E115)</f>
        <v>17964.033258</v>
      </c>
      <c r="F108" s="382">
        <f>SUM(F109:F115)</f>
        <v>25943.838738</v>
      </c>
      <c r="G108" s="382">
        <f t="shared" ref="E108:J108" si="25">SUM(G109:G115)</f>
        <v>32359.8055</v>
      </c>
      <c r="H108" s="382">
        <f t="shared" si="23"/>
        <v>76267.677496</v>
      </c>
      <c r="I108" s="382">
        <f t="shared" si="25"/>
        <v>40315.359166</v>
      </c>
      <c r="J108" s="382">
        <f t="shared" si="25"/>
        <v>14622.28612</v>
      </c>
      <c r="K108" s="401">
        <f t="shared" si="24"/>
        <v>0.813975676285736</v>
      </c>
      <c r="L108" s="382">
        <f>SUM(L109:L115)</f>
        <v>12687.04562</v>
      </c>
      <c r="M108" s="382">
        <f>SUM(M109:M115)</f>
        <v>13006.027426</v>
      </c>
      <c r="N108" s="382">
        <f>SUM(N109:N115)</f>
        <v>28284</v>
      </c>
      <c r="O108" s="402">
        <f t="shared" si="21"/>
        <v>0.425376862042144</v>
      </c>
      <c r="P108" s="403"/>
    </row>
    <row r="109" ht="18" customHeight="1" spans="1:16">
      <c r="A109" s="284">
        <v>21301</v>
      </c>
      <c r="B109" s="284" t="s">
        <v>201</v>
      </c>
      <c r="C109" s="383">
        <v>19112.933018</v>
      </c>
      <c r="D109" s="383">
        <f>SUMIF([27]Sheet1!$N:$N,A109,[27]Sheet1!$P:$P)/2</f>
        <v>-9302.816952</v>
      </c>
      <c r="E109" s="384">
        <v>9810.116066</v>
      </c>
      <c r="F109" s="384">
        <v>19325.83222</v>
      </c>
      <c r="G109" s="384">
        <v>16924.4855</v>
      </c>
      <c r="H109" s="383">
        <f t="shared" si="23"/>
        <v>46060.433786</v>
      </c>
      <c r="I109" s="383">
        <v>21806.872422</v>
      </c>
      <c r="J109" s="383">
        <v>7967.169368</v>
      </c>
      <c r="K109" s="404">
        <f t="shared" si="24"/>
        <v>0.812138135206442</v>
      </c>
      <c r="L109" s="405">
        <v>9406.25475</v>
      </c>
      <c r="M109" s="405">
        <v>4433.448304</v>
      </c>
      <c r="N109" s="384">
        <v>11662</v>
      </c>
      <c r="O109" s="389">
        <f t="shared" si="21"/>
        <v>0.869908456696965</v>
      </c>
      <c r="P109" s="390"/>
    </row>
    <row r="110" ht="18" customHeight="1" spans="1:16">
      <c r="A110" s="284">
        <v>21302</v>
      </c>
      <c r="B110" s="284" t="s">
        <v>202</v>
      </c>
      <c r="C110" s="383">
        <v>2744.898281</v>
      </c>
      <c r="D110" s="383">
        <f>SUMIF([27]Sheet1!$N:$N,A110,[27]Sheet1!$P:$P)/2</f>
        <v>-1649.665385</v>
      </c>
      <c r="E110" s="384">
        <v>1095.232896</v>
      </c>
      <c r="F110" s="384">
        <v>1714.002155</v>
      </c>
      <c r="G110" s="384">
        <v>1584.13</v>
      </c>
      <c r="H110" s="383">
        <f t="shared" si="23"/>
        <v>4393.365051</v>
      </c>
      <c r="I110" s="383">
        <v>2419.79093</v>
      </c>
      <c r="J110" s="383">
        <v>673.893713</v>
      </c>
      <c r="K110" s="404">
        <f t="shared" si="24"/>
        <v>0.615297180591625</v>
      </c>
      <c r="L110" s="405">
        <v>576.24234</v>
      </c>
      <c r="M110" s="405">
        <v>1169.654877</v>
      </c>
      <c r="N110" s="384">
        <v>1502</v>
      </c>
      <c r="O110" s="389">
        <f t="shared" si="21"/>
        <v>0.611045892143808</v>
      </c>
      <c r="P110" s="390"/>
    </row>
    <row r="111" ht="18" customHeight="1" spans="1:16">
      <c r="A111" s="284">
        <v>21303</v>
      </c>
      <c r="B111" s="284" t="s">
        <v>203</v>
      </c>
      <c r="C111" s="383">
        <v>3042.534609</v>
      </c>
      <c r="D111" s="383">
        <f>SUMIF([27]Sheet1!$N:$N,A111,[27]Sheet1!$P:$P)/2</f>
        <v>-1042.428962</v>
      </c>
      <c r="E111" s="384">
        <v>2000.105647</v>
      </c>
      <c r="F111" s="384">
        <v>1421.48107</v>
      </c>
      <c r="G111" s="384">
        <v>5277.53</v>
      </c>
      <c r="H111" s="383">
        <f t="shared" si="23"/>
        <v>8699.116717</v>
      </c>
      <c r="I111" s="383">
        <v>3325.201657</v>
      </c>
      <c r="J111" s="383">
        <v>1845.379294</v>
      </c>
      <c r="K111" s="404">
        <f t="shared" si="24"/>
        <v>0.922640909877897</v>
      </c>
      <c r="L111" s="405">
        <v>746.667325</v>
      </c>
      <c r="M111" s="405">
        <v>733.155038</v>
      </c>
      <c r="N111" s="384">
        <v>2300</v>
      </c>
      <c r="O111" s="389">
        <f t="shared" si="21"/>
        <v>0.445739850869565</v>
      </c>
      <c r="P111" s="390"/>
    </row>
    <row r="112" ht="18" customHeight="1" spans="1:16">
      <c r="A112" s="284">
        <v>21305</v>
      </c>
      <c r="B112" s="284" t="s">
        <v>204</v>
      </c>
      <c r="C112" s="383">
        <v>523.4</v>
      </c>
      <c r="D112" s="383">
        <f>SUMIF([27]Sheet1!$N:$N,A112,[27]Sheet1!$P:$P)/2</f>
        <v>0</v>
      </c>
      <c r="E112" s="384">
        <v>523.4</v>
      </c>
      <c r="F112" s="384">
        <f>0</f>
        <v>0</v>
      </c>
      <c r="G112" s="384">
        <v>6053</v>
      </c>
      <c r="H112" s="383">
        <f t="shared" si="23"/>
        <v>6576.4</v>
      </c>
      <c r="I112" s="383">
        <v>6332.4</v>
      </c>
      <c r="J112" s="383">
        <v>406.4</v>
      </c>
      <c r="K112" s="404">
        <f t="shared" si="24"/>
        <v>0.776461597248758</v>
      </c>
      <c r="L112" s="405">
        <v>0</v>
      </c>
      <c r="M112" s="405">
        <v>5926</v>
      </c>
      <c r="N112" s="384">
        <v>7514</v>
      </c>
      <c r="O112" s="389">
        <f t="shared" si="21"/>
        <v>-0.157253127495342</v>
      </c>
      <c r="P112" s="390"/>
    </row>
    <row r="113" ht="18" customHeight="1" spans="1:16">
      <c r="A113" s="284">
        <v>21307</v>
      </c>
      <c r="B113" s="284" t="s">
        <v>205</v>
      </c>
      <c r="C113" s="383">
        <v>4180.598527</v>
      </c>
      <c r="D113" s="383">
        <f>SUMIF([27]Sheet1!$N:$N,A113,[27]Sheet1!$P:$P)/2</f>
        <v>-10.765734</v>
      </c>
      <c r="E113" s="384">
        <v>4169.832793</v>
      </c>
      <c r="F113" s="384">
        <v>2210.716975</v>
      </c>
      <c r="G113" s="384">
        <v>1680.66</v>
      </c>
      <c r="H113" s="383">
        <f t="shared" si="23"/>
        <v>8061.209768</v>
      </c>
      <c r="I113" s="383">
        <v>4948.135917</v>
      </c>
      <c r="J113" s="383">
        <v>3627.862667</v>
      </c>
      <c r="K113" s="404">
        <f t="shared" si="24"/>
        <v>0.870025933195734</v>
      </c>
      <c r="L113" s="405">
        <v>1023.368912</v>
      </c>
      <c r="M113" s="405">
        <v>296.904338</v>
      </c>
      <c r="N113" s="384">
        <v>4834</v>
      </c>
      <c r="O113" s="389">
        <f t="shared" si="21"/>
        <v>0.0236110709557302</v>
      </c>
      <c r="P113" s="390"/>
    </row>
    <row r="114" ht="18" customHeight="1" spans="1:16">
      <c r="A114" s="284">
        <v>21308</v>
      </c>
      <c r="B114" s="284" t="s">
        <v>206</v>
      </c>
      <c r="C114" s="383">
        <v>826.628356</v>
      </c>
      <c r="D114" s="383">
        <f>SUMIF([27]Sheet1!$N:$N,A114,[27]Sheet1!$P:$P)/2</f>
        <v>-561.3</v>
      </c>
      <c r="E114" s="384">
        <v>265.328356</v>
      </c>
      <c r="F114" s="384">
        <v>10.512788</v>
      </c>
      <c r="G114" s="384">
        <v>315</v>
      </c>
      <c r="H114" s="383">
        <f t="shared" si="23"/>
        <v>590.841144</v>
      </c>
      <c r="I114" s="383">
        <v>294.99109</v>
      </c>
      <c r="J114" s="383">
        <v>13.193578</v>
      </c>
      <c r="K114" s="404">
        <f t="shared" si="24"/>
        <v>0.0497254729909079</v>
      </c>
      <c r="L114" s="405">
        <v>9.142643</v>
      </c>
      <c r="M114" s="405">
        <v>272.654869</v>
      </c>
      <c r="N114" s="384">
        <v>322</v>
      </c>
      <c r="O114" s="389">
        <f t="shared" si="21"/>
        <v>-0.0838786024844721</v>
      </c>
      <c r="P114" s="390"/>
    </row>
    <row r="115" ht="18" customHeight="1" spans="1:16">
      <c r="A115" s="284">
        <v>21399</v>
      </c>
      <c r="B115" s="284" t="s">
        <v>207</v>
      </c>
      <c r="C115" s="383">
        <v>120.7</v>
      </c>
      <c r="D115" s="383">
        <f>SUMIF([27]Sheet1!$N:$N,A115,[27]Sheet1!$P:$P)/2</f>
        <v>-20.6825</v>
      </c>
      <c r="E115" s="384">
        <v>100.0175</v>
      </c>
      <c r="F115" s="384">
        <v>1261.29353</v>
      </c>
      <c r="G115" s="384">
        <v>525</v>
      </c>
      <c r="H115" s="383">
        <f t="shared" si="23"/>
        <v>1886.31103</v>
      </c>
      <c r="I115" s="383">
        <v>1187.96715</v>
      </c>
      <c r="J115" s="383">
        <v>88.3875</v>
      </c>
      <c r="K115" s="404">
        <f t="shared" si="24"/>
        <v>0.883720348938936</v>
      </c>
      <c r="L115" s="405">
        <v>925.36965</v>
      </c>
      <c r="M115" s="405">
        <v>174.21</v>
      </c>
      <c r="N115" s="384">
        <v>150</v>
      </c>
      <c r="O115" s="389">
        <f t="shared" si="21"/>
        <v>6.919781</v>
      </c>
      <c r="P115" s="390"/>
    </row>
    <row r="116" ht="18" customHeight="1" spans="1:16">
      <c r="A116" s="381">
        <v>214</v>
      </c>
      <c r="B116" s="381" t="s">
        <v>208</v>
      </c>
      <c r="C116" s="382">
        <f>SUM(C117:C119)</f>
        <v>6896.588796</v>
      </c>
      <c r="D116" s="382">
        <f>0</f>
        <v>0</v>
      </c>
      <c r="E116" s="382">
        <f>SUM(E117:E119)</f>
        <v>1463.487929</v>
      </c>
      <c r="F116" s="382">
        <f>SUM(F117:F119)</f>
        <v>392</v>
      </c>
      <c r="G116" s="382">
        <f t="shared" ref="E116:J116" si="26">SUM(G117:G119)</f>
        <v>0</v>
      </c>
      <c r="H116" s="382">
        <f t="shared" si="23"/>
        <v>1855.487929</v>
      </c>
      <c r="I116" s="382">
        <f t="shared" si="26"/>
        <v>1638.827499</v>
      </c>
      <c r="J116" s="382">
        <f t="shared" si="26"/>
        <v>1441.127499</v>
      </c>
      <c r="K116" s="401">
        <f t="shared" si="24"/>
        <v>0.984721138072332</v>
      </c>
      <c r="L116" s="382">
        <f>SUM(L117:L119)</f>
        <v>197.7</v>
      </c>
      <c r="M116" s="382">
        <f>SUM(M117:M119)</f>
        <v>0</v>
      </c>
      <c r="N116" s="382">
        <f>SUM(N117:N119)</f>
        <v>2520</v>
      </c>
      <c r="O116" s="402">
        <f t="shared" si="21"/>
        <v>-0.349671627380952</v>
      </c>
      <c r="P116" s="403"/>
    </row>
    <row r="117" ht="18" customHeight="1" spans="1:16">
      <c r="A117" s="284">
        <v>21401</v>
      </c>
      <c r="B117" s="284" t="s">
        <v>209</v>
      </c>
      <c r="C117" s="383">
        <v>6065.148796</v>
      </c>
      <c r="D117" s="383">
        <f>SUMIF([27]Sheet1!$N:$N,A117,[27]Sheet1!$P:$P)/2</f>
        <v>-4811.660867</v>
      </c>
      <c r="E117" s="384">
        <v>1253.487929</v>
      </c>
      <c r="F117" s="384">
        <v>392</v>
      </c>
      <c r="G117" s="384">
        <v>0</v>
      </c>
      <c r="H117" s="383">
        <f t="shared" si="23"/>
        <v>1645.487929</v>
      </c>
      <c r="I117" s="383">
        <v>1428.827499</v>
      </c>
      <c r="J117" s="383">
        <v>1231.127499</v>
      </c>
      <c r="K117" s="404">
        <f t="shared" si="24"/>
        <v>0.982161431727676</v>
      </c>
      <c r="L117" s="405">
        <v>197.7</v>
      </c>
      <c r="M117" s="405">
        <v>0</v>
      </c>
      <c r="N117" s="384">
        <v>1941</v>
      </c>
      <c r="O117" s="389">
        <f t="shared" si="21"/>
        <v>-0.26387042812983</v>
      </c>
      <c r="P117" s="390"/>
    </row>
    <row r="118" ht="18" customHeight="1" spans="1:16">
      <c r="A118" s="284">
        <v>21406</v>
      </c>
      <c r="B118" s="284" t="s">
        <v>210</v>
      </c>
      <c r="C118" s="383">
        <v>579.7</v>
      </c>
      <c r="D118" s="383">
        <f>SUMIF([27]Sheet1!$N:$N,A118,[27]Sheet1!$P:$P)/2</f>
        <v>-369.7</v>
      </c>
      <c r="E118" s="384">
        <v>210</v>
      </c>
      <c r="F118" s="384">
        <f>0</f>
        <v>0</v>
      </c>
      <c r="G118" s="384">
        <v>0</v>
      </c>
      <c r="H118" s="383">
        <f t="shared" si="23"/>
        <v>210</v>
      </c>
      <c r="I118" s="383">
        <v>210</v>
      </c>
      <c r="J118" s="383">
        <v>210</v>
      </c>
      <c r="K118" s="404">
        <f t="shared" si="24"/>
        <v>1</v>
      </c>
      <c r="L118" s="405">
        <v>0</v>
      </c>
      <c r="M118" s="405">
        <v>0</v>
      </c>
      <c r="N118" s="384">
        <v>220</v>
      </c>
      <c r="O118" s="389">
        <f t="shared" si="21"/>
        <v>-0.0454545454545454</v>
      </c>
      <c r="P118" s="390"/>
    </row>
    <row r="119" ht="18" customHeight="1" spans="1:16">
      <c r="A119" s="284">
        <v>21499</v>
      </c>
      <c r="B119" s="284" t="s">
        <v>211</v>
      </c>
      <c r="C119" s="383">
        <v>251.74</v>
      </c>
      <c r="D119" s="383">
        <f>SUMIF([27]Sheet1!$N:$N,A119,[27]Sheet1!$P:$P)/2</f>
        <v>-251.74</v>
      </c>
      <c r="E119" s="384">
        <v>0</v>
      </c>
      <c r="F119" s="384">
        <f>0</f>
        <v>0</v>
      </c>
      <c r="G119" s="384">
        <v>0</v>
      </c>
      <c r="H119" s="383">
        <f t="shared" si="23"/>
        <v>0</v>
      </c>
      <c r="I119" s="383">
        <v>0</v>
      </c>
      <c r="J119" s="383">
        <v>0</v>
      </c>
      <c r="K119" s="404" t="str">
        <f t="shared" si="24"/>
        <v>-</v>
      </c>
      <c r="L119" s="405">
        <v>0</v>
      </c>
      <c r="M119" s="405">
        <v>0</v>
      </c>
      <c r="N119" s="384">
        <v>359</v>
      </c>
      <c r="O119" s="389">
        <f t="shared" si="21"/>
        <v>-1</v>
      </c>
      <c r="P119" s="390"/>
    </row>
    <row r="120" spans="1:16">
      <c r="A120" s="381">
        <v>215</v>
      </c>
      <c r="B120" s="381" t="s">
        <v>212</v>
      </c>
      <c r="C120" s="382">
        <f>SUM(C121:C124)</f>
        <v>5689.872629</v>
      </c>
      <c r="D120" s="382">
        <f>0</f>
        <v>0</v>
      </c>
      <c r="E120" s="382">
        <f>SUM(E121:E124)</f>
        <v>1735.134592</v>
      </c>
      <c r="F120" s="382">
        <f>SUM(F121:F124)</f>
        <v>1832.523</v>
      </c>
      <c r="G120" s="382">
        <f>SUM(G121:G124)</f>
        <v>1596.279513</v>
      </c>
      <c r="H120" s="382">
        <f t="shared" si="23"/>
        <v>5163.937105</v>
      </c>
      <c r="I120" s="382">
        <f>SUM(I121:I124)</f>
        <v>1389.44486</v>
      </c>
      <c r="J120" s="382">
        <f>SUM(J121:J123)</f>
        <v>788.24986</v>
      </c>
      <c r="K120" s="401">
        <f t="shared" si="24"/>
        <v>0.454287444694089</v>
      </c>
      <c r="L120" s="382">
        <f>SUM(L121:L123)</f>
        <v>601.195</v>
      </c>
      <c r="M120" s="382">
        <f>SUM(M121:M123)</f>
        <v>0</v>
      </c>
      <c r="N120" s="382">
        <f>SUM(N121:N123)</f>
        <v>2400</v>
      </c>
      <c r="O120" s="402">
        <f t="shared" si="21"/>
        <v>-0.421064641666667</v>
      </c>
      <c r="P120" s="403"/>
    </row>
    <row r="121" spans="1:16">
      <c r="A121" s="284">
        <v>21501</v>
      </c>
      <c r="B121" s="284" t="s">
        <v>213</v>
      </c>
      <c r="C121" s="383">
        <v>354</v>
      </c>
      <c r="D121" s="383">
        <f>SUMIF([27]Sheet1!$N:$N,A121,[27]Sheet1!$P:$P)/2</f>
        <v>-344.1</v>
      </c>
      <c r="E121" s="384">
        <v>9.89999999999998</v>
      </c>
      <c r="F121" s="384">
        <v>112.3</v>
      </c>
      <c r="G121" s="384">
        <v>82.4</v>
      </c>
      <c r="H121" s="383">
        <f t="shared" si="23"/>
        <v>204.6</v>
      </c>
      <c r="I121" s="383">
        <v>7.362</v>
      </c>
      <c r="J121" s="383">
        <v>7.062</v>
      </c>
      <c r="K121" s="404">
        <f t="shared" si="24"/>
        <v>0.713333333333335</v>
      </c>
      <c r="L121" s="405">
        <v>0.3</v>
      </c>
      <c r="M121" s="405">
        <v>0</v>
      </c>
      <c r="N121" s="384">
        <v>17</v>
      </c>
      <c r="O121" s="389">
        <f t="shared" si="21"/>
        <v>-0.566941176470588</v>
      </c>
      <c r="P121" s="390"/>
    </row>
    <row r="122" spans="1:16">
      <c r="A122" s="284">
        <v>21505</v>
      </c>
      <c r="B122" s="284" t="s">
        <v>214</v>
      </c>
      <c r="C122" s="383">
        <v>4335.872629</v>
      </c>
      <c r="D122" s="383">
        <f>SUMIF([27]Sheet1!$N:$N,A122,[27]Sheet1!$P:$P)/2</f>
        <v>-2610.638037</v>
      </c>
      <c r="E122" s="384">
        <v>1725.234592</v>
      </c>
      <c r="F122" s="384">
        <v>854.723</v>
      </c>
      <c r="G122" s="384">
        <v>543.879513</v>
      </c>
      <c r="H122" s="383">
        <f t="shared" si="23"/>
        <v>3123.837105</v>
      </c>
      <c r="I122" s="383">
        <v>1047.08286</v>
      </c>
      <c r="J122" s="383">
        <v>781.18786</v>
      </c>
      <c r="K122" s="404">
        <f t="shared" si="24"/>
        <v>0.452800948707154</v>
      </c>
      <c r="L122" s="405">
        <v>265.895</v>
      </c>
      <c r="M122" s="405">
        <v>0</v>
      </c>
      <c r="N122" s="384">
        <v>2248</v>
      </c>
      <c r="O122" s="389">
        <f t="shared" si="21"/>
        <v>-0.534215809608541</v>
      </c>
      <c r="P122" s="390"/>
    </row>
    <row r="123" spans="1:16">
      <c r="A123" s="284">
        <v>21508</v>
      </c>
      <c r="B123" s="284" t="s">
        <v>215</v>
      </c>
      <c r="C123" s="383">
        <v>1000</v>
      </c>
      <c r="D123" s="383">
        <f>SUMIF([27]Sheet1!$N:$N,A123,[27]Sheet1!$P:$P)/2</f>
        <v>-1000</v>
      </c>
      <c r="E123" s="384">
        <v>0</v>
      </c>
      <c r="F123" s="384">
        <v>865.5</v>
      </c>
      <c r="G123" s="384">
        <v>470</v>
      </c>
      <c r="H123" s="383">
        <f t="shared" si="23"/>
        <v>1335.5</v>
      </c>
      <c r="I123" s="383">
        <v>335</v>
      </c>
      <c r="J123" s="383">
        <v>0</v>
      </c>
      <c r="K123" s="404" t="str">
        <f t="shared" si="24"/>
        <v>-</v>
      </c>
      <c r="L123" s="405">
        <v>335</v>
      </c>
      <c r="M123" s="405">
        <v>0</v>
      </c>
      <c r="N123" s="384">
        <v>135</v>
      </c>
      <c r="O123" s="389">
        <f t="shared" si="21"/>
        <v>1.48148148148148</v>
      </c>
      <c r="P123" s="390"/>
    </row>
    <row r="124" spans="1:16">
      <c r="A124" s="284">
        <v>21599</v>
      </c>
      <c r="B124" s="284" t="s">
        <v>216</v>
      </c>
      <c r="C124" s="383">
        <v>0</v>
      </c>
      <c r="D124" s="383">
        <f>SUMIF([27]Sheet1!$N:$N,A124,[27]Sheet1!$P:$P)/2</f>
        <v>0</v>
      </c>
      <c r="E124" s="384">
        <v>0</v>
      </c>
      <c r="F124" s="384">
        <f>0</f>
        <v>0</v>
      </c>
      <c r="G124" s="384">
        <v>500</v>
      </c>
      <c r="H124" s="383">
        <f t="shared" si="23"/>
        <v>500</v>
      </c>
      <c r="I124" s="383">
        <f>0</f>
        <v>0</v>
      </c>
      <c r="J124" s="383">
        <v>0</v>
      </c>
      <c r="K124" s="404" t="str">
        <f t="shared" si="24"/>
        <v>-</v>
      </c>
      <c r="L124" s="405">
        <f>0</f>
        <v>0</v>
      </c>
      <c r="M124" s="405">
        <f>0</f>
        <v>0</v>
      </c>
      <c r="N124" s="384">
        <f>0</f>
        <v>0</v>
      </c>
      <c r="O124" s="399" t="str">
        <f t="shared" si="21"/>
        <v>-</v>
      </c>
      <c r="P124" s="390"/>
    </row>
    <row r="125" spans="1:16">
      <c r="A125" s="381">
        <v>216</v>
      </c>
      <c r="B125" s="381" t="s">
        <v>217</v>
      </c>
      <c r="C125" s="382">
        <f>SUM(C126:C128)</f>
        <v>892.464555</v>
      </c>
      <c r="D125" s="382">
        <f>0</f>
        <v>0</v>
      </c>
      <c r="E125" s="382">
        <f>SUM(E126:E128)</f>
        <v>583.881307</v>
      </c>
      <c r="F125" s="382">
        <f>SUM(F126:F128)</f>
        <v>1020.62</v>
      </c>
      <c r="G125" s="382">
        <f t="shared" ref="E125:J125" si="27">SUM(G126:G128)</f>
        <v>1075.72</v>
      </c>
      <c r="H125" s="382">
        <f t="shared" si="23"/>
        <v>2680.221307</v>
      </c>
      <c r="I125" s="382">
        <f t="shared" si="27"/>
        <v>1273.889369</v>
      </c>
      <c r="J125" s="382">
        <f t="shared" si="27"/>
        <v>565.489369</v>
      </c>
      <c r="K125" s="401">
        <f t="shared" si="24"/>
        <v>0.968500553486635</v>
      </c>
      <c r="L125" s="382">
        <f>SUM(L126:L128)</f>
        <v>502.4</v>
      </c>
      <c r="M125" s="382">
        <f>SUM(M126:M128)</f>
        <v>206</v>
      </c>
      <c r="N125" s="382">
        <f>SUM(N126:N128)</f>
        <v>1143</v>
      </c>
      <c r="O125" s="402">
        <f t="shared" ref="O125:O159" si="28">IFERROR(I125/N125-1,"-")</f>
        <v>0.114513883639545</v>
      </c>
      <c r="P125" s="403"/>
    </row>
    <row r="126" ht="18" customHeight="1" spans="1:16">
      <c r="A126" s="284">
        <v>21602</v>
      </c>
      <c r="B126" s="284" t="s">
        <v>218</v>
      </c>
      <c r="C126" s="383">
        <v>212.492755</v>
      </c>
      <c r="D126" s="383">
        <f>SUMIF([27]Sheet1!$N:$N,A126,[27]Sheet1!$P:$P)/2</f>
        <v>-12.111448</v>
      </c>
      <c r="E126" s="384">
        <v>200.381307</v>
      </c>
      <c r="F126" s="384">
        <v>818.99</v>
      </c>
      <c r="G126" s="384">
        <v>5</v>
      </c>
      <c r="H126" s="383">
        <f t="shared" si="23"/>
        <v>1024.371307</v>
      </c>
      <c r="I126" s="383">
        <v>576.989369</v>
      </c>
      <c r="J126" s="383">
        <v>181.989369</v>
      </c>
      <c r="K126" s="404">
        <f t="shared" si="24"/>
        <v>0.908215300741601</v>
      </c>
      <c r="L126" s="405">
        <v>390</v>
      </c>
      <c r="M126" s="405">
        <v>5</v>
      </c>
      <c r="N126" s="384">
        <v>899</v>
      </c>
      <c r="O126" s="389">
        <f t="shared" si="28"/>
        <v>-0.358187576195773</v>
      </c>
      <c r="P126" s="390"/>
    </row>
    <row r="127" ht="18" customHeight="1" spans="1:16">
      <c r="A127" s="284">
        <v>21606</v>
      </c>
      <c r="B127" s="284" t="s">
        <v>219</v>
      </c>
      <c r="C127" s="383">
        <v>0</v>
      </c>
      <c r="D127" s="383">
        <f>SUMIF([27]Sheet1!$N:$N,A127,[27]Sheet1!$P:$P)/2</f>
        <v>0</v>
      </c>
      <c r="E127" s="384">
        <v>0</v>
      </c>
      <c r="F127" s="384">
        <v>50</v>
      </c>
      <c r="G127" s="384">
        <v>41.92</v>
      </c>
      <c r="H127" s="383">
        <f t="shared" si="23"/>
        <v>91.92</v>
      </c>
      <c r="I127" s="383">
        <v>4</v>
      </c>
      <c r="J127" s="383">
        <v>0</v>
      </c>
      <c r="K127" s="404" t="str">
        <f t="shared" si="24"/>
        <v>-</v>
      </c>
      <c r="L127" s="405">
        <v>4</v>
      </c>
      <c r="M127" s="405">
        <v>0</v>
      </c>
      <c r="N127" s="384">
        <v>3</v>
      </c>
      <c r="O127" s="389">
        <f t="shared" si="28"/>
        <v>0.333333333333333</v>
      </c>
      <c r="P127" s="390"/>
    </row>
    <row r="128" ht="18" customHeight="1" spans="1:16">
      <c r="A128" s="284">
        <v>21699</v>
      </c>
      <c r="B128" s="284" t="s">
        <v>220</v>
      </c>
      <c r="C128" s="383">
        <v>679.9718</v>
      </c>
      <c r="D128" s="383">
        <f>SUMIF([27]Sheet1!$N:$N,A128,[27]Sheet1!$P:$P)/2</f>
        <v>-296.4718</v>
      </c>
      <c r="E128" s="384">
        <v>383.5</v>
      </c>
      <c r="F128" s="384">
        <v>151.63</v>
      </c>
      <c r="G128" s="384">
        <v>1028.8</v>
      </c>
      <c r="H128" s="383">
        <f t="shared" si="23"/>
        <v>1563.93</v>
      </c>
      <c r="I128" s="383">
        <v>692.9</v>
      </c>
      <c r="J128" s="383">
        <v>383.5</v>
      </c>
      <c r="K128" s="404">
        <f t="shared" si="24"/>
        <v>1</v>
      </c>
      <c r="L128" s="405">
        <v>108.4</v>
      </c>
      <c r="M128" s="405">
        <v>201</v>
      </c>
      <c r="N128" s="384">
        <v>241</v>
      </c>
      <c r="O128" s="389">
        <f t="shared" si="28"/>
        <v>1.87510373443983</v>
      </c>
      <c r="P128" s="390"/>
    </row>
    <row r="129" ht="18" customHeight="1" spans="1:16">
      <c r="A129" s="381">
        <v>220</v>
      </c>
      <c r="B129" s="381" t="s">
        <v>221</v>
      </c>
      <c r="C129" s="382">
        <f>SUM(C130:C131)</f>
        <v>2326.823492</v>
      </c>
      <c r="D129" s="382">
        <f>0</f>
        <v>0</v>
      </c>
      <c r="E129" s="382">
        <f>SUM(E130:E131)</f>
        <v>2449.495548</v>
      </c>
      <c r="F129" s="382">
        <f>SUM(F130:F131)</f>
        <v>58.23934</v>
      </c>
      <c r="G129" s="382">
        <f t="shared" ref="E129:J129" si="29">SUM(G130:G131)</f>
        <v>953.41</v>
      </c>
      <c r="H129" s="382">
        <f t="shared" si="23"/>
        <v>3461.144888</v>
      </c>
      <c r="I129" s="382">
        <f t="shared" si="29"/>
        <v>2435.306196</v>
      </c>
      <c r="J129" s="382">
        <f t="shared" si="29"/>
        <v>2227.581487</v>
      </c>
      <c r="K129" s="401">
        <f t="shared" si="24"/>
        <v>0.909404178676221</v>
      </c>
      <c r="L129" s="382">
        <f>SUM(L130:L131)</f>
        <v>46.322</v>
      </c>
      <c r="M129" s="382">
        <f>SUM(M130:M131)</f>
        <v>161.402709</v>
      </c>
      <c r="N129" s="382">
        <f>SUM(N130:N131)</f>
        <v>2039</v>
      </c>
      <c r="O129" s="402">
        <f t="shared" si="28"/>
        <v>0.194363019127023</v>
      </c>
      <c r="P129" s="403"/>
    </row>
    <row r="130" ht="18" customHeight="1" spans="1:16">
      <c r="A130" s="284">
        <v>22001</v>
      </c>
      <c r="B130" s="284" t="s">
        <v>222</v>
      </c>
      <c r="C130" s="383">
        <v>2018.744555</v>
      </c>
      <c r="D130" s="383">
        <f>SUMIF([27]Sheet1!$N:$N,A130,[27]Sheet1!$P:$P)/2</f>
        <v>122.378717</v>
      </c>
      <c r="E130" s="384">
        <v>2141.123272</v>
      </c>
      <c r="F130" s="384">
        <v>58.23934</v>
      </c>
      <c r="G130" s="384">
        <v>953.41</v>
      </c>
      <c r="H130" s="383">
        <f t="shared" si="23"/>
        <v>3152.772612</v>
      </c>
      <c r="I130" s="383">
        <v>2212.208678</v>
      </c>
      <c r="J130" s="383">
        <v>2004.483969</v>
      </c>
      <c r="K130" s="404">
        <f t="shared" si="24"/>
        <v>0.936183355350499</v>
      </c>
      <c r="L130" s="405">
        <v>46.322</v>
      </c>
      <c r="M130" s="405">
        <v>161.402709</v>
      </c>
      <c r="N130" s="384">
        <v>1769</v>
      </c>
      <c r="O130" s="389">
        <f t="shared" si="28"/>
        <v>0.250541932165065</v>
      </c>
      <c r="P130" s="390"/>
    </row>
    <row r="131" ht="18" customHeight="1" spans="1:16">
      <c r="A131" s="284">
        <v>22005</v>
      </c>
      <c r="B131" s="284" t="s">
        <v>223</v>
      </c>
      <c r="C131" s="383">
        <v>308.078937</v>
      </c>
      <c r="D131" s="383">
        <f>SUMIF([27]Sheet1!$N:$N,A131,[27]Sheet1!$P:$P)/2</f>
        <v>0.293339000000001</v>
      </c>
      <c r="E131" s="384">
        <v>308.372276</v>
      </c>
      <c r="F131" s="384">
        <f>0</f>
        <v>0</v>
      </c>
      <c r="G131" s="384">
        <v>0</v>
      </c>
      <c r="H131" s="383">
        <f t="shared" si="23"/>
        <v>308.372276</v>
      </c>
      <c r="I131" s="383">
        <v>223.097518</v>
      </c>
      <c r="J131" s="383">
        <v>223.097518</v>
      </c>
      <c r="K131" s="404">
        <f t="shared" si="24"/>
        <v>0.72346814342026</v>
      </c>
      <c r="L131" s="405">
        <v>0</v>
      </c>
      <c r="M131" s="405">
        <v>0</v>
      </c>
      <c r="N131" s="384">
        <v>270</v>
      </c>
      <c r="O131" s="389">
        <f t="shared" si="28"/>
        <v>-0.173712896296296</v>
      </c>
      <c r="P131" s="390"/>
    </row>
    <row r="132" ht="18" customHeight="1" spans="1:16">
      <c r="A132" s="381">
        <v>221</v>
      </c>
      <c r="B132" s="381" t="s">
        <v>224</v>
      </c>
      <c r="C132" s="382">
        <f>SUM(C133:C134)</f>
        <v>1136.4174</v>
      </c>
      <c r="D132" s="382">
        <f>0</f>
        <v>0</v>
      </c>
      <c r="E132" s="382">
        <f>SUM(E133:E134)</f>
        <v>1121.884548</v>
      </c>
      <c r="F132" s="382">
        <f>SUM(F133:F134)</f>
        <v>2131.344377</v>
      </c>
      <c r="G132" s="382">
        <f t="shared" ref="E132:J132" si="30">SUM(G133:G134)</f>
        <v>2310.35</v>
      </c>
      <c r="H132" s="382">
        <f t="shared" si="23"/>
        <v>5563.578925</v>
      </c>
      <c r="I132" s="382">
        <f t="shared" si="30"/>
        <v>2030.814269</v>
      </c>
      <c r="J132" s="382">
        <f t="shared" si="30"/>
        <v>351.984439</v>
      </c>
      <c r="K132" s="401">
        <f t="shared" si="24"/>
        <v>0.313743904956609</v>
      </c>
      <c r="L132" s="382">
        <f>SUM(L133:L134)</f>
        <v>746.71925</v>
      </c>
      <c r="M132" s="382">
        <f>SUM(M133:M134)</f>
        <v>932.11058</v>
      </c>
      <c r="N132" s="382">
        <f>SUM(N133:N134)</f>
        <v>1615</v>
      </c>
      <c r="O132" s="402">
        <f t="shared" si="28"/>
        <v>0.257470135603715</v>
      </c>
      <c r="P132" s="403"/>
    </row>
    <row r="133" ht="18" customHeight="1" spans="1:16">
      <c r="A133" s="284">
        <v>22101</v>
      </c>
      <c r="B133" s="284" t="s">
        <v>225</v>
      </c>
      <c r="C133" s="383">
        <v>1070.8824</v>
      </c>
      <c r="D133" s="383">
        <f>SUMIF([27]Sheet1!$N:$N,A133,[27]Sheet1!$P:$P)/2</f>
        <v>-18.156852</v>
      </c>
      <c r="E133" s="384">
        <v>1052.725548</v>
      </c>
      <c r="F133" s="384">
        <v>2131.344377</v>
      </c>
      <c r="G133" s="384">
        <v>2310.35</v>
      </c>
      <c r="H133" s="383">
        <f t="shared" si="23"/>
        <v>5494.419925</v>
      </c>
      <c r="I133" s="383">
        <v>1961.687269</v>
      </c>
      <c r="J133" s="383">
        <v>282.857439</v>
      </c>
      <c r="K133" s="404">
        <f t="shared" si="24"/>
        <v>0.26869058088063</v>
      </c>
      <c r="L133" s="405">
        <v>746.71925</v>
      </c>
      <c r="M133" s="405">
        <v>932.11058</v>
      </c>
      <c r="N133" s="384">
        <v>1615</v>
      </c>
      <c r="O133" s="389">
        <f t="shared" si="28"/>
        <v>0.214667039628483</v>
      </c>
      <c r="P133" s="390"/>
    </row>
    <row r="134" ht="18" customHeight="1" spans="1:16">
      <c r="A134" s="284">
        <v>22102</v>
      </c>
      <c r="B134" s="284" t="s">
        <v>226</v>
      </c>
      <c r="C134" s="383">
        <v>65.535</v>
      </c>
      <c r="D134" s="383">
        <f>SUMIF([27]Sheet1!$N:$N,A134,[27]Sheet1!$P:$P)/2</f>
        <v>3.624</v>
      </c>
      <c r="E134" s="384">
        <v>69.159</v>
      </c>
      <c r="F134" s="384">
        <f>0</f>
        <v>0</v>
      </c>
      <c r="G134" s="384">
        <v>0</v>
      </c>
      <c r="H134" s="383">
        <f t="shared" si="23"/>
        <v>69.159</v>
      </c>
      <c r="I134" s="383">
        <v>69.127</v>
      </c>
      <c r="J134" s="383">
        <v>69.127</v>
      </c>
      <c r="K134" s="404">
        <f t="shared" si="24"/>
        <v>0.999537298110152</v>
      </c>
      <c r="L134" s="405">
        <v>0</v>
      </c>
      <c r="M134" s="405">
        <v>0</v>
      </c>
      <c r="N134" s="384">
        <v>0</v>
      </c>
      <c r="O134" s="389" t="str">
        <f t="shared" si="28"/>
        <v>-</v>
      </c>
      <c r="P134" s="390"/>
    </row>
    <row r="135" ht="18" customHeight="1" spans="1:16">
      <c r="A135" s="381">
        <v>222</v>
      </c>
      <c r="B135" s="381" t="s">
        <v>227</v>
      </c>
      <c r="C135" s="382">
        <f>SUM(C136:C138)</f>
        <v>297.214866</v>
      </c>
      <c r="D135" s="382">
        <f>0</f>
        <v>0</v>
      </c>
      <c r="E135" s="382">
        <f>SUM(E136:E138)</f>
        <v>330.697866</v>
      </c>
      <c r="F135" s="382">
        <f>SUM(F136:F138)</f>
        <v>44.3721</v>
      </c>
      <c r="G135" s="382">
        <f t="shared" ref="E135:J135" si="31">SUM(G136:G138)</f>
        <v>201</v>
      </c>
      <c r="H135" s="382">
        <f t="shared" si="23"/>
        <v>576.069966</v>
      </c>
      <c r="I135" s="382">
        <f t="shared" si="31"/>
        <v>336.139734</v>
      </c>
      <c r="J135" s="382">
        <f t="shared" si="31"/>
        <v>291.767634</v>
      </c>
      <c r="K135" s="401">
        <f t="shared" si="24"/>
        <v>0.882278550899388</v>
      </c>
      <c r="L135" s="382">
        <f>SUM(L136:L138)</f>
        <v>44.3721</v>
      </c>
      <c r="M135" s="382">
        <f>SUM(M136:M138)</f>
        <v>0</v>
      </c>
      <c r="N135" s="382">
        <f>SUM(N136:N138)</f>
        <v>515</v>
      </c>
      <c r="O135" s="402">
        <f t="shared" si="28"/>
        <v>-0.347301487378641</v>
      </c>
      <c r="P135" s="403"/>
    </row>
    <row r="136" ht="18" customHeight="1" spans="1:16">
      <c r="A136" s="284">
        <v>22201</v>
      </c>
      <c r="B136" s="284" t="s">
        <v>228</v>
      </c>
      <c r="C136" s="383">
        <v>161.904866</v>
      </c>
      <c r="D136" s="383">
        <f>SUMIF([27]Sheet1!$N:$N,A136,[27]Sheet1!$P:$P)/2</f>
        <v>-0.517</v>
      </c>
      <c r="E136" s="384">
        <v>161.387866</v>
      </c>
      <c r="F136" s="384">
        <f>0</f>
        <v>0</v>
      </c>
      <c r="G136" s="384">
        <v>201</v>
      </c>
      <c r="H136" s="383">
        <f t="shared" si="23"/>
        <v>362.387866</v>
      </c>
      <c r="I136" s="383">
        <v>161.457634</v>
      </c>
      <c r="J136" s="383">
        <v>161.457634</v>
      </c>
      <c r="K136" s="404">
        <f t="shared" si="24"/>
        <v>1.00043230015818</v>
      </c>
      <c r="L136" s="405">
        <v>0</v>
      </c>
      <c r="M136" s="405">
        <v>0</v>
      </c>
      <c r="N136" s="384">
        <v>118</v>
      </c>
      <c r="O136" s="389">
        <f t="shared" si="28"/>
        <v>0.368285033898305</v>
      </c>
      <c r="P136" s="390"/>
    </row>
    <row r="137" ht="18" customHeight="1" spans="1:16">
      <c r="A137" s="284">
        <v>22204</v>
      </c>
      <c r="B137" s="284" t="s">
        <v>229</v>
      </c>
      <c r="C137" s="383">
        <v>135.31</v>
      </c>
      <c r="D137" s="383">
        <f>SUMIF([27]Sheet1!$N:$N,A137,[27]Sheet1!$P:$P)/2</f>
        <v>34</v>
      </c>
      <c r="E137" s="384">
        <v>169.31</v>
      </c>
      <c r="F137" s="384">
        <f>0</f>
        <v>0</v>
      </c>
      <c r="G137" s="384">
        <v>0</v>
      </c>
      <c r="H137" s="383">
        <f t="shared" si="23"/>
        <v>169.31</v>
      </c>
      <c r="I137" s="383">
        <v>130.31</v>
      </c>
      <c r="J137" s="383">
        <v>130.31</v>
      </c>
      <c r="K137" s="404">
        <f t="shared" si="24"/>
        <v>0.769653298682889</v>
      </c>
      <c r="L137" s="405">
        <v>0</v>
      </c>
      <c r="M137" s="405">
        <v>0</v>
      </c>
      <c r="N137" s="384">
        <v>397</v>
      </c>
      <c r="O137" s="389">
        <f t="shared" si="28"/>
        <v>-0.67176322418136</v>
      </c>
      <c r="P137" s="390"/>
    </row>
    <row r="138" ht="18" customHeight="1" spans="1:16">
      <c r="A138" s="284">
        <v>22205</v>
      </c>
      <c r="B138" s="284" t="s">
        <v>230</v>
      </c>
      <c r="C138" s="383">
        <v>0</v>
      </c>
      <c r="D138" s="383">
        <f>SUMIF([27]Sheet1!$N:$N,A138,[27]Sheet1!$P:$P)/2</f>
        <v>0</v>
      </c>
      <c r="E138" s="384">
        <v>0</v>
      </c>
      <c r="F138" s="384">
        <v>44.3721</v>
      </c>
      <c r="G138" s="384">
        <v>0</v>
      </c>
      <c r="H138" s="383">
        <f t="shared" ref="H138:H159" si="32">E138+F138+G138</f>
        <v>44.3721</v>
      </c>
      <c r="I138" s="383">
        <v>44.3721</v>
      </c>
      <c r="J138" s="383">
        <v>0</v>
      </c>
      <c r="K138" s="404" t="str">
        <f t="shared" ref="K138:K159" si="33">IFERROR(J138/E138,"-")</f>
        <v>-</v>
      </c>
      <c r="L138" s="405">
        <v>44.3721</v>
      </c>
      <c r="M138" s="405">
        <v>0</v>
      </c>
      <c r="N138" s="384">
        <v>0</v>
      </c>
      <c r="O138" s="389" t="str">
        <f t="shared" si="28"/>
        <v>-</v>
      </c>
      <c r="P138" s="390"/>
    </row>
    <row r="139" ht="18" customHeight="1" spans="1:16">
      <c r="A139" s="381">
        <v>224</v>
      </c>
      <c r="B139" s="381" t="s">
        <v>231</v>
      </c>
      <c r="C139" s="382">
        <f>SUM(C140:C145)</f>
        <v>2154.475496</v>
      </c>
      <c r="D139" s="382">
        <f>0</f>
        <v>0</v>
      </c>
      <c r="E139" s="382">
        <f>SUM(E140:E145)</f>
        <v>1795.799402</v>
      </c>
      <c r="F139" s="382">
        <f>SUM(F140:F145)</f>
        <v>1358.11</v>
      </c>
      <c r="G139" s="382">
        <f t="shared" ref="E139:J139" si="34">SUM(G140:G145)</f>
        <v>758.28</v>
      </c>
      <c r="H139" s="382">
        <f t="shared" si="32"/>
        <v>3912.189402</v>
      </c>
      <c r="I139" s="382">
        <f t="shared" si="34"/>
        <v>2898.784304</v>
      </c>
      <c r="J139" s="382">
        <f t="shared" si="34"/>
        <v>1771.526204</v>
      </c>
      <c r="K139" s="401">
        <f t="shared" si="33"/>
        <v>0.986483346651654</v>
      </c>
      <c r="L139" s="382">
        <f>SUM(L140:L145)</f>
        <v>977.9781</v>
      </c>
      <c r="M139" s="382">
        <f>SUM(M140:M145)</f>
        <v>149.28</v>
      </c>
      <c r="N139" s="382">
        <f>SUM(N140:N145)</f>
        <v>2495</v>
      </c>
      <c r="O139" s="402">
        <f t="shared" si="28"/>
        <v>0.161837396392785</v>
      </c>
      <c r="P139" s="403"/>
    </row>
    <row r="140" ht="18" customHeight="1" spans="1:16">
      <c r="A140" s="284">
        <v>22401</v>
      </c>
      <c r="B140" s="284" t="s">
        <v>232</v>
      </c>
      <c r="C140" s="383">
        <v>1152.239864</v>
      </c>
      <c r="D140" s="383">
        <f>SUMIF([27]Sheet1!$N:$N,A140,[27]Sheet1!$P:$P)/2</f>
        <v>-171.563136</v>
      </c>
      <c r="E140" s="384">
        <v>980.676728</v>
      </c>
      <c r="F140" s="384">
        <v>19</v>
      </c>
      <c r="G140" s="384">
        <v>25</v>
      </c>
      <c r="H140" s="383">
        <f t="shared" si="32"/>
        <v>1024.676728</v>
      </c>
      <c r="I140" s="383">
        <v>968.54343</v>
      </c>
      <c r="J140" s="383">
        <v>948.54343</v>
      </c>
      <c r="K140" s="404">
        <f t="shared" si="33"/>
        <v>0.967233546914555</v>
      </c>
      <c r="L140" s="405">
        <v>19</v>
      </c>
      <c r="M140" s="405">
        <v>1</v>
      </c>
      <c r="N140" s="384">
        <v>878</v>
      </c>
      <c r="O140" s="389">
        <f t="shared" si="28"/>
        <v>0.103124635535307</v>
      </c>
      <c r="P140" s="390"/>
    </row>
    <row r="141" ht="18" customHeight="1" spans="1:16">
      <c r="A141" s="284">
        <v>22402</v>
      </c>
      <c r="B141" s="284" t="s">
        <v>233</v>
      </c>
      <c r="C141" s="383">
        <v>560</v>
      </c>
      <c r="D141" s="383">
        <f>SUMIF([27]Sheet1!$N:$N,A141,[27]Sheet1!$P:$P)/2</f>
        <v>30</v>
      </c>
      <c r="E141" s="384">
        <v>590</v>
      </c>
      <c r="F141" s="384">
        <v>6.55</v>
      </c>
      <c r="G141" s="384">
        <v>0</v>
      </c>
      <c r="H141" s="383">
        <f t="shared" si="32"/>
        <v>596.55</v>
      </c>
      <c r="I141" s="383">
        <v>642.3</v>
      </c>
      <c r="J141" s="383">
        <v>640</v>
      </c>
      <c r="K141" s="404">
        <f t="shared" si="33"/>
        <v>1.08474576271186</v>
      </c>
      <c r="L141" s="405">
        <v>2.3</v>
      </c>
      <c r="M141" s="405">
        <v>0</v>
      </c>
      <c r="N141" s="384">
        <v>472</v>
      </c>
      <c r="O141" s="389">
        <f t="shared" si="28"/>
        <v>0.360805084745763</v>
      </c>
      <c r="P141" s="390"/>
    </row>
    <row r="142" ht="18" customHeight="1" spans="1:16">
      <c r="A142" s="284">
        <v>22404</v>
      </c>
      <c r="B142" s="284" t="s">
        <v>234</v>
      </c>
      <c r="C142" s="383">
        <v>11.105</v>
      </c>
      <c r="D142" s="383">
        <f>SUMIF([27]Sheet1!$N:$N,A142,[27]Sheet1!$P:$P)/2</f>
        <v>-6.8</v>
      </c>
      <c r="E142" s="384">
        <v>4.305</v>
      </c>
      <c r="F142" s="384">
        <f>0</f>
        <v>0</v>
      </c>
      <c r="G142" s="384">
        <v>0</v>
      </c>
      <c r="H142" s="383">
        <f t="shared" si="32"/>
        <v>4.305</v>
      </c>
      <c r="I142" s="383">
        <v>0.09</v>
      </c>
      <c r="J142" s="383">
        <v>0.09</v>
      </c>
      <c r="K142" s="404">
        <f t="shared" si="33"/>
        <v>0.0209059233449477</v>
      </c>
      <c r="L142" s="405">
        <v>0</v>
      </c>
      <c r="M142" s="405">
        <v>0</v>
      </c>
      <c r="N142" s="384">
        <v>3</v>
      </c>
      <c r="O142" s="389">
        <f t="shared" si="28"/>
        <v>-0.97</v>
      </c>
      <c r="P142" s="390"/>
    </row>
    <row r="143" ht="18" customHeight="1" spans="1:16">
      <c r="A143" s="284">
        <v>22406</v>
      </c>
      <c r="B143" s="284" t="s">
        <v>235</v>
      </c>
      <c r="C143" s="383">
        <v>223.407232</v>
      </c>
      <c r="D143" s="383">
        <f>SUMIF([27]Sheet1!$N:$N,A143,[27]Sheet1!$P:$P)/2</f>
        <v>-98.140392</v>
      </c>
      <c r="E143" s="384">
        <v>125.26684</v>
      </c>
      <c r="F143" s="384">
        <v>794.56</v>
      </c>
      <c r="G143" s="384">
        <v>71.28</v>
      </c>
      <c r="H143" s="383">
        <f t="shared" si="32"/>
        <v>991.10684</v>
      </c>
      <c r="I143" s="383">
        <v>609.52344</v>
      </c>
      <c r="J143" s="383">
        <v>119.56534</v>
      </c>
      <c r="K143" s="404">
        <f t="shared" si="33"/>
        <v>0.954485161436179</v>
      </c>
      <c r="L143" s="405">
        <v>418.6781</v>
      </c>
      <c r="M143" s="405">
        <v>71.28</v>
      </c>
      <c r="N143" s="384">
        <v>671</v>
      </c>
      <c r="O143" s="389">
        <f t="shared" si="28"/>
        <v>-0.0916193144560357</v>
      </c>
      <c r="P143" s="390"/>
    </row>
    <row r="144" ht="18" customHeight="1" spans="1:16">
      <c r="A144" s="284">
        <v>22407</v>
      </c>
      <c r="B144" s="284" t="s">
        <v>236</v>
      </c>
      <c r="C144" s="383">
        <v>34.7234</v>
      </c>
      <c r="D144" s="383">
        <f>SUMIF([27]Sheet1!$N:$N,A144,[27]Sheet1!$P:$P)/2</f>
        <v>-1.172566</v>
      </c>
      <c r="E144" s="384">
        <v>33.550834</v>
      </c>
      <c r="F144" s="384">
        <v>538</v>
      </c>
      <c r="G144" s="384">
        <v>662</v>
      </c>
      <c r="H144" s="383">
        <f t="shared" si="32"/>
        <v>1233.550834</v>
      </c>
      <c r="I144" s="383">
        <v>616.327434</v>
      </c>
      <c r="J144" s="383">
        <v>1.32743399999999</v>
      </c>
      <c r="K144" s="404">
        <f t="shared" si="33"/>
        <v>0.0395648585069447</v>
      </c>
      <c r="L144" s="405">
        <v>538</v>
      </c>
      <c r="M144" s="405">
        <v>77</v>
      </c>
      <c r="N144" s="384">
        <v>471</v>
      </c>
      <c r="O144" s="389">
        <f t="shared" si="28"/>
        <v>0.308550815286624</v>
      </c>
      <c r="P144" s="390"/>
    </row>
    <row r="145" ht="18" customHeight="1" spans="1:16">
      <c r="A145" s="284">
        <v>22499</v>
      </c>
      <c r="B145" s="284" t="s">
        <v>237</v>
      </c>
      <c r="C145" s="383">
        <v>173</v>
      </c>
      <c r="D145" s="383">
        <f>SUMIF([27]Sheet1!$N:$N,A145,[27]Sheet1!$P:$P)/2</f>
        <v>-111</v>
      </c>
      <c r="E145" s="384">
        <v>62</v>
      </c>
      <c r="F145" s="384">
        <f>0</f>
        <v>0</v>
      </c>
      <c r="G145" s="384">
        <v>0</v>
      </c>
      <c r="H145" s="383">
        <f t="shared" si="32"/>
        <v>62</v>
      </c>
      <c r="I145" s="383">
        <v>62</v>
      </c>
      <c r="J145" s="383">
        <v>62</v>
      </c>
      <c r="K145" s="404">
        <f t="shared" si="33"/>
        <v>1</v>
      </c>
      <c r="L145" s="405">
        <v>0</v>
      </c>
      <c r="M145" s="405">
        <v>0</v>
      </c>
      <c r="N145" s="384">
        <v>0</v>
      </c>
      <c r="O145" s="389" t="str">
        <f t="shared" si="28"/>
        <v>-</v>
      </c>
      <c r="P145" s="390"/>
    </row>
    <row r="146" ht="18" customHeight="1" spans="1:16">
      <c r="A146" s="381">
        <v>227</v>
      </c>
      <c r="B146" s="381" t="s">
        <v>238</v>
      </c>
      <c r="C146" s="382">
        <f>SUM(C147)</f>
        <v>3000</v>
      </c>
      <c r="D146" s="382">
        <v>-2500</v>
      </c>
      <c r="E146" s="382">
        <f>SUM(E147)</f>
        <v>500</v>
      </c>
      <c r="F146" s="382">
        <f>SUM(F147)</f>
        <v>0</v>
      </c>
      <c r="G146" s="382">
        <f t="shared" ref="E146:J146" si="35">SUM(G147)</f>
        <v>0</v>
      </c>
      <c r="H146" s="382">
        <f t="shared" si="32"/>
        <v>500</v>
      </c>
      <c r="I146" s="382">
        <f t="shared" si="35"/>
        <v>0</v>
      </c>
      <c r="J146" s="382">
        <f t="shared" si="35"/>
        <v>0</v>
      </c>
      <c r="K146" s="401">
        <f t="shared" si="33"/>
        <v>0</v>
      </c>
      <c r="L146" s="382">
        <f>SUM(L147)</f>
        <v>0</v>
      </c>
      <c r="M146" s="412">
        <v>0</v>
      </c>
      <c r="N146" s="412">
        <v>0</v>
      </c>
      <c r="O146" s="402" t="str">
        <f t="shared" si="28"/>
        <v>-</v>
      </c>
      <c r="P146" s="403"/>
    </row>
    <row r="147" ht="18" customHeight="1" spans="1:16">
      <c r="A147" s="410">
        <v>227</v>
      </c>
      <c r="B147" s="410" t="s">
        <v>238</v>
      </c>
      <c r="C147" s="383">
        <v>3000</v>
      </c>
      <c r="D147" s="411">
        <v>-2500</v>
      </c>
      <c r="E147" s="383">
        <f>C147+D147</f>
        <v>500</v>
      </c>
      <c r="F147" s="383">
        <v>0</v>
      </c>
      <c r="G147" s="384">
        <v>0</v>
      </c>
      <c r="H147" s="382">
        <f t="shared" si="32"/>
        <v>500</v>
      </c>
      <c r="I147" s="384">
        <v>0</v>
      </c>
      <c r="J147" s="383">
        <v>0</v>
      </c>
      <c r="K147" s="401">
        <f t="shared" si="33"/>
        <v>0</v>
      </c>
      <c r="L147" s="405">
        <v>0</v>
      </c>
      <c r="M147" s="384">
        <v>0</v>
      </c>
      <c r="N147" s="384">
        <v>0</v>
      </c>
      <c r="O147" s="389" t="str">
        <f t="shared" si="28"/>
        <v>-</v>
      </c>
      <c r="P147" s="390"/>
    </row>
    <row r="148" ht="18" customHeight="1" spans="1:16">
      <c r="A148" s="381">
        <v>229</v>
      </c>
      <c r="B148" s="381" t="s">
        <v>239</v>
      </c>
      <c r="C148" s="382">
        <f>SUM(C149:C152)</f>
        <v>4337.566156</v>
      </c>
      <c r="D148" s="382">
        <f>0</f>
        <v>0</v>
      </c>
      <c r="E148" s="382">
        <f>SUM(E149:E152)</f>
        <v>1327.622906</v>
      </c>
      <c r="F148" s="382">
        <f>SUM(F149:F152)</f>
        <v>0</v>
      </c>
      <c r="G148" s="382">
        <f>SUM(G149:G152)</f>
        <v>0</v>
      </c>
      <c r="H148" s="382">
        <f t="shared" si="32"/>
        <v>1327.622906</v>
      </c>
      <c r="I148" s="382">
        <f>SUM(I149:I152)</f>
        <v>264.58648</v>
      </c>
      <c r="J148" s="382">
        <f>SUM(J149:J150)</f>
        <v>264.58648</v>
      </c>
      <c r="K148" s="401">
        <f t="shared" si="33"/>
        <v>0.199293397849826</v>
      </c>
      <c r="L148" s="382">
        <f>SUM(L150)</f>
        <v>0</v>
      </c>
      <c r="M148" s="382">
        <f>SUM(M150)</f>
        <v>0</v>
      </c>
      <c r="N148" s="382">
        <f>SUM(N150)</f>
        <v>92</v>
      </c>
      <c r="O148" s="402">
        <f t="shared" si="28"/>
        <v>1.87594</v>
      </c>
      <c r="P148" s="403"/>
    </row>
    <row r="149" ht="60" spans="1:16">
      <c r="A149" s="284">
        <v>22902</v>
      </c>
      <c r="B149" s="410" t="s">
        <v>240</v>
      </c>
      <c r="C149" s="383">
        <v>4000</v>
      </c>
      <c r="D149" s="383">
        <v>-3000</v>
      </c>
      <c r="E149" s="384">
        <v>1000</v>
      </c>
      <c r="F149" s="384">
        <f>0</f>
        <v>0</v>
      </c>
      <c r="G149" s="384">
        <v>0</v>
      </c>
      <c r="H149" s="383">
        <f t="shared" si="32"/>
        <v>1000</v>
      </c>
      <c r="I149" s="383">
        <f>0</f>
        <v>0</v>
      </c>
      <c r="J149" s="383">
        <v>0</v>
      </c>
      <c r="K149" s="404">
        <f t="shared" si="33"/>
        <v>0</v>
      </c>
      <c r="L149" s="405">
        <f>0</f>
        <v>0</v>
      </c>
      <c r="M149" s="405">
        <f>0</f>
        <v>0</v>
      </c>
      <c r="N149" s="384">
        <f>0</f>
        <v>0</v>
      </c>
      <c r="O149" s="399" t="str">
        <f t="shared" si="28"/>
        <v>-</v>
      </c>
      <c r="P149" s="413" t="s">
        <v>241</v>
      </c>
    </row>
    <row r="150" spans="1:16">
      <c r="A150" s="284">
        <v>22999</v>
      </c>
      <c r="B150" s="410" t="s">
        <v>239</v>
      </c>
      <c r="C150" s="383">
        <v>337.566156</v>
      </c>
      <c r="D150" s="383">
        <f>SUMIF([27]Sheet1!$N:$N,A150,[27]Sheet1!$P:$P)/2</f>
        <v>-9.94325</v>
      </c>
      <c r="E150" s="384">
        <v>327.622906</v>
      </c>
      <c r="F150" s="384">
        <f>0</f>
        <v>0</v>
      </c>
      <c r="G150" s="384">
        <v>0</v>
      </c>
      <c r="H150" s="383">
        <f t="shared" si="32"/>
        <v>327.622906</v>
      </c>
      <c r="I150" s="383">
        <v>264.58648</v>
      </c>
      <c r="J150" s="383">
        <v>264.58648</v>
      </c>
      <c r="K150" s="404">
        <f t="shared" si="33"/>
        <v>0.807594570325922</v>
      </c>
      <c r="L150" s="405">
        <v>0</v>
      </c>
      <c r="M150" s="405">
        <v>0</v>
      </c>
      <c r="N150" s="384">
        <v>92</v>
      </c>
      <c r="O150" s="389">
        <f t="shared" si="28"/>
        <v>1.87594</v>
      </c>
      <c r="P150" s="390"/>
    </row>
    <row r="151" ht="18" customHeight="1" spans="1:16">
      <c r="A151" s="381">
        <v>230</v>
      </c>
      <c r="B151" s="381" t="s">
        <v>242</v>
      </c>
      <c r="C151" s="382">
        <v>0</v>
      </c>
      <c r="D151" s="382">
        <f>0</f>
        <v>0</v>
      </c>
      <c r="E151" s="412">
        <v>0</v>
      </c>
      <c r="F151" s="412">
        <v>0</v>
      </c>
      <c r="G151" s="412">
        <v>0</v>
      </c>
      <c r="H151" s="382">
        <f t="shared" si="32"/>
        <v>0</v>
      </c>
      <c r="I151" s="412">
        <v>0</v>
      </c>
      <c r="J151" s="382">
        <v>0</v>
      </c>
      <c r="K151" s="401" t="str">
        <f t="shared" si="33"/>
        <v>-</v>
      </c>
      <c r="L151" s="412">
        <v>0</v>
      </c>
      <c r="M151" s="412">
        <v>0</v>
      </c>
      <c r="N151" s="412">
        <v>0</v>
      </c>
      <c r="O151" s="402" t="str">
        <f t="shared" si="28"/>
        <v>-</v>
      </c>
      <c r="P151" s="403"/>
    </row>
    <row r="152" ht="18" customHeight="1" spans="1:16">
      <c r="A152" s="284">
        <v>23002</v>
      </c>
      <c r="B152" s="284" t="s">
        <v>242</v>
      </c>
      <c r="C152" s="383">
        <v>0</v>
      </c>
      <c r="D152" s="383">
        <f>SUMIF([27]Sheet1!$N:$N,A152,[27]Sheet1!$P:$P)</f>
        <v>0</v>
      </c>
      <c r="E152" s="384">
        <v>0</v>
      </c>
      <c r="F152" s="384">
        <f>0</f>
        <v>0</v>
      </c>
      <c r="G152" s="384">
        <v>0</v>
      </c>
      <c r="H152" s="383">
        <f t="shared" si="32"/>
        <v>0</v>
      </c>
      <c r="I152" s="383">
        <v>0</v>
      </c>
      <c r="J152" s="383">
        <v>0</v>
      </c>
      <c r="K152" s="404" t="str">
        <f t="shared" si="33"/>
        <v>-</v>
      </c>
      <c r="L152" s="405">
        <v>0</v>
      </c>
      <c r="M152" s="405">
        <v>0</v>
      </c>
      <c r="N152" s="384">
        <v>0</v>
      </c>
      <c r="O152" s="389" t="str">
        <f t="shared" si="28"/>
        <v>-</v>
      </c>
      <c r="P152" s="390"/>
    </row>
    <row r="153" ht="18" customHeight="1" spans="1:16">
      <c r="A153" s="309">
        <v>231</v>
      </c>
      <c r="B153" s="310" t="s">
        <v>243</v>
      </c>
      <c r="C153" s="383">
        <f>SUM(C155)</f>
        <v>1550</v>
      </c>
      <c r="D153" s="383">
        <f>0</f>
        <v>0</v>
      </c>
      <c r="E153" s="384">
        <f>SUM(E154)</f>
        <v>1525</v>
      </c>
      <c r="F153" s="384">
        <f t="shared" ref="F153:G155" si="36">0</f>
        <v>0</v>
      </c>
      <c r="G153" s="384">
        <f t="shared" si="36"/>
        <v>0</v>
      </c>
      <c r="H153" s="382">
        <f t="shared" si="32"/>
        <v>1525</v>
      </c>
      <c r="I153" s="383">
        <f t="shared" ref="I153:J155" si="37">0</f>
        <v>0</v>
      </c>
      <c r="J153" s="383">
        <f t="shared" si="37"/>
        <v>0</v>
      </c>
      <c r="K153" s="401">
        <f t="shared" si="33"/>
        <v>0</v>
      </c>
      <c r="L153" s="405">
        <f t="shared" ref="L153:N155" si="38">0</f>
        <v>0</v>
      </c>
      <c r="M153" s="405">
        <f t="shared" si="38"/>
        <v>0</v>
      </c>
      <c r="N153" s="384">
        <f t="shared" si="38"/>
        <v>0</v>
      </c>
      <c r="O153" s="389" t="str">
        <f t="shared" si="28"/>
        <v>-</v>
      </c>
      <c r="P153" s="390"/>
    </row>
    <row r="154" ht="18" customHeight="1" spans="1:16">
      <c r="A154" s="284">
        <v>23103</v>
      </c>
      <c r="B154" s="284" t="s">
        <v>244</v>
      </c>
      <c r="C154" s="383">
        <v>0</v>
      </c>
      <c r="D154" s="383">
        <v>1525</v>
      </c>
      <c r="E154" s="384">
        <v>1525</v>
      </c>
      <c r="F154" s="384">
        <f t="shared" si="36"/>
        <v>0</v>
      </c>
      <c r="G154" s="384">
        <v>0</v>
      </c>
      <c r="H154" s="383">
        <f t="shared" si="32"/>
        <v>1525</v>
      </c>
      <c r="I154" s="383">
        <f t="shared" si="37"/>
        <v>0</v>
      </c>
      <c r="J154" s="383">
        <f t="shared" si="37"/>
        <v>0</v>
      </c>
      <c r="K154" s="404">
        <f t="shared" si="33"/>
        <v>0</v>
      </c>
      <c r="L154" s="405">
        <f t="shared" si="38"/>
        <v>0</v>
      </c>
      <c r="M154" s="405">
        <f t="shared" si="38"/>
        <v>0</v>
      </c>
      <c r="N154" s="384">
        <f t="shared" si="38"/>
        <v>0</v>
      </c>
      <c r="O154" s="389" t="str">
        <f t="shared" si="28"/>
        <v>-</v>
      </c>
      <c r="P154" s="390"/>
    </row>
    <row r="155" ht="18" customHeight="1" spans="1:16">
      <c r="A155" s="312">
        <v>23104</v>
      </c>
      <c r="B155" s="313" t="s">
        <v>245</v>
      </c>
      <c r="C155" s="383">
        <v>1550</v>
      </c>
      <c r="D155" s="383">
        <v>-1550</v>
      </c>
      <c r="E155" s="384">
        <v>0</v>
      </c>
      <c r="F155" s="384">
        <f t="shared" si="36"/>
        <v>0</v>
      </c>
      <c r="G155" s="384">
        <v>0</v>
      </c>
      <c r="H155" s="383">
        <f t="shared" si="32"/>
        <v>0</v>
      </c>
      <c r="I155" s="383">
        <f t="shared" si="37"/>
        <v>0</v>
      </c>
      <c r="J155" s="383">
        <f t="shared" si="37"/>
        <v>0</v>
      </c>
      <c r="K155" s="404" t="str">
        <f t="shared" si="33"/>
        <v>-</v>
      </c>
      <c r="L155" s="405">
        <f t="shared" si="38"/>
        <v>0</v>
      </c>
      <c r="M155" s="405">
        <f t="shared" si="38"/>
        <v>0</v>
      </c>
      <c r="N155" s="384">
        <f t="shared" si="38"/>
        <v>0</v>
      </c>
      <c r="O155" s="389" t="str">
        <f t="shared" si="28"/>
        <v>-</v>
      </c>
      <c r="P155" s="390"/>
    </row>
    <row r="156" ht="18" customHeight="1" spans="1:16">
      <c r="A156" s="381">
        <v>232</v>
      </c>
      <c r="B156" s="381" t="s">
        <v>246</v>
      </c>
      <c r="C156" s="382">
        <f>SUM(C157:C157)</f>
        <v>3320</v>
      </c>
      <c r="D156" s="382">
        <f>SUM(D157:D157)</f>
        <v>194.867554</v>
      </c>
      <c r="E156" s="382">
        <f t="shared" ref="E156:J156" si="39">SUM(E157:E157)</f>
        <v>3514.867554</v>
      </c>
      <c r="F156" s="382">
        <f t="shared" si="39"/>
        <v>0</v>
      </c>
      <c r="G156" s="382">
        <f t="shared" si="39"/>
        <v>0</v>
      </c>
      <c r="H156" s="382">
        <f t="shared" si="32"/>
        <v>3514.867554</v>
      </c>
      <c r="I156" s="382">
        <f t="shared" si="39"/>
        <v>2927.236033</v>
      </c>
      <c r="J156" s="382">
        <f t="shared" si="39"/>
        <v>2927.236033</v>
      </c>
      <c r="K156" s="401">
        <f t="shared" si="33"/>
        <v>0.832815458343157</v>
      </c>
      <c r="L156" s="382">
        <f>SUM(L157:L157)</f>
        <v>0</v>
      </c>
      <c r="M156" s="382">
        <f>SUM(M157:M157)</f>
        <v>0</v>
      </c>
      <c r="N156" s="382">
        <f>SUM(N157:N157)</f>
        <v>2981</v>
      </c>
      <c r="O156" s="402">
        <f t="shared" si="28"/>
        <v>-0.0180355474672929</v>
      </c>
      <c r="P156" s="403"/>
    </row>
    <row r="157" ht="18" customHeight="1" spans="1:16">
      <c r="A157" s="284">
        <v>23203</v>
      </c>
      <c r="B157" s="284" t="s">
        <v>247</v>
      </c>
      <c r="C157" s="383">
        <v>3320</v>
      </c>
      <c r="D157" s="383">
        <f>SUMIF([27]Sheet1!$N:$N,A157,[27]Sheet1!$P:$P)/2</f>
        <v>194.867554</v>
      </c>
      <c r="E157" s="384">
        <v>3514.867554</v>
      </c>
      <c r="F157" s="384">
        <f>0</f>
        <v>0</v>
      </c>
      <c r="G157" s="384">
        <v>0</v>
      </c>
      <c r="H157" s="383">
        <f t="shared" si="32"/>
        <v>3514.867554</v>
      </c>
      <c r="I157" s="383">
        <v>2927.236033</v>
      </c>
      <c r="J157" s="383">
        <v>2927.236033</v>
      </c>
      <c r="K157" s="404">
        <f t="shared" si="33"/>
        <v>0.832815458343157</v>
      </c>
      <c r="L157" s="405">
        <v>0</v>
      </c>
      <c r="M157" s="405">
        <v>0</v>
      </c>
      <c r="N157" s="384">
        <v>2981</v>
      </c>
      <c r="O157" s="389">
        <f t="shared" si="28"/>
        <v>-0.0180355474672929</v>
      </c>
      <c r="P157" s="390"/>
    </row>
    <row r="158" ht="18" customHeight="1" spans="1:16">
      <c r="A158" s="381">
        <v>233</v>
      </c>
      <c r="B158" s="381" t="s">
        <v>248</v>
      </c>
      <c r="C158" s="382">
        <f>SUM(C159:C159)</f>
        <v>30</v>
      </c>
      <c r="D158" s="382">
        <f>0</f>
        <v>0</v>
      </c>
      <c r="E158" s="382">
        <f t="shared" ref="E158:J158" si="40">SUM(E159:E159)</f>
        <v>15</v>
      </c>
      <c r="F158" s="382">
        <f t="shared" si="40"/>
        <v>0</v>
      </c>
      <c r="G158" s="382">
        <f t="shared" si="40"/>
        <v>0</v>
      </c>
      <c r="H158" s="382">
        <f t="shared" si="32"/>
        <v>15</v>
      </c>
      <c r="I158" s="382">
        <f t="shared" si="40"/>
        <v>22.528663</v>
      </c>
      <c r="J158" s="382">
        <f t="shared" si="40"/>
        <v>22.528663</v>
      </c>
      <c r="K158" s="401">
        <f t="shared" si="33"/>
        <v>1.50191086666667</v>
      </c>
      <c r="L158" s="382">
        <f>SUM(L159:L159)</f>
        <v>0</v>
      </c>
      <c r="M158" s="382">
        <f>SUM(M159:M159)</f>
        <v>0</v>
      </c>
      <c r="N158" s="382">
        <f>SUM(N159:N159)</f>
        <v>12</v>
      </c>
      <c r="O158" s="402">
        <f t="shared" si="28"/>
        <v>0.877388583333333</v>
      </c>
      <c r="P158" s="403"/>
    </row>
    <row r="159" ht="18" customHeight="1" spans="1:16">
      <c r="A159" s="284">
        <v>23303</v>
      </c>
      <c r="B159" s="284" t="s">
        <v>249</v>
      </c>
      <c r="C159" s="383">
        <v>30</v>
      </c>
      <c r="D159" s="383">
        <f>SUMIF([27]Sheet1!$N:$N,A159,[27]Sheet1!$P:$P)/2</f>
        <v>-15</v>
      </c>
      <c r="E159" s="384">
        <v>15</v>
      </c>
      <c r="F159" s="384">
        <f>0</f>
        <v>0</v>
      </c>
      <c r="G159" s="384">
        <v>0</v>
      </c>
      <c r="H159" s="383">
        <f t="shared" si="32"/>
        <v>15</v>
      </c>
      <c r="I159" s="383">
        <v>22.528663</v>
      </c>
      <c r="J159" s="383">
        <v>22.528663</v>
      </c>
      <c r="K159" s="404">
        <f t="shared" si="33"/>
        <v>1.50191086666667</v>
      </c>
      <c r="L159" s="405">
        <v>0</v>
      </c>
      <c r="M159" s="405">
        <v>0</v>
      </c>
      <c r="N159" s="384">
        <v>12</v>
      </c>
      <c r="O159" s="389">
        <f t="shared" si="28"/>
        <v>0.877388583333333</v>
      </c>
      <c r="P159" s="390"/>
    </row>
  </sheetData>
  <autoFilter ref="A8:P159">
    <extLst/>
  </autoFilter>
  <mergeCells count="7">
    <mergeCell ref="A2:P2"/>
    <mergeCell ref="C6:H6"/>
    <mergeCell ref="I6:O6"/>
    <mergeCell ref="A8:B8"/>
    <mergeCell ref="A6:A7"/>
    <mergeCell ref="B6:B7"/>
    <mergeCell ref="P6:P7"/>
  </mergeCells>
  <conditionalFormatting sqref="A5">
    <cfRule type="duplicateValues" dxfId="0" priority="3"/>
  </conditionalFormatting>
  <conditionalFormatting sqref="A30">
    <cfRule type="duplicateValues" dxfId="0" priority="4"/>
  </conditionalFormatting>
  <conditionalFormatting sqref="A109">
    <cfRule type="duplicateValues" dxfId="0" priority="78"/>
  </conditionalFormatting>
  <conditionalFormatting sqref="A110">
    <cfRule type="duplicateValues" dxfId="0" priority="77"/>
  </conditionalFormatting>
  <conditionalFormatting sqref="A111">
    <cfRule type="duplicateValues" dxfId="0" priority="76"/>
  </conditionalFormatting>
  <conditionalFormatting sqref="A112">
    <cfRule type="duplicateValues" dxfId="0" priority="75"/>
  </conditionalFormatting>
  <conditionalFormatting sqref="A113">
    <cfRule type="duplicateValues" dxfId="0" priority="74"/>
  </conditionalFormatting>
  <conditionalFormatting sqref="A114">
    <cfRule type="duplicateValues" dxfId="0" priority="73"/>
  </conditionalFormatting>
  <conditionalFormatting sqref="A115">
    <cfRule type="duplicateValues" dxfId="0" priority="71"/>
  </conditionalFormatting>
  <conditionalFormatting sqref="A116">
    <cfRule type="duplicateValues" dxfId="0" priority="70"/>
  </conditionalFormatting>
  <conditionalFormatting sqref="A117">
    <cfRule type="duplicateValues" dxfId="0" priority="69"/>
  </conditionalFormatting>
  <conditionalFormatting sqref="A118">
    <cfRule type="duplicateValues" dxfId="0" priority="65"/>
  </conditionalFormatting>
  <conditionalFormatting sqref="A119">
    <cfRule type="duplicateValues" dxfId="0" priority="64"/>
  </conditionalFormatting>
  <conditionalFormatting sqref="A120">
    <cfRule type="duplicateValues" dxfId="0" priority="63"/>
  </conditionalFormatting>
  <conditionalFormatting sqref="A121">
    <cfRule type="duplicateValues" dxfId="0" priority="62"/>
  </conditionalFormatting>
  <conditionalFormatting sqref="A122">
    <cfRule type="duplicateValues" dxfId="0" priority="59"/>
  </conditionalFormatting>
  <conditionalFormatting sqref="A123">
    <cfRule type="duplicateValues" dxfId="0" priority="57"/>
  </conditionalFormatting>
  <conditionalFormatting sqref="A124">
    <cfRule type="duplicateValues" dxfId="0" priority="1"/>
  </conditionalFormatting>
  <conditionalFormatting sqref="A125">
    <cfRule type="duplicateValues" dxfId="0" priority="55"/>
  </conditionalFormatting>
  <conditionalFormatting sqref="A126">
    <cfRule type="duplicateValues" dxfId="0" priority="54"/>
  </conditionalFormatting>
  <conditionalFormatting sqref="A127">
    <cfRule type="duplicateValues" dxfId="0" priority="53"/>
  </conditionalFormatting>
  <conditionalFormatting sqref="A128">
    <cfRule type="duplicateValues" dxfId="0" priority="52"/>
  </conditionalFormatting>
  <conditionalFormatting sqref="A129">
    <cfRule type="duplicateValues" dxfId="0" priority="35"/>
  </conditionalFormatting>
  <conditionalFormatting sqref="A130">
    <cfRule type="duplicateValues" dxfId="0" priority="34"/>
  </conditionalFormatting>
  <conditionalFormatting sqref="A131">
    <cfRule type="duplicateValues" dxfId="0" priority="33"/>
  </conditionalFormatting>
  <conditionalFormatting sqref="A132">
    <cfRule type="duplicateValues" dxfId="0" priority="31"/>
  </conditionalFormatting>
  <conditionalFormatting sqref="A133">
    <cfRule type="duplicateValues" dxfId="0" priority="30"/>
  </conditionalFormatting>
  <conditionalFormatting sqref="A134">
    <cfRule type="duplicateValues" dxfId="0" priority="29"/>
  </conditionalFormatting>
  <conditionalFormatting sqref="A135">
    <cfRule type="duplicateValues" dxfId="0" priority="27"/>
  </conditionalFormatting>
  <conditionalFormatting sqref="A136">
    <cfRule type="duplicateValues" dxfId="0" priority="26"/>
  </conditionalFormatting>
  <conditionalFormatting sqref="A137">
    <cfRule type="duplicateValues" dxfId="0" priority="24"/>
  </conditionalFormatting>
  <conditionalFormatting sqref="A138">
    <cfRule type="duplicateValues" dxfId="0" priority="23"/>
  </conditionalFormatting>
  <conditionalFormatting sqref="A139">
    <cfRule type="duplicateValues" dxfId="0" priority="22"/>
  </conditionalFormatting>
  <conditionalFormatting sqref="A140">
    <cfRule type="duplicateValues" dxfId="0" priority="21"/>
  </conditionalFormatting>
  <conditionalFormatting sqref="A141">
    <cfRule type="duplicateValues" dxfId="0" priority="20"/>
  </conditionalFormatting>
  <conditionalFormatting sqref="A142">
    <cfRule type="duplicateValues" dxfId="0" priority="19"/>
  </conditionalFormatting>
  <conditionalFormatting sqref="A143">
    <cfRule type="duplicateValues" dxfId="0" priority="17"/>
  </conditionalFormatting>
  <conditionalFormatting sqref="A144">
    <cfRule type="duplicateValues" dxfId="0" priority="16"/>
  </conditionalFormatting>
  <conditionalFormatting sqref="A145">
    <cfRule type="duplicateValues" dxfId="0" priority="15"/>
  </conditionalFormatting>
  <conditionalFormatting sqref="A148">
    <cfRule type="duplicateValues" dxfId="0" priority="14"/>
  </conditionalFormatting>
  <conditionalFormatting sqref="A149">
    <cfRule type="duplicateValues" dxfId="0" priority="2"/>
  </conditionalFormatting>
  <conditionalFormatting sqref="A150">
    <cfRule type="duplicateValues" dxfId="0" priority="13"/>
  </conditionalFormatting>
  <conditionalFormatting sqref="A156">
    <cfRule type="duplicateValues" dxfId="0" priority="12"/>
  </conditionalFormatting>
  <conditionalFormatting sqref="A157">
    <cfRule type="duplicateValues" dxfId="0" priority="9"/>
  </conditionalFormatting>
  <conditionalFormatting sqref="A158">
    <cfRule type="duplicateValues" dxfId="0" priority="8"/>
  </conditionalFormatting>
  <conditionalFormatting sqref="A159">
    <cfRule type="duplicateValues" dxfId="0" priority="5"/>
  </conditionalFormatting>
  <conditionalFormatting sqref="A9:A29 A31:A108">
    <cfRule type="duplicateValues" dxfId="0" priority="79"/>
  </conditionalFormatting>
  <pageMargins left="0.550694444444444" right="0.428472222222222" top="0.590277777777778" bottom="0.786805555555556" header="0.511805555555556" footer="0.511805555555556"/>
  <pageSetup paperSize="9" scale="66" fitToHeight="0" orientation="landscape" horizontalDpi="600"/>
  <headerFooter alignWithMargins="0" scaleWithDoc="0">
    <oddFooter>&amp;C第 &amp;P 页，共 &amp;N 页</oddFooter>
  </headerFooter>
  <colBreaks count="1" manualBreakCount="1">
    <brk id="16"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FFFF00"/>
    <pageSetUpPr fitToPage="1"/>
  </sheetPr>
  <dimension ref="A1:D60"/>
  <sheetViews>
    <sheetView tabSelected="1" view="pageBreakPreview" zoomScaleNormal="100" workbookViewId="0">
      <pane ySplit="3" topLeftCell="A4" activePane="bottomLeft" state="frozen"/>
      <selection/>
      <selection pane="bottomLeft" activeCell="C6" sqref="C6"/>
    </sheetView>
  </sheetViews>
  <sheetFormatPr defaultColWidth="9" defaultRowHeight="14.25" outlineLevelCol="3"/>
  <cols>
    <col min="1" max="1" width="17.875" customWidth="1"/>
    <col min="2" max="2" width="38.5" customWidth="1"/>
    <col min="3" max="4" width="21.75" style="32" customWidth="1"/>
  </cols>
  <sheetData>
    <row r="1" ht="18" customHeight="1" spans="1:1">
      <c r="A1" s="64" t="s">
        <v>250</v>
      </c>
    </row>
    <row r="2" ht="46.5" customHeight="1" spans="1:4">
      <c r="A2" s="194" t="s">
        <v>251</v>
      </c>
      <c r="B2" s="194"/>
      <c r="C2" s="195"/>
      <c r="D2" s="195"/>
    </row>
    <row r="3" ht="21.75" customHeight="1" spans="1:4">
      <c r="A3" s="170" t="s">
        <v>42</v>
      </c>
      <c r="B3" s="272"/>
      <c r="C3" s="273"/>
      <c r="D3" s="274" t="s">
        <v>43</v>
      </c>
    </row>
    <row r="4" ht="13.5" customHeight="1" spans="1:4">
      <c r="A4" s="275" t="s">
        <v>44</v>
      </c>
      <c r="B4" s="275" t="s">
        <v>45</v>
      </c>
      <c r="C4" s="276" t="s">
        <v>252</v>
      </c>
      <c r="D4" s="360" t="s">
        <v>253</v>
      </c>
    </row>
    <row r="5" spans="1:4">
      <c r="A5" s="278"/>
      <c r="B5" s="275"/>
      <c r="C5" s="277"/>
      <c r="D5" s="360"/>
    </row>
    <row r="6" ht="24" customHeight="1" spans="1:4">
      <c r="A6" s="283"/>
      <c r="B6" s="361" t="s">
        <v>254</v>
      </c>
      <c r="C6" s="282">
        <f>SUM(C7,C12,C22,C29,C34,C38,C41,C45,C51,C54,C58)</f>
        <v>235928</v>
      </c>
      <c r="D6" s="282">
        <f>SUM(D7,D12,D22,D29,D34,D38,D41,D45,D51,D54,D58)</f>
        <v>134797</v>
      </c>
    </row>
    <row r="7" spans="1:4">
      <c r="A7" s="287">
        <v>501</v>
      </c>
      <c r="B7" s="283" t="s">
        <v>255</v>
      </c>
      <c r="C7" s="282">
        <f>SUM(C8:C11)</f>
        <v>33603</v>
      </c>
      <c r="D7" s="282">
        <f>SUM(D8:D11)</f>
        <v>33058</v>
      </c>
    </row>
    <row r="8" spans="1:4">
      <c r="A8" s="362">
        <v>50101</v>
      </c>
      <c r="B8" s="363" t="s">
        <v>256</v>
      </c>
      <c r="C8" s="285">
        <v>19256</v>
      </c>
      <c r="D8" s="364">
        <v>19190</v>
      </c>
    </row>
    <row r="9" spans="1:4">
      <c r="A9" s="362">
        <v>50102</v>
      </c>
      <c r="B9" s="363" t="s">
        <v>257</v>
      </c>
      <c r="C9" s="285">
        <v>4775</v>
      </c>
      <c r="D9" s="364">
        <v>4775</v>
      </c>
    </row>
    <row r="10" spans="1:4">
      <c r="A10" s="362">
        <v>50103</v>
      </c>
      <c r="B10" s="363" t="s">
        <v>258</v>
      </c>
      <c r="C10" s="285">
        <v>1867</v>
      </c>
      <c r="D10" s="364">
        <v>1866</v>
      </c>
    </row>
    <row r="11" spans="1:4">
      <c r="A11" s="362">
        <v>50199</v>
      </c>
      <c r="B11" s="363" t="s">
        <v>259</v>
      </c>
      <c r="C11" s="285">
        <v>7705</v>
      </c>
      <c r="D11" s="364">
        <v>7227</v>
      </c>
    </row>
    <row r="12" spans="1:4">
      <c r="A12" s="287">
        <v>502</v>
      </c>
      <c r="B12" s="283" t="s">
        <v>260</v>
      </c>
      <c r="C12" s="282">
        <f>SUM(C13:C21)</f>
        <v>22509</v>
      </c>
      <c r="D12" s="282">
        <f>SUM(D13:D21)</f>
        <v>3219</v>
      </c>
    </row>
    <row r="13" spans="1:4">
      <c r="A13" s="362">
        <v>50201</v>
      </c>
      <c r="B13" s="363" t="s">
        <v>261</v>
      </c>
      <c r="C13" s="285">
        <v>6521</v>
      </c>
      <c r="D13" s="364">
        <v>1919</v>
      </c>
    </row>
    <row r="14" spans="1:4">
      <c r="A14" s="362">
        <v>50202</v>
      </c>
      <c r="B14" s="363" t="s">
        <v>262</v>
      </c>
      <c r="C14" s="285">
        <v>65</v>
      </c>
      <c r="D14" s="364">
        <v>0</v>
      </c>
    </row>
    <row r="15" spans="1:4">
      <c r="A15" s="362">
        <v>50203</v>
      </c>
      <c r="B15" s="363" t="s">
        <v>263</v>
      </c>
      <c r="C15" s="285">
        <v>205</v>
      </c>
      <c r="D15" s="364">
        <v>9</v>
      </c>
    </row>
    <row r="16" spans="1:4">
      <c r="A16" s="362">
        <v>50204</v>
      </c>
      <c r="B16" s="363" t="s">
        <v>264</v>
      </c>
      <c r="C16" s="285">
        <v>1170</v>
      </c>
      <c r="D16" s="364">
        <v>5</v>
      </c>
    </row>
    <row r="17" spans="1:4">
      <c r="A17" s="362">
        <v>50205</v>
      </c>
      <c r="B17" s="363" t="s">
        <v>265</v>
      </c>
      <c r="C17" s="285">
        <v>10953</v>
      </c>
      <c r="D17" s="364">
        <v>749</v>
      </c>
    </row>
    <row r="18" spans="1:4">
      <c r="A18" s="362">
        <v>50206</v>
      </c>
      <c r="B18" s="363" t="s">
        <v>266</v>
      </c>
      <c r="C18" s="285">
        <v>19</v>
      </c>
      <c r="D18" s="364">
        <v>7</v>
      </c>
    </row>
    <row r="19" spans="1:4">
      <c r="A19" s="362">
        <v>50208</v>
      </c>
      <c r="B19" s="363" t="s">
        <v>267</v>
      </c>
      <c r="C19" s="285">
        <v>601</v>
      </c>
      <c r="D19" s="364">
        <v>262</v>
      </c>
    </row>
    <row r="20" spans="1:4">
      <c r="A20" s="362">
        <v>50209</v>
      </c>
      <c r="B20" s="363" t="s">
        <v>268</v>
      </c>
      <c r="C20" s="285">
        <v>1016</v>
      </c>
      <c r="D20" s="364">
        <v>55</v>
      </c>
    </row>
    <row r="21" spans="1:4">
      <c r="A21" s="362">
        <v>50299</v>
      </c>
      <c r="B21" s="363" t="s">
        <v>269</v>
      </c>
      <c r="C21" s="285">
        <v>1959</v>
      </c>
      <c r="D21" s="364">
        <v>213</v>
      </c>
    </row>
    <row r="22" spans="1:4">
      <c r="A22" s="287">
        <v>503</v>
      </c>
      <c r="B22" s="283" t="s">
        <v>270</v>
      </c>
      <c r="C22" s="282">
        <f>SUM(C23:C28)</f>
        <v>5786</v>
      </c>
      <c r="D22" s="282">
        <f>SUM(D23:D28)</f>
        <v>20</v>
      </c>
    </row>
    <row r="23" spans="1:4">
      <c r="A23" s="362">
        <v>50301</v>
      </c>
      <c r="B23" s="363" t="s">
        <v>271</v>
      </c>
      <c r="C23" s="285">
        <v>386</v>
      </c>
      <c r="D23" s="364">
        <v>0</v>
      </c>
    </row>
    <row r="24" spans="1:4">
      <c r="A24" s="362">
        <v>50302</v>
      </c>
      <c r="B24" s="363" t="s">
        <v>272</v>
      </c>
      <c r="C24" s="285">
        <v>3832</v>
      </c>
      <c r="D24" s="364">
        <v>0</v>
      </c>
    </row>
    <row r="25" spans="1:4">
      <c r="A25" s="362">
        <v>50303</v>
      </c>
      <c r="B25" s="363" t="s">
        <v>273</v>
      </c>
      <c r="C25" s="285">
        <v>230</v>
      </c>
      <c r="D25" s="364">
        <v>0</v>
      </c>
    </row>
    <row r="26" spans="1:4">
      <c r="A26" s="362">
        <v>50306</v>
      </c>
      <c r="B26" s="363" t="s">
        <v>274</v>
      </c>
      <c r="C26" s="285">
        <v>775</v>
      </c>
      <c r="D26" s="364">
        <v>20</v>
      </c>
    </row>
    <row r="27" spans="1:4">
      <c r="A27" s="362">
        <v>50307</v>
      </c>
      <c r="B27" s="363" t="s">
        <v>275</v>
      </c>
      <c r="C27" s="285">
        <v>276</v>
      </c>
      <c r="D27" s="364">
        <v>0</v>
      </c>
    </row>
    <row r="28" spans="1:4">
      <c r="A28" s="362">
        <v>50399</v>
      </c>
      <c r="B28" s="363" t="s">
        <v>276</v>
      </c>
      <c r="C28" s="285">
        <v>287</v>
      </c>
      <c r="D28" s="364">
        <v>0</v>
      </c>
    </row>
    <row r="29" spans="1:4">
      <c r="A29" s="287">
        <v>504</v>
      </c>
      <c r="B29" s="283" t="s">
        <v>277</v>
      </c>
      <c r="C29" s="282">
        <f>SUM(C30:C33)</f>
        <v>5613</v>
      </c>
      <c r="D29" s="282">
        <f>SUM(D30:D33)</f>
        <v>0</v>
      </c>
    </row>
    <row r="30" spans="1:4">
      <c r="A30" s="362">
        <v>50401</v>
      </c>
      <c r="B30" s="363" t="s">
        <v>271</v>
      </c>
      <c r="C30" s="285">
        <v>160</v>
      </c>
      <c r="D30" s="364">
        <v>0</v>
      </c>
    </row>
    <row r="31" spans="1:4">
      <c r="A31" s="362">
        <v>50402</v>
      </c>
      <c r="B31" s="363" t="s">
        <v>272</v>
      </c>
      <c r="C31" s="285">
        <v>5020</v>
      </c>
      <c r="D31" s="364">
        <v>0</v>
      </c>
    </row>
    <row r="32" spans="1:4">
      <c r="A32" s="362">
        <v>50404</v>
      </c>
      <c r="B32" s="363" t="s">
        <v>274</v>
      </c>
      <c r="C32" s="285">
        <v>80</v>
      </c>
      <c r="D32" s="364">
        <v>0</v>
      </c>
    </row>
    <row r="33" spans="1:4">
      <c r="A33" s="362">
        <v>50405</v>
      </c>
      <c r="B33" s="363" t="s">
        <v>275</v>
      </c>
      <c r="C33" s="285">
        <v>353</v>
      </c>
      <c r="D33" s="364">
        <v>0</v>
      </c>
    </row>
    <row r="34" spans="1:4">
      <c r="A34" s="287">
        <v>505</v>
      </c>
      <c r="B34" s="283" t="s">
        <v>278</v>
      </c>
      <c r="C34" s="282">
        <f>SUM(C35:C37)</f>
        <v>108245</v>
      </c>
      <c r="D34" s="282">
        <f>SUM(D35:D37)</f>
        <v>87038</v>
      </c>
    </row>
    <row r="35" spans="1:4">
      <c r="A35" s="362">
        <v>50501</v>
      </c>
      <c r="B35" s="363" t="s">
        <v>279</v>
      </c>
      <c r="C35" s="285">
        <v>90530</v>
      </c>
      <c r="D35" s="364">
        <v>84050</v>
      </c>
    </row>
    <row r="36" spans="1:4">
      <c r="A36" s="362">
        <v>50502</v>
      </c>
      <c r="B36" s="363" t="s">
        <v>280</v>
      </c>
      <c r="C36" s="285">
        <v>17715</v>
      </c>
      <c r="D36" s="364">
        <v>2988</v>
      </c>
    </row>
    <row r="37" spans="1:4">
      <c r="A37" s="362">
        <v>50599</v>
      </c>
      <c r="B37" s="363" t="s">
        <v>281</v>
      </c>
      <c r="C37" s="285">
        <v>0</v>
      </c>
      <c r="D37" s="364">
        <v>0</v>
      </c>
    </row>
    <row r="38" spans="1:4">
      <c r="A38" s="287">
        <v>506</v>
      </c>
      <c r="B38" s="283" t="s">
        <v>282</v>
      </c>
      <c r="C38" s="282">
        <f>SUM(C39:C40)</f>
        <v>4435</v>
      </c>
      <c r="D38" s="282">
        <f>SUM(D39:D39)</f>
        <v>21</v>
      </c>
    </row>
    <row r="39" spans="1:4">
      <c r="A39" s="362">
        <v>50601</v>
      </c>
      <c r="B39" s="363" t="s">
        <v>283</v>
      </c>
      <c r="C39" s="285">
        <v>3181</v>
      </c>
      <c r="D39" s="364">
        <v>21</v>
      </c>
    </row>
    <row r="40" spans="1:4">
      <c r="A40" s="362">
        <v>50602</v>
      </c>
      <c r="B40" s="363" t="s">
        <v>284</v>
      </c>
      <c r="C40" s="285">
        <v>1254</v>
      </c>
      <c r="D40" s="364">
        <v>0</v>
      </c>
    </row>
    <row r="41" spans="1:4">
      <c r="A41" s="287">
        <v>507</v>
      </c>
      <c r="B41" s="283" t="s">
        <v>285</v>
      </c>
      <c r="C41" s="282">
        <f>SUM(C42:C44)</f>
        <v>2945</v>
      </c>
      <c r="D41" s="282">
        <f>SUM(D42:D44)</f>
        <v>0</v>
      </c>
    </row>
    <row r="42" spans="1:4">
      <c r="A42" s="362">
        <v>50701</v>
      </c>
      <c r="B42" s="363" t="s">
        <v>286</v>
      </c>
      <c r="C42" s="285">
        <v>379</v>
      </c>
      <c r="D42" s="364">
        <v>0</v>
      </c>
    </row>
    <row r="43" spans="1:4">
      <c r="A43" s="362">
        <v>50702</v>
      </c>
      <c r="B43" s="363" t="s">
        <v>287</v>
      </c>
      <c r="C43" s="285">
        <v>389</v>
      </c>
      <c r="D43" s="364">
        <v>0</v>
      </c>
    </row>
    <row r="44" spans="1:4">
      <c r="A44" s="362">
        <v>50799</v>
      </c>
      <c r="B44" s="363" t="s">
        <v>288</v>
      </c>
      <c r="C44" s="285">
        <v>2177</v>
      </c>
      <c r="D44" s="364">
        <v>0</v>
      </c>
    </row>
    <row r="45" spans="1:4">
      <c r="A45" s="287">
        <v>509</v>
      </c>
      <c r="B45" s="283" t="s">
        <v>289</v>
      </c>
      <c r="C45" s="282">
        <f>SUM(C46:C50)</f>
        <v>41098</v>
      </c>
      <c r="D45" s="282">
        <f>SUM(D46:D50)</f>
        <v>11441</v>
      </c>
    </row>
    <row r="46" spans="1:4">
      <c r="A46" s="362">
        <v>50901</v>
      </c>
      <c r="B46" s="363" t="s">
        <v>290</v>
      </c>
      <c r="C46" s="285">
        <v>16964</v>
      </c>
      <c r="D46" s="364">
        <v>1889</v>
      </c>
    </row>
    <row r="47" spans="1:4">
      <c r="A47" s="362">
        <v>50902</v>
      </c>
      <c r="B47" s="363" t="s">
        <v>291</v>
      </c>
      <c r="C47" s="285">
        <v>4399</v>
      </c>
      <c r="D47" s="364">
        <v>5</v>
      </c>
    </row>
    <row r="48" spans="1:4">
      <c r="A48" s="362">
        <v>50903</v>
      </c>
      <c r="B48" s="363" t="s">
        <v>292</v>
      </c>
      <c r="C48" s="285">
        <v>5103</v>
      </c>
      <c r="D48" s="364">
        <v>0</v>
      </c>
    </row>
    <row r="49" spans="1:4">
      <c r="A49" s="362">
        <v>50905</v>
      </c>
      <c r="B49" s="363" t="s">
        <v>293</v>
      </c>
      <c r="C49" s="285">
        <v>8766</v>
      </c>
      <c r="D49" s="364">
        <v>8685</v>
      </c>
    </row>
    <row r="50" spans="1:4">
      <c r="A50" s="362">
        <v>50999</v>
      </c>
      <c r="B50" s="363" t="s">
        <v>294</v>
      </c>
      <c r="C50" s="285">
        <v>5866</v>
      </c>
      <c r="D50" s="364">
        <v>862</v>
      </c>
    </row>
    <row r="51" spans="1:4">
      <c r="A51" s="287">
        <v>510</v>
      </c>
      <c r="B51" s="283" t="s">
        <v>295</v>
      </c>
      <c r="C51" s="282">
        <f>SUM(C52:C53)</f>
        <v>7261</v>
      </c>
      <c r="D51" s="282">
        <f>SUM(D52:D53)</f>
        <v>0</v>
      </c>
    </row>
    <row r="52" spans="1:4">
      <c r="A52" s="362">
        <v>51002</v>
      </c>
      <c r="B52" s="363" t="s">
        <v>296</v>
      </c>
      <c r="C52" s="285">
        <v>3248</v>
      </c>
      <c r="D52" s="364">
        <v>0</v>
      </c>
    </row>
    <row r="53" spans="1:4">
      <c r="A53" s="362">
        <v>51004</v>
      </c>
      <c r="B53" s="363" t="s">
        <v>297</v>
      </c>
      <c r="C53" s="285">
        <v>4013</v>
      </c>
      <c r="D53" s="364">
        <v>0</v>
      </c>
    </row>
    <row r="54" spans="1:4">
      <c r="A54" s="287">
        <v>511</v>
      </c>
      <c r="B54" s="283" t="s">
        <v>298</v>
      </c>
      <c r="C54" s="282">
        <f>SUM(C55:C57)</f>
        <v>2950</v>
      </c>
      <c r="D54" s="282">
        <f>SUM(D55:D57)</f>
        <v>0</v>
      </c>
    </row>
    <row r="55" spans="1:4">
      <c r="A55" s="362">
        <v>51101</v>
      </c>
      <c r="B55" s="363" t="s">
        <v>299</v>
      </c>
      <c r="C55" s="285">
        <v>2899</v>
      </c>
      <c r="D55" s="364">
        <v>0</v>
      </c>
    </row>
    <row r="56" spans="1:4">
      <c r="A56" s="362">
        <v>51102</v>
      </c>
      <c r="B56" s="363" t="s">
        <v>300</v>
      </c>
      <c r="C56" s="285">
        <v>28</v>
      </c>
      <c r="D56" s="364">
        <v>0</v>
      </c>
    </row>
    <row r="57" spans="1:4">
      <c r="A57" s="362">
        <v>51103</v>
      </c>
      <c r="B57" s="363" t="s">
        <v>301</v>
      </c>
      <c r="C57" s="285">
        <v>23</v>
      </c>
      <c r="D57" s="364">
        <v>0</v>
      </c>
    </row>
    <row r="58" spans="1:4">
      <c r="A58" s="287" t="s">
        <v>302</v>
      </c>
      <c r="B58" s="283" t="s">
        <v>239</v>
      </c>
      <c r="C58" s="282">
        <f>SUM(C59:C60)</f>
        <v>1483</v>
      </c>
      <c r="D58" s="282"/>
    </row>
    <row r="59" spans="1:4">
      <c r="A59" s="362">
        <v>59908</v>
      </c>
      <c r="B59" s="363" t="s">
        <v>303</v>
      </c>
      <c r="C59" s="285">
        <v>159</v>
      </c>
      <c r="D59" s="364">
        <v>0</v>
      </c>
    </row>
    <row r="60" spans="1:4">
      <c r="A60" s="362">
        <v>59999</v>
      </c>
      <c r="B60" s="363" t="s">
        <v>304</v>
      </c>
      <c r="C60" s="285">
        <v>1324</v>
      </c>
      <c r="D60" s="364">
        <v>0</v>
      </c>
    </row>
  </sheetData>
  <autoFilter ref="A6:D60">
    <extLst/>
  </autoFilter>
  <mergeCells count="5">
    <mergeCell ref="A2:D2"/>
    <mergeCell ref="A4:A5"/>
    <mergeCell ref="B4:B5"/>
    <mergeCell ref="C4:C5"/>
    <mergeCell ref="D4:D5"/>
  </mergeCells>
  <printOptions horizontalCentered="1"/>
  <pageMargins left="0.550694444444444" right="0.432638888888889" top="0.590277777777778" bottom="0.904861111111111" header="0.511805555555556" footer="0.511805555555556"/>
  <pageSetup paperSize="9" fitToHeight="0" orientation="landscape" horizontalDpi="600"/>
  <headerFooter alignWithMargins="0" scaleWithDoc="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FFFF00"/>
    <pageSetUpPr fitToPage="1"/>
  </sheetPr>
  <dimension ref="A1:H27"/>
  <sheetViews>
    <sheetView view="pageBreakPreview" zoomScaleNormal="100" workbookViewId="0">
      <selection activeCell="E5" sqref="E5"/>
    </sheetView>
  </sheetViews>
  <sheetFormatPr defaultColWidth="9" defaultRowHeight="14.25" outlineLevelCol="7"/>
  <cols>
    <col min="1" max="1" width="14.375" customWidth="1"/>
    <col min="2" max="2" width="26.875" customWidth="1"/>
    <col min="3" max="5" width="12.625" style="32" customWidth="1"/>
    <col min="6" max="6" width="12.625" customWidth="1"/>
    <col min="7" max="7" width="12.625" style="32" customWidth="1"/>
    <col min="8" max="8" width="12.875" customWidth="1"/>
    <col min="9" max="9" width="12.625"/>
    <col min="10" max="10" width="13.75"/>
  </cols>
  <sheetData>
    <row r="1" spans="1:5">
      <c r="A1" s="342" t="s">
        <v>305</v>
      </c>
      <c r="B1" s="64"/>
      <c r="E1" s="343"/>
    </row>
    <row r="2" ht="20.25" spans="1:8">
      <c r="A2" s="234" t="s">
        <v>306</v>
      </c>
      <c r="B2" s="235"/>
      <c r="C2" s="195"/>
      <c r="D2" s="195"/>
      <c r="E2" s="195"/>
      <c r="F2" s="344"/>
      <c r="G2" s="195"/>
      <c r="H2" s="344"/>
    </row>
    <row r="3" ht="18.75" spans="1:8">
      <c r="A3" s="170" t="s">
        <v>42</v>
      </c>
      <c r="B3" s="345"/>
      <c r="C3" s="346"/>
      <c r="D3" s="346"/>
      <c r="E3" s="346"/>
      <c r="F3" s="347" t="s">
        <v>43</v>
      </c>
      <c r="G3" s="274"/>
      <c r="H3" s="347"/>
    </row>
    <row r="4" ht="31.5" customHeight="1" spans="1:8">
      <c r="A4" s="245" t="s">
        <v>44</v>
      </c>
      <c r="B4" s="348" t="s">
        <v>45</v>
      </c>
      <c r="C4" s="203" t="s">
        <v>46</v>
      </c>
      <c r="D4" s="203" t="s">
        <v>47</v>
      </c>
      <c r="E4" s="203" t="s">
        <v>48</v>
      </c>
      <c r="F4" s="349" t="s">
        <v>49</v>
      </c>
      <c r="G4" s="203" t="s">
        <v>50</v>
      </c>
      <c r="H4" s="349" t="s">
        <v>51</v>
      </c>
    </row>
    <row r="5" ht="23.25" customHeight="1" spans="1:8">
      <c r="A5" s="348" t="s">
        <v>53</v>
      </c>
      <c r="B5" s="348"/>
      <c r="C5" s="208">
        <f>C6+C21</f>
        <v>89590.8</v>
      </c>
      <c r="D5" s="208">
        <f>D6+D21</f>
        <v>89591</v>
      </c>
      <c r="E5" s="208">
        <f>E6+E21</f>
        <v>76925.493224</v>
      </c>
      <c r="F5" s="350">
        <f>E5/D5</f>
        <v>0.858629697447288</v>
      </c>
      <c r="G5" s="208">
        <f>G6+G21</f>
        <v>67142.2</v>
      </c>
      <c r="H5" s="350">
        <f>E5/G5-1</f>
        <v>0.145710048583454</v>
      </c>
    </row>
    <row r="6" ht="23.25" customHeight="1" spans="1:8">
      <c r="A6" s="351">
        <v>101</v>
      </c>
      <c r="B6" s="351" t="s">
        <v>54</v>
      </c>
      <c r="C6" s="208">
        <f>SUM(C7:C20)</f>
        <v>61449.8</v>
      </c>
      <c r="D6" s="208">
        <v>61450</v>
      </c>
      <c r="E6" s="208">
        <f>SUM(E7:E20)</f>
        <v>56817.783503</v>
      </c>
      <c r="F6" s="350">
        <f>E6/D6</f>
        <v>0.924618120471928</v>
      </c>
      <c r="G6" s="208">
        <f>SUM(G7:G20)</f>
        <v>39037.2</v>
      </c>
      <c r="H6" s="350">
        <f>E6/G6-1</f>
        <v>0.455477941630035</v>
      </c>
    </row>
    <row r="7" ht="23.25" customHeight="1" spans="1:8">
      <c r="A7" s="352">
        <v>10101</v>
      </c>
      <c r="B7" s="353" t="s">
        <v>55</v>
      </c>
      <c r="C7" s="354">
        <v>19745</v>
      </c>
      <c r="D7" s="354">
        <v>19745</v>
      </c>
      <c r="E7" s="248">
        <v>22644.801206</v>
      </c>
      <c r="F7" s="355">
        <f>E7/D7</f>
        <v>1.1468625579134</v>
      </c>
      <c r="G7" s="248">
        <v>12075</v>
      </c>
      <c r="H7" s="355">
        <f>E7/G7-1</f>
        <v>0.875345855569359</v>
      </c>
    </row>
    <row r="8" ht="20" customHeight="1" spans="1:8">
      <c r="A8" s="352">
        <v>10104</v>
      </c>
      <c r="B8" s="353" t="s">
        <v>57</v>
      </c>
      <c r="C8" s="354">
        <v>5860</v>
      </c>
      <c r="D8" s="354">
        <v>5860</v>
      </c>
      <c r="E8" s="248">
        <v>4253.534385</v>
      </c>
      <c r="F8" s="355">
        <f>E8/D8</f>
        <v>0.725859110068259</v>
      </c>
      <c r="G8" s="248">
        <v>4641</v>
      </c>
      <c r="H8" s="355">
        <f>E8/G8-1</f>
        <v>-0.0834875274725275</v>
      </c>
    </row>
    <row r="9" ht="23.25" customHeight="1" spans="1:8">
      <c r="A9" s="352">
        <v>10106</v>
      </c>
      <c r="B9" s="353" t="s">
        <v>59</v>
      </c>
      <c r="C9" s="354">
        <v>1724.6</v>
      </c>
      <c r="D9" s="354">
        <v>1725</v>
      </c>
      <c r="E9" s="248">
        <v>2158.625914</v>
      </c>
      <c r="F9" s="355">
        <f t="shared" ref="F9:F20" si="0">E9/D9</f>
        <v>1.25137734144928</v>
      </c>
      <c r="G9" s="248">
        <v>1803</v>
      </c>
      <c r="H9" s="355">
        <f t="shared" ref="H9:H20" si="1">E9/G9-1</f>
        <v>0.197241216860787</v>
      </c>
    </row>
    <row r="10" ht="23.25" customHeight="1" spans="1:8">
      <c r="A10" s="352">
        <v>10107</v>
      </c>
      <c r="B10" s="353" t="s">
        <v>61</v>
      </c>
      <c r="C10" s="354">
        <v>1944.3</v>
      </c>
      <c r="D10" s="354">
        <v>444</v>
      </c>
      <c r="E10" s="248">
        <v>456.859244</v>
      </c>
      <c r="F10" s="355">
        <f t="shared" si="0"/>
        <v>1.02896226126126</v>
      </c>
      <c r="G10" s="248">
        <v>415</v>
      </c>
      <c r="H10" s="355">
        <f t="shared" si="1"/>
        <v>0.100865648192771</v>
      </c>
    </row>
    <row r="11" ht="23.25" customHeight="1" spans="1:8">
      <c r="A11" s="352">
        <v>10109</v>
      </c>
      <c r="B11" s="353" t="s">
        <v>63</v>
      </c>
      <c r="C11" s="354">
        <v>3789.5</v>
      </c>
      <c r="D11" s="354">
        <v>3790</v>
      </c>
      <c r="E11" s="248">
        <v>3504.509077</v>
      </c>
      <c r="F11" s="355">
        <f t="shared" si="0"/>
        <v>0.924672579683377</v>
      </c>
      <c r="G11" s="248">
        <v>2833</v>
      </c>
      <c r="H11" s="355">
        <f t="shared" si="1"/>
        <v>0.237031089657607</v>
      </c>
    </row>
    <row r="12" ht="23.25" customHeight="1" spans="1:8">
      <c r="A12" s="352">
        <v>10110</v>
      </c>
      <c r="B12" s="353" t="s">
        <v>64</v>
      </c>
      <c r="C12" s="354">
        <v>4891.9</v>
      </c>
      <c r="D12" s="354">
        <v>4892</v>
      </c>
      <c r="E12" s="356">
        <v>4609.828979</v>
      </c>
      <c r="F12" s="355">
        <f t="shared" si="0"/>
        <v>0.942319905764514</v>
      </c>
      <c r="G12" s="356">
        <v>4203</v>
      </c>
      <c r="H12" s="355">
        <f t="shared" si="1"/>
        <v>0.0967949034023319</v>
      </c>
    </row>
    <row r="13" ht="23.25" customHeight="1" spans="1:8">
      <c r="A13" s="352">
        <v>10111</v>
      </c>
      <c r="B13" s="353" t="s">
        <v>65</v>
      </c>
      <c r="C13" s="354">
        <v>2388.8</v>
      </c>
      <c r="D13" s="354">
        <v>2389</v>
      </c>
      <c r="E13" s="356">
        <v>2157.985137</v>
      </c>
      <c r="F13" s="355">
        <f t="shared" si="0"/>
        <v>0.903300601506907</v>
      </c>
      <c r="G13" s="356">
        <v>1712</v>
      </c>
      <c r="H13" s="355">
        <f t="shared" si="1"/>
        <v>0.26050533703271</v>
      </c>
    </row>
    <row r="14" ht="23.25" customHeight="1" spans="1:8">
      <c r="A14" s="352">
        <v>10112</v>
      </c>
      <c r="B14" s="353" t="s">
        <v>66</v>
      </c>
      <c r="C14" s="354">
        <v>3363.7</v>
      </c>
      <c r="D14" s="354">
        <v>3364</v>
      </c>
      <c r="E14" s="356">
        <v>3016.308319</v>
      </c>
      <c r="F14" s="355">
        <f t="shared" si="0"/>
        <v>0.896643376634958</v>
      </c>
      <c r="G14" s="356">
        <v>2211</v>
      </c>
      <c r="H14" s="355">
        <f t="shared" si="1"/>
        <v>0.364228095431931</v>
      </c>
    </row>
    <row r="15" ht="23.25" customHeight="1" spans="1:8">
      <c r="A15" s="352">
        <v>10113</v>
      </c>
      <c r="B15" s="353" t="s">
        <v>67</v>
      </c>
      <c r="C15" s="354">
        <v>4800</v>
      </c>
      <c r="D15" s="354">
        <v>4800</v>
      </c>
      <c r="E15" s="356">
        <v>2682.525565</v>
      </c>
      <c r="F15" s="355">
        <f t="shared" si="0"/>
        <v>0.558859492708333</v>
      </c>
      <c r="G15" s="356">
        <v>2580</v>
      </c>
      <c r="H15" s="355">
        <f t="shared" si="1"/>
        <v>0.0397385910852712</v>
      </c>
    </row>
    <row r="16" ht="23.25" customHeight="1" spans="1:8">
      <c r="A16" s="352">
        <v>10114</v>
      </c>
      <c r="B16" s="353" t="s">
        <v>68</v>
      </c>
      <c r="C16" s="354">
        <v>1200</v>
      </c>
      <c r="D16" s="354">
        <v>1200</v>
      </c>
      <c r="E16" s="356">
        <v>1227.911117</v>
      </c>
      <c r="F16" s="355">
        <f t="shared" si="0"/>
        <v>1.02325926416667</v>
      </c>
      <c r="G16" s="356">
        <v>1203</v>
      </c>
      <c r="H16" s="355">
        <f t="shared" si="1"/>
        <v>0.0207074954280964</v>
      </c>
    </row>
    <row r="17" ht="23.25" customHeight="1" spans="1:8">
      <c r="A17" s="352">
        <v>10118</v>
      </c>
      <c r="B17" s="353" t="s">
        <v>69</v>
      </c>
      <c r="C17" s="354">
        <v>736</v>
      </c>
      <c r="D17" s="354">
        <v>4236</v>
      </c>
      <c r="E17" s="356">
        <v>3859.691634</v>
      </c>
      <c r="F17" s="355">
        <f t="shared" si="0"/>
        <v>0.911164219546742</v>
      </c>
      <c r="G17" s="356">
        <v>1573</v>
      </c>
      <c r="H17" s="355">
        <f t="shared" si="1"/>
        <v>1.45371368976478</v>
      </c>
    </row>
    <row r="18" ht="23.25" customHeight="1" spans="1:8">
      <c r="A18" s="352">
        <v>10119</v>
      </c>
      <c r="B18" s="353" t="s">
        <v>71</v>
      </c>
      <c r="C18" s="354">
        <v>10836</v>
      </c>
      <c r="D18" s="354">
        <v>8836</v>
      </c>
      <c r="E18" s="356">
        <v>6105.375853</v>
      </c>
      <c r="F18" s="355">
        <f t="shared" si="0"/>
        <v>0.690966031349027</v>
      </c>
      <c r="G18" s="356">
        <v>3623</v>
      </c>
      <c r="H18" s="355">
        <f t="shared" si="1"/>
        <v>0.685171364338946</v>
      </c>
    </row>
    <row r="19" ht="23.25" customHeight="1" spans="1:8">
      <c r="A19" s="352">
        <v>10120</v>
      </c>
      <c r="B19" s="357" t="s">
        <v>72</v>
      </c>
      <c r="C19" s="354">
        <v>0</v>
      </c>
      <c r="D19" s="354">
        <v>0</v>
      </c>
      <c r="E19" s="356">
        <v>0</v>
      </c>
      <c r="F19" s="355">
        <v>0</v>
      </c>
      <c r="G19" s="356">
        <v>0.2</v>
      </c>
      <c r="H19" s="355">
        <f t="shared" si="1"/>
        <v>-1</v>
      </c>
    </row>
    <row r="20" ht="23.25" customHeight="1" spans="1:8">
      <c r="A20" s="352">
        <v>10121</v>
      </c>
      <c r="B20" s="357" t="s">
        <v>73</v>
      </c>
      <c r="C20" s="354">
        <v>170</v>
      </c>
      <c r="D20" s="354">
        <v>170</v>
      </c>
      <c r="E20" s="356">
        <v>139.827073</v>
      </c>
      <c r="F20" s="355">
        <f t="shared" si="0"/>
        <v>0.822512194117647</v>
      </c>
      <c r="G20" s="356">
        <v>165</v>
      </c>
      <c r="H20" s="355">
        <f t="shared" si="1"/>
        <v>-0.152563193939394</v>
      </c>
    </row>
    <row r="21" ht="23.25" customHeight="1" spans="1:8">
      <c r="A21" s="351">
        <v>103</v>
      </c>
      <c r="B21" s="351" t="s">
        <v>75</v>
      </c>
      <c r="C21" s="208">
        <f>SUM(C22:C27)</f>
        <v>28141</v>
      </c>
      <c r="D21" s="208">
        <f>SUM(D22:D27)</f>
        <v>28141</v>
      </c>
      <c r="E21" s="208">
        <f>SUM(E22:E27)</f>
        <v>20107.709721</v>
      </c>
      <c r="F21" s="350">
        <f t="shared" ref="F21:F27" si="2">E21/D21</f>
        <v>0.714534299456309</v>
      </c>
      <c r="G21" s="208">
        <f>SUM(G22:G27)</f>
        <v>28105</v>
      </c>
      <c r="H21" s="350">
        <f t="shared" ref="H21:H27" si="3">E21/G21-1</f>
        <v>-0.284550445792564</v>
      </c>
    </row>
    <row r="22" ht="23.25" customHeight="1" spans="1:8">
      <c r="A22" s="352">
        <v>10302</v>
      </c>
      <c r="B22" s="353" t="s">
        <v>76</v>
      </c>
      <c r="C22" s="354">
        <v>3167</v>
      </c>
      <c r="D22" s="354">
        <v>3167</v>
      </c>
      <c r="E22" s="356">
        <v>5587.969998</v>
      </c>
      <c r="F22" s="355">
        <f t="shared" si="2"/>
        <v>1.7644363744869</v>
      </c>
      <c r="G22" s="356">
        <v>3076</v>
      </c>
      <c r="H22" s="355">
        <f t="shared" si="3"/>
        <v>0.816635239921977</v>
      </c>
    </row>
    <row r="23" ht="23.25" customHeight="1" spans="1:8">
      <c r="A23" s="352">
        <v>10304</v>
      </c>
      <c r="B23" s="353" t="s">
        <v>78</v>
      </c>
      <c r="C23" s="354">
        <v>8612</v>
      </c>
      <c r="D23" s="354">
        <v>8612</v>
      </c>
      <c r="E23" s="356">
        <v>3959.249312</v>
      </c>
      <c r="F23" s="355">
        <f t="shared" si="2"/>
        <v>0.459736334417092</v>
      </c>
      <c r="G23" s="356">
        <v>10480</v>
      </c>
      <c r="H23" s="355">
        <f t="shared" si="3"/>
        <v>-0.622209035114504</v>
      </c>
    </row>
    <row r="24" ht="23.25" customHeight="1" spans="1:8">
      <c r="A24" s="352">
        <v>10305</v>
      </c>
      <c r="B24" s="353" t="s">
        <v>80</v>
      </c>
      <c r="C24" s="354">
        <v>12577</v>
      </c>
      <c r="D24" s="354">
        <v>12528</v>
      </c>
      <c r="E24" s="356">
        <v>7195.104693</v>
      </c>
      <c r="F24" s="355">
        <f t="shared" si="2"/>
        <v>0.574321894396552</v>
      </c>
      <c r="G24" s="356">
        <v>4742</v>
      </c>
      <c r="H24" s="355">
        <f t="shared" si="3"/>
        <v>0.517314359552931</v>
      </c>
    </row>
    <row r="25" ht="23.25" customHeight="1" spans="1:8">
      <c r="A25" s="352">
        <v>10307</v>
      </c>
      <c r="B25" s="358" t="s">
        <v>81</v>
      </c>
      <c r="C25" s="354">
        <v>2975</v>
      </c>
      <c r="D25" s="354">
        <v>2975</v>
      </c>
      <c r="E25" s="356">
        <v>3034.933876</v>
      </c>
      <c r="F25" s="355">
        <f t="shared" si="2"/>
        <v>1.02014584067227</v>
      </c>
      <c r="G25" s="356">
        <v>8928</v>
      </c>
      <c r="H25" s="355">
        <f t="shared" si="3"/>
        <v>-0.660065650089606</v>
      </c>
    </row>
    <row r="26" ht="23.25" customHeight="1" spans="1:8">
      <c r="A26" s="352">
        <v>10309</v>
      </c>
      <c r="B26" s="359" t="s">
        <v>83</v>
      </c>
      <c r="C26" s="354">
        <v>720</v>
      </c>
      <c r="D26" s="354">
        <v>720</v>
      </c>
      <c r="E26" s="356">
        <v>188.729622</v>
      </c>
      <c r="F26" s="355">
        <f t="shared" si="2"/>
        <v>0.262124475</v>
      </c>
      <c r="G26" s="356">
        <v>750</v>
      </c>
      <c r="H26" s="355">
        <f t="shared" si="3"/>
        <v>-0.748360504</v>
      </c>
    </row>
    <row r="27" ht="23.25" customHeight="1" spans="1:8">
      <c r="A27" s="352">
        <v>10399</v>
      </c>
      <c r="B27" s="359" t="s">
        <v>85</v>
      </c>
      <c r="C27" s="354">
        <v>90</v>
      </c>
      <c r="D27" s="354">
        <v>139</v>
      </c>
      <c r="E27" s="356">
        <v>141.72222</v>
      </c>
      <c r="F27" s="355">
        <f t="shared" si="2"/>
        <v>1.01958431654676</v>
      </c>
      <c r="G27" s="356">
        <v>129</v>
      </c>
      <c r="H27" s="355">
        <f t="shared" si="3"/>
        <v>0.0986218604651161</v>
      </c>
    </row>
  </sheetData>
  <autoFilter ref="A5:H27">
    <extLst/>
  </autoFilter>
  <mergeCells count="3">
    <mergeCell ref="A2:H2"/>
    <mergeCell ref="F3:H3"/>
    <mergeCell ref="A5:B5"/>
  </mergeCells>
  <printOptions horizontalCentered="1"/>
  <pageMargins left="0.700694444444445" right="0.700694444444445" top="0.751388888888889" bottom="0.751388888888889" header="0.298611111111111" footer="0.298611111111111"/>
  <pageSetup paperSize="9" scale="73" orientation="landscape" horizontalDpi="6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FFFF00"/>
    <pageSetUpPr fitToPage="1"/>
  </sheetPr>
  <dimension ref="A1:O526"/>
  <sheetViews>
    <sheetView view="pageBreakPreview" zoomScaleNormal="100" workbookViewId="0">
      <selection activeCell="P1" sqref="P$1:XFD$1048576"/>
    </sheetView>
  </sheetViews>
  <sheetFormatPr defaultColWidth="9" defaultRowHeight="14.25"/>
  <cols>
    <col min="1" max="1" width="11.125" customWidth="1"/>
    <col min="2" max="2" width="26.125" customWidth="1"/>
    <col min="3" max="4" width="14.125" style="32" customWidth="1"/>
    <col min="5" max="6" width="12.875" style="32" customWidth="1"/>
    <col min="7" max="9" width="14.125" style="32" customWidth="1"/>
    <col min="10" max="10" width="9.375" customWidth="1"/>
    <col min="11" max="12" width="12.875" style="32" customWidth="1"/>
    <col min="13" max="13" width="14.125" style="32" customWidth="1"/>
    <col min="14" max="14" width="11.125" customWidth="1"/>
    <col min="15" max="15" width="11.5" customWidth="1"/>
  </cols>
  <sheetData>
    <row r="1" spans="1:15">
      <c r="A1" s="288" t="s">
        <v>307</v>
      </c>
      <c r="B1" s="289"/>
      <c r="C1" s="290"/>
      <c r="D1" s="290"/>
      <c r="E1" s="290"/>
      <c r="F1" s="290"/>
      <c r="G1" s="290"/>
      <c r="H1" s="290"/>
      <c r="I1" s="290"/>
      <c r="J1" s="319"/>
      <c r="K1" s="290"/>
      <c r="L1" s="290"/>
      <c r="M1" s="290"/>
      <c r="N1" s="319"/>
      <c r="O1" s="289"/>
    </row>
    <row r="2" ht="24" customHeight="1" spans="1:15">
      <c r="A2" s="291" t="s">
        <v>308</v>
      </c>
      <c r="B2" s="291"/>
      <c r="C2" s="292"/>
      <c r="D2" s="292"/>
      <c r="E2" s="292"/>
      <c r="F2" s="292"/>
      <c r="G2" s="292"/>
      <c r="H2" s="292"/>
      <c r="I2" s="292"/>
      <c r="J2" s="320"/>
      <c r="K2" s="292"/>
      <c r="L2" s="292"/>
      <c r="M2" s="292"/>
      <c r="N2" s="320"/>
      <c r="O2" s="321"/>
    </row>
    <row r="3" ht="14" customHeight="1" spans="1:15">
      <c r="A3" s="170" t="s">
        <v>42</v>
      </c>
      <c r="B3" s="289"/>
      <c r="C3" s="290"/>
      <c r="D3" s="290"/>
      <c r="E3" s="290"/>
      <c r="F3" s="290"/>
      <c r="G3" s="290"/>
      <c r="H3" s="290"/>
      <c r="I3" s="290"/>
      <c r="J3" s="319"/>
      <c r="K3" s="290"/>
      <c r="L3" s="290"/>
      <c r="M3" s="290"/>
      <c r="N3" s="319"/>
      <c r="O3" s="170" t="s">
        <v>43</v>
      </c>
    </row>
    <row r="4" ht="18" customHeight="1" spans="1:15">
      <c r="A4" s="293" t="s">
        <v>309</v>
      </c>
      <c r="B4" s="294"/>
      <c r="C4" s="295" t="s">
        <v>88</v>
      </c>
      <c r="D4" s="296"/>
      <c r="E4" s="296"/>
      <c r="F4" s="296"/>
      <c r="G4" s="296"/>
      <c r="H4" s="297" t="s">
        <v>48</v>
      </c>
      <c r="I4" s="322"/>
      <c r="J4" s="323"/>
      <c r="K4" s="322"/>
      <c r="L4" s="322"/>
      <c r="M4" s="322"/>
      <c r="N4" s="323"/>
      <c r="O4" s="324" t="s">
        <v>52</v>
      </c>
    </row>
    <row r="5" spans="1:15">
      <c r="A5" s="298" t="s">
        <v>44</v>
      </c>
      <c r="B5" s="299" t="s">
        <v>45</v>
      </c>
      <c r="C5" s="300" t="s">
        <v>46</v>
      </c>
      <c r="D5" s="300" t="s">
        <v>89</v>
      </c>
      <c r="E5" s="204" t="s">
        <v>90</v>
      </c>
      <c r="F5" s="300" t="s">
        <v>91</v>
      </c>
      <c r="G5" s="301" t="s">
        <v>92</v>
      </c>
      <c r="H5" s="302" t="s">
        <v>310</v>
      </c>
      <c r="I5" s="300" t="s">
        <v>311</v>
      </c>
      <c r="J5" s="325" t="s">
        <v>312</v>
      </c>
      <c r="K5" s="326" t="s">
        <v>96</v>
      </c>
      <c r="L5" s="300" t="s">
        <v>313</v>
      </c>
      <c r="M5" s="300" t="s">
        <v>314</v>
      </c>
      <c r="N5" s="325" t="s">
        <v>315</v>
      </c>
      <c r="O5" s="327"/>
    </row>
    <row r="6" ht="24" customHeight="1" spans="1:15">
      <c r="A6" s="303"/>
      <c r="B6" s="304"/>
      <c r="C6" s="300"/>
      <c r="D6" s="300"/>
      <c r="E6" s="207"/>
      <c r="F6" s="300"/>
      <c r="G6" s="305"/>
      <c r="H6" s="302"/>
      <c r="I6" s="300"/>
      <c r="J6" s="325"/>
      <c r="K6" s="328"/>
      <c r="L6" s="300"/>
      <c r="M6" s="300"/>
      <c r="N6" s="325"/>
      <c r="O6" s="329"/>
    </row>
    <row r="7" ht="30" customHeight="1" spans="1:15">
      <c r="A7" s="306" t="s">
        <v>316</v>
      </c>
      <c r="B7" s="307"/>
      <c r="C7" s="308">
        <f>SUM(C8,C97,C103,C129,C155,C169,C194,C269,C310,C341,C354,C411,C426,C440,C450,C462,C473,C483,C504,C507,C512,C517,C521,)</f>
        <v>224034.672815</v>
      </c>
      <c r="D7" s="308">
        <f t="shared" ref="D7:I7" si="0">SUM(D8,D97,D103,D129,D155,D169,D194,D269,D310,D341,D354,D411,D426,D440,D450,D462,D473,D483,D504,D507,D512,D517,D521,)</f>
        <v>183737.4392</v>
      </c>
      <c r="E7" s="308">
        <f t="shared" si="0"/>
        <v>52302.524604</v>
      </c>
      <c r="F7" s="308">
        <f t="shared" si="0"/>
        <v>75375.244797</v>
      </c>
      <c r="G7" s="308">
        <f t="shared" si="0"/>
        <v>311415.208601</v>
      </c>
      <c r="H7" s="308">
        <f t="shared" si="0"/>
        <v>225539.058367</v>
      </c>
      <c r="I7" s="308">
        <f t="shared" si="0"/>
        <v>163616.870432</v>
      </c>
      <c r="J7" s="330">
        <f>IFERROR(I7/D7,"-")</f>
        <v>0.890492820322272</v>
      </c>
      <c r="K7" s="308">
        <f t="shared" ref="K7:M7" si="1">SUM(K8,K103,K129,K155,K169,K194,K269,K310,K341,K354,K411,K426,K440,K450,K462,K473,K483,K504,K507,K517,K521,)</f>
        <v>23289.986218</v>
      </c>
      <c r="L7" s="308">
        <f t="shared" si="1"/>
        <v>38632.201717</v>
      </c>
      <c r="M7" s="308">
        <f t="shared" si="1"/>
        <v>195540.843697225</v>
      </c>
      <c r="N7" s="331">
        <f>IFERROR(H7/M7-1,"-")</f>
        <v>0.15341150269467</v>
      </c>
      <c r="O7" s="332"/>
    </row>
    <row r="8" ht="16" customHeight="1" spans="1:15">
      <c r="A8" s="309">
        <v>201</v>
      </c>
      <c r="B8" s="310" t="s">
        <v>101</v>
      </c>
      <c r="C8" s="311">
        <f>SUM(C9,C15,C22,C30,C34,C40,C48,C50,C53,C60,C63,C67,C69,C73,C76,C79,C82,C86,C88,C95)</f>
        <v>27881.668507</v>
      </c>
      <c r="D8" s="311">
        <f>SUM(D9,D15,D22,D30,D34,D40,D48,D50,D53,D60,D63,D67,D69,D73,D76,D79,D82,D86,D88,D95)</f>
        <v>25156.1</v>
      </c>
      <c r="E8" s="311">
        <v>1743</v>
      </c>
      <c r="F8" s="311">
        <f>SUM(F9,F15,F22,F30,F34,F40,F48,F50,F53,F60,F63,F67,F69,F73,F76,F79,F82,F86,F88,F95)</f>
        <v>1400.334021</v>
      </c>
      <c r="G8" s="311">
        <f>D8+E8+F8</f>
        <v>28299.434021</v>
      </c>
      <c r="H8" s="311">
        <f>SUM(H9,H15,H22,H30,H34,H40,H48,H50,H53,H60,H63,H67,H69,H73,H76,H79,H82,H86,H88,H95)</f>
        <v>24873.990219</v>
      </c>
      <c r="I8" s="311">
        <f>SUM(I9,I15,I22,I30,I34,I40,I48,I50,I53,I60,I63,I67,I69,I73,I76,I79,I82,I86,I88,I95)</f>
        <v>23273.606512</v>
      </c>
      <c r="J8" s="330">
        <f>IFERROR(I8/D8,"-")</f>
        <v>0.925167514519341</v>
      </c>
      <c r="K8" s="311">
        <f t="shared" ref="K8:M8" si="2">SUM(K9,K15,K22,K30,K34,K40,K48,K50,K53,K60,K63,K67,K69,K73,K76,K79,K82,K86,K88,K95)</f>
        <v>786.548965</v>
      </c>
      <c r="L8" s="311">
        <f t="shared" si="2"/>
        <v>813.834742</v>
      </c>
      <c r="M8" s="311">
        <f t="shared" si="2"/>
        <v>23783.434133</v>
      </c>
      <c r="N8" s="331">
        <f>IFERROR(H8/M8-1,"-")</f>
        <v>0.0458536004473311</v>
      </c>
      <c r="O8" s="333"/>
    </row>
    <row r="9" ht="16" customHeight="1" spans="1:15">
      <c r="A9" s="312">
        <v>20101</v>
      </c>
      <c r="B9" s="313" t="s">
        <v>102</v>
      </c>
      <c r="C9" s="314">
        <f>SUM(C10:C14)</f>
        <v>950.453592</v>
      </c>
      <c r="D9" s="314">
        <f>SUM(D10:D14)</f>
        <v>939</v>
      </c>
      <c r="E9" s="314">
        <f>SUM(E10:E14)</f>
        <v>10</v>
      </c>
      <c r="F9" s="314">
        <f>SUM(F10:F14)</f>
        <v>10</v>
      </c>
      <c r="G9" s="315">
        <f t="shared" ref="G9:G72" si="3">D9+E9+F9</f>
        <v>959</v>
      </c>
      <c r="H9" s="314">
        <f>I9+K9+L9</f>
        <v>703.308895</v>
      </c>
      <c r="I9" s="314">
        <f>SUM(I10:I14)</f>
        <v>700.498395</v>
      </c>
      <c r="J9" s="334">
        <f t="shared" ref="J9:J72" si="4">IFERROR(I9/D9,"-")</f>
        <v>0.746004680511182</v>
      </c>
      <c r="K9" s="314">
        <f>SUM(K10:K14)</f>
        <v>0</v>
      </c>
      <c r="L9" s="314">
        <f>SUM(L10:L14)</f>
        <v>2.8105</v>
      </c>
      <c r="M9" s="314">
        <f>SUM(M10:M14)</f>
        <v>686.559849</v>
      </c>
      <c r="N9" s="335">
        <f t="shared" ref="N9:N72" si="5">IFERROR(H9/M9-1,"-")</f>
        <v>0.0243956095370208</v>
      </c>
      <c r="O9" s="336"/>
    </row>
    <row r="10" ht="16" customHeight="1" spans="1:15">
      <c r="A10" s="316">
        <v>2010101</v>
      </c>
      <c r="B10" s="317" t="s">
        <v>317</v>
      </c>
      <c r="C10" s="314">
        <v>534.124412</v>
      </c>
      <c r="D10" s="314">
        <v>529</v>
      </c>
      <c r="E10" s="314">
        <v>0</v>
      </c>
      <c r="F10" s="314">
        <f>0</f>
        <v>0</v>
      </c>
      <c r="G10" s="315">
        <f t="shared" si="3"/>
        <v>529</v>
      </c>
      <c r="H10" s="314">
        <v>526.446542</v>
      </c>
      <c r="I10" s="314">
        <v>526.446542</v>
      </c>
      <c r="J10" s="334">
        <f t="shared" si="4"/>
        <v>0.995173047258979</v>
      </c>
      <c r="K10" s="315">
        <v>0</v>
      </c>
      <c r="L10" s="315">
        <v>0</v>
      </c>
      <c r="M10" s="315">
        <v>487.104481</v>
      </c>
      <c r="N10" s="335">
        <f t="shared" si="5"/>
        <v>0.0807671917105603</v>
      </c>
      <c r="O10" s="336"/>
    </row>
    <row r="11" ht="16" customHeight="1" spans="1:15">
      <c r="A11" s="316">
        <v>2010102</v>
      </c>
      <c r="B11" s="317" t="s">
        <v>318</v>
      </c>
      <c r="C11" s="314">
        <v>80.2455</v>
      </c>
      <c r="D11" s="314">
        <v>68</v>
      </c>
      <c r="E11" s="314">
        <v>0</v>
      </c>
      <c r="F11" s="314">
        <f>0</f>
        <v>0</v>
      </c>
      <c r="G11" s="315">
        <f t="shared" si="3"/>
        <v>68</v>
      </c>
      <c r="H11" s="314">
        <v>58.3715</v>
      </c>
      <c r="I11" s="314">
        <v>58.3715</v>
      </c>
      <c r="J11" s="334">
        <f t="shared" si="4"/>
        <v>0.858404411764706</v>
      </c>
      <c r="K11" s="315">
        <v>0</v>
      </c>
      <c r="L11" s="315">
        <v>0</v>
      </c>
      <c r="M11" s="315">
        <v>155.808858</v>
      </c>
      <c r="N11" s="335">
        <f t="shared" si="5"/>
        <v>-0.625364688829181</v>
      </c>
      <c r="O11" s="336"/>
    </row>
    <row r="12" ht="16" customHeight="1" spans="1:15">
      <c r="A12" s="316">
        <v>2010104</v>
      </c>
      <c r="B12" s="317" t="s">
        <v>319</v>
      </c>
      <c r="C12" s="314">
        <v>30</v>
      </c>
      <c r="D12" s="314">
        <v>30</v>
      </c>
      <c r="E12" s="314">
        <v>0</v>
      </c>
      <c r="F12" s="314">
        <f>0</f>
        <v>0</v>
      </c>
      <c r="G12" s="315">
        <f t="shared" si="3"/>
        <v>30</v>
      </c>
      <c r="H12" s="314">
        <v>30</v>
      </c>
      <c r="I12" s="314">
        <v>30</v>
      </c>
      <c r="J12" s="334">
        <f t="shared" si="4"/>
        <v>1</v>
      </c>
      <c r="K12" s="315">
        <v>0</v>
      </c>
      <c r="L12" s="315">
        <v>0</v>
      </c>
      <c r="M12" s="315">
        <v>25</v>
      </c>
      <c r="N12" s="335">
        <f t="shared" si="5"/>
        <v>0.2</v>
      </c>
      <c r="O12" s="336"/>
    </row>
    <row r="13" ht="16" customHeight="1" spans="1:15">
      <c r="A13" s="316">
        <v>2010150</v>
      </c>
      <c r="B13" s="317" t="s">
        <v>320</v>
      </c>
      <c r="C13" s="314">
        <v>25.4664</v>
      </c>
      <c r="D13" s="314">
        <v>46</v>
      </c>
      <c r="E13" s="314">
        <v>0</v>
      </c>
      <c r="F13" s="314">
        <f>0</f>
        <v>0</v>
      </c>
      <c r="G13" s="315">
        <f t="shared" si="3"/>
        <v>46</v>
      </c>
      <c r="H13" s="314">
        <v>44.39</v>
      </c>
      <c r="I13" s="314">
        <v>44.391333</v>
      </c>
      <c r="J13" s="334">
        <f t="shared" si="4"/>
        <v>0.96502897826087</v>
      </c>
      <c r="K13" s="315">
        <v>0</v>
      </c>
      <c r="L13" s="315">
        <v>0</v>
      </c>
      <c r="M13" s="315">
        <v>0</v>
      </c>
      <c r="N13" s="335" t="str">
        <f t="shared" si="5"/>
        <v>-</v>
      </c>
      <c r="O13" s="336"/>
    </row>
    <row r="14" ht="16" customHeight="1" spans="1:15">
      <c r="A14" s="316">
        <v>2010199</v>
      </c>
      <c r="B14" s="317" t="s">
        <v>321</v>
      </c>
      <c r="C14" s="314">
        <v>280.61728</v>
      </c>
      <c r="D14" s="314">
        <v>266</v>
      </c>
      <c r="E14" s="314">
        <v>10</v>
      </c>
      <c r="F14" s="314">
        <v>10</v>
      </c>
      <c r="G14" s="315">
        <f t="shared" si="3"/>
        <v>286</v>
      </c>
      <c r="H14" s="314">
        <v>44.09952</v>
      </c>
      <c r="I14" s="314">
        <v>41.28902</v>
      </c>
      <c r="J14" s="334">
        <f t="shared" si="4"/>
        <v>0.155221879699248</v>
      </c>
      <c r="K14" s="315">
        <v>0</v>
      </c>
      <c r="L14" s="315">
        <v>2.8105</v>
      </c>
      <c r="M14" s="315">
        <v>18.64651</v>
      </c>
      <c r="N14" s="335">
        <f t="shared" si="5"/>
        <v>1.36502809372907</v>
      </c>
      <c r="O14" s="336"/>
    </row>
    <row r="15" ht="16" customHeight="1" spans="1:15">
      <c r="A15" s="312">
        <v>20102</v>
      </c>
      <c r="B15" s="313" t="s">
        <v>103</v>
      </c>
      <c r="C15" s="314">
        <f>SUM(C16:C21)</f>
        <v>973.368631</v>
      </c>
      <c r="D15" s="314">
        <f>SUM(D16:D21)</f>
        <v>767.7</v>
      </c>
      <c r="E15" s="314">
        <f>SUM(E16:E21)</f>
        <v>6.52014</v>
      </c>
      <c r="F15" s="314">
        <f>SUM(F16:F21)</f>
        <v>10.8</v>
      </c>
      <c r="G15" s="315">
        <f t="shared" si="3"/>
        <v>785.02014</v>
      </c>
      <c r="H15" s="314">
        <f>I15+K15+L15</f>
        <v>757.607946</v>
      </c>
      <c r="I15" s="314">
        <f>SUM(I16:I21)</f>
        <v>756.127946</v>
      </c>
      <c r="J15" s="334">
        <f t="shared" si="4"/>
        <v>0.984926333203074</v>
      </c>
      <c r="K15" s="314">
        <f t="shared" ref="K15:M15" si="6">SUM(K16:K21)</f>
        <v>1.48</v>
      </c>
      <c r="L15" s="314">
        <f t="shared" si="6"/>
        <v>0</v>
      </c>
      <c r="M15" s="314">
        <f t="shared" si="6"/>
        <v>619.391752</v>
      </c>
      <c r="N15" s="335">
        <f t="shared" si="5"/>
        <v>0.223148263685629</v>
      </c>
      <c r="O15" s="336"/>
    </row>
    <row r="16" ht="16" customHeight="1" spans="1:15">
      <c r="A16" s="316">
        <v>2010201</v>
      </c>
      <c r="B16" s="317" t="s">
        <v>317</v>
      </c>
      <c r="C16" s="314">
        <v>622.502231</v>
      </c>
      <c r="D16" s="314">
        <v>669.4</v>
      </c>
      <c r="E16" s="314">
        <v>0</v>
      </c>
      <c r="F16" s="314">
        <f>0</f>
        <v>0</v>
      </c>
      <c r="G16" s="315">
        <f t="shared" si="3"/>
        <v>669.4</v>
      </c>
      <c r="H16" s="314">
        <v>644.552516</v>
      </c>
      <c r="I16" s="314">
        <v>644.552516</v>
      </c>
      <c r="J16" s="334">
        <f t="shared" si="4"/>
        <v>0.962880962055572</v>
      </c>
      <c r="K16" s="315">
        <v>0</v>
      </c>
      <c r="L16" s="315">
        <v>0</v>
      </c>
      <c r="M16" s="315">
        <v>555.818766</v>
      </c>
      <c r="N16" s="335">
        <f t="shared" si="5"/>
        <v>0.159645113529686</v>
      </c>
      <c r="O16" s="336"/>
    </row>
    <row r="17" ht="16" customHeight="1" spans="1:15">
      <c r="A17" s="316">
        <v>2010202</v>
      </c>
      <c r="B17" s="317" t="s">
        <v>318</v>
      </c>
      <c r="C17" s="314">
        <v>68.8664</v>
      </c>
      <c r="D17" s="314">
        <v>68.3</v>
      </c>
      <c r="E17" s="314">
        <v>0</v>
      </c>
      <c r="F17" s="314">
        <f>0</f>
        <v>0</v>
      </c>
      <c r="G17" s="315">
        <f t="shared" si="3"/>
        <v>68.3</v>
      </c>
      <c r="H17" s="314">
        <v>66.94954</v>
      </c>
      <c r="I17" s="314">
        <v>66.94954</v>
      </c>
      <c r="J17" s="334">
        <f t="shared" si="4"/>
        <v>0.980227525622255</v>
      </c>
      <c r="K17" s="315">
        <v>0</v>
      </c>
      <c r="L17" s="315">
        <v>0</v>
      </c>
      <c r="M17" s="315">
        <v>26.029016</v>
      </c>
      <c r="N17" s="335">
        <f t="shared" si="5"/>
        <v>1.57211183088904</v>
      </c>
      <c r="O17" s="336"/>
    </row>
    <row r="18" ht="16" customHeight="1" spans="1:15">
      <c r="A18" s="316">
        <v>2010203</v>
      </c>
      <c r="B18" s="318" t="s">
        <v>322</v>
      </c>
      <c r="C18" s="314">
        <v>12</v>
      </c>
      <c r="D18" s="314">
        <v>10</v>
      </c>
      <c r="E18" s="314">
        <v>0</v>
      </c>
      <c r="F18" s="314">
        <f>0</f>
        <v>0</v>
      </c>
      <c r="G18" s="315">
        <f t="shared" si="3"/>
        <v>10</v>
      </c>
      <c r="H18" s="314">
        <v>10.17789</v>
      </c>
      <c r="I18" s="314">
        <v>10.17789</v>
      </c>
      <c r="J18" s="334">
        <f t="shared" si="4"/>
        <v>1.017789</v>
      </c>
      <c r="K18" s="315">
        <v>0</v>
      </c>
      <c r="L18" s="315">
        <v>0</v>
      </c>
      <c r="M18" s="315">
        <v>8.26862</v>
      </c>
      <c r="N18" s="335">
        <f t="shared" si="5"/>
        <v>0.230905519905377</v>
      </c>
      <c r="O18" s="336"/>
    </row>
    <row r="19" ht="16" customHeight="1" spans="1:15">
      <c r="A19" s="316">
        <v>2010204</v>
      </c>
      <c r="B19" s="317" t="s">
        <v>323</v>
      </c>
      <c r="C19" s="314">
        <v>20</v>
      </c>
      <c r="D19" s="314">
        <v>20</v>
      </c>
      <c r="E19" s="314">
        <v>0</v>
      </c>
      <c r="F19" s="314">
        <f>0</f>
        <v>0</v>
      </c>
      <c r="G19" s="315">
        <f t="shared" si="3"/>
        <v>20</v>
      </c>
      <c r="H19" s="314">
        <v>20</v>
      </c>
      <c r="I19" s="314">
        <v>20</v>
      </c>
      <c r="J19" s="334">
        <f t="shared" si="4"/>
        <v>1</v>
      </c>
      <c r="K19" s="315">
        <v>0</v>
      </c>
      <c r="L19" s="315">
        <v>0</v>
      </c>
      <c r="M19" s="315">
        <v>14.99549</v>
      </c>
      <c r="N19" s="335">
        <f t="shared" si="5"/>
        <v>0.3337343427924</v>
      </c>
      <c r="O19" s="336"/>
    </row>
    <row r="20" ht="16" customHeight="1" spans="1:15">
      <c r="A20" s="316">
        <v>2010205</v>
      </c>
      <c r="B20" s="317" t="s">
        <v>324</v>
      </c>
      <c r="C20" s="314">
        <v>0</v>
      </c>
      <c r="D20" s="314">
        <v>0</v>
      </c>
      <c r="E20" s="314">
        <v>0.8</v>
      </c>
      <c r="F20" s="314">
        <v>0.8</v>
      </c>
      <c r="G20" s="315">
        <f t="shared" si="3"/>
        <v>1.6</v>
      </c>
      <c r="H20" s="314">
        <v>0</v>
      </c>
      <c r="I20" s="314">
        <v>0</v>
      </c>
      <c r="J20" s="334" t="str">
        <f t="shared" si="4"/>
        <v>-</v>
      </c>
      <c r="K20" s="315">
        <v>0</v>
      </c>
      <c r="L20" s="315">
        <v>0</v>
      </c>
      <c r="M20" s="315">
        <v>0</v>
      </c>
      <c r="N20" s="335" t="str">
        <f t="shared" si="5"/>
        <v>-</v>
      </c>
      <c r="O20" s="336"/>
    </row>
    <row r="21" ht="16" customHeight="1" spans="1:15">
      <c r="A21" s="316">
        <v>2010299</v>
      </c>
      <c r="B21" s="317" t="s">
        <v>325</v>
      </c>
      <c r="C21" s="314">
        <v>250</v>
      </c>
      <c r="D21" s="314">
        <v>0</v>
      </c>
      <c r="E21" s="314">
        <v>5.72014</v>
      </c>
      <c r="F21" s="314">
        <v>10</v>
      </c>
      <c r="G21" s="315">
        <f t="shared" si="3"/>
        <v>15.72014</v>
      </c>
      <c r="H21" s="314">
        <v>15.928</v>
      </c>
      <c r="I21" s="314">
        <v>14.448</v>
      </c>
      <c r="J21" s="334" t="str">
        <f t="shared" si="4"/>
        <v>-</v>
      </c>
      <c r="K21" s="315">
        <v>1.48</v>
      </c>
      <c r="L21" s="315">
        <v>0</v>
      </c>
      <c r="M21" s="315">
        <v>14.27986</v>
      </c>
      <c r="N21" s="335">
        <f t="shared" si="5"/>
        <v>0.11541709792673</v>
      </c>
      <c r="O21" s="336"/>
    </row>
    <row r="22" ht="16" customHeight="1" spans="1:15">
      <c r="A22" s="312">
        <v>20103</v>
      </c>
      <c r="B22" s="313" t="s">
        <v>104</v>
      </c>
      <c r="C22" s="314">
        <f>SUM(C23:C29)</f>
        <v>9846.576788</v>
      </c>
      <c r="D22" s="314">
        <f>SUM(D23:D29)</f>
        <v>10496.4</v>
      </c>
      <c r="E22" s="314">
        <f>SUM(E23:E29)</f>
        <v>393.349873</v>
      </c>
      <c r="F22" s="314">
        <f>SUM(F23:F29)</f>
        <v>13.388552</v>
      </c>
      <c r="G22" s="315">
        <f t="shared" si="3"/>
        <v>10903.138425</v>
      </c>
      <c r="H22" s="314">
        <f>I22+K22+L22</f>
        <v>10167.961556</v>
      </c>
      <c r="I22" s="314">
        <f>SUM(I23:I29)</f>
        <v>9646.036471</v>
      </c>
      <c r="J22" s="334">
        <f t="shared" si="4"/>
        <v>0.91898522074235</v>
      </c>
      <c r="K22" s="314">
        <f>SUM(K23:K29)</f>
        <v>508.536533</v>
      </c>
      <c r="L22" s="314">
        <f>SUM(L23:L29)</f>
        <v>13.388552</v>
      </c>
      <c r="M22" s="314">
        <f>SUM(M23:M29)</f>
        <v>9783.885725</v>
      </c>
      <c r="N22" s="335">
        <f t="shared" si="5"/>
        <v>0.039255960443058</v>
      </c>
      <c r="O22" s="336"/>
    </row>
    <row r="23" ht="16" customHeight="1" spans="1:15">
      <c r="A23" s="316">
        <v>2010301</v>
      </c>
      <c r="B23" s="317" t="s">
        <v>317</v>
      </c>
      <c r="C23" s="314">
        <v>4140.974419</v>
      </c>
      <c r="D23" s="314">
        <v>4216.3</v>
      </c>
      <c r="E23" s="314">
        <v>0</v>
      </c>
      <c r="F23" s="314">
        <f>0</f>
        <v>0</v>
      </c>
      <c r="G23" s="315">
        <f t="shared" si="3"/>
        <v>4216.3</v>
      </c>
      <c r="H23" s="314">
        <v>4205.9046</v>
      </c>
      <c r="I23" s="314">
        <v>4205.9046</v>
      </c>
      <c r="J23" s="334">
        <f t="shared" si="4"/>
        <v>0.997534473353414</v>
      </c>
      <c r="K23" s="315">
        <v>0</v>
      </c>
      <c r="L23" s="315">
        <v>0</v>
      </c>
      <c r="M23" s="315">
        <v>3718.934431</v>
      </c>
      <c r="N23" s="335">
        <f t="shared" si="5"/>
        <v>0.130943467284809</v>
      </c>
      <c r="O23" s="336"/>
    </row>
    <row r="24" ht="16" customHeight="1" spans="1:15">
      <c r="A24" s="316">
        <v>2010302</v>
      </c>
      <c r="B24" s="317" t="s">
        <v>318</v>
      </c>
      <c r="C24" s="314">
        <v>2108.601848</v>
      </c>
      <c r="D24" s="314">
        <v>2413</v>
      </c>
      <c r="E24" s="314">
        <v>393.349873</v>
      </c>
      <c r="F24" s="314">
        <v>13.388552</v>
      </c>
      <c r="G24" s="315">
        <f t="shared" si="3"/>
        <v>2819.738425</v>
      </c>
      <c r="H24" s="314">
        <v>2177.501833</v>
      </c>
      <c r="I24" s="314">
        <v>1655.576748</v>
      </c>
      <c r="J24" s="334">
        <f t="shared" si="4"/>
        <v>0.686107230832988</v>
      </c>
      <c r="K24" s="315">
        <v>508.536533</v>
      </c>
      <c r="L24" s="315">
        <v>13.388552</v>
      </c>
      <c r="M24" s="315">
        <v>2382</v>
      </c>
      <c r="N24" s="335">
        <f t="shared" si="5"/>
        <v>-0.0858514554995803</v>
      </c>
      <c r="O24" s="336"/>
    </row>
    <row r="25" ht="16" customHeight="1" spans="1:15">
      <c r="A25" s="316">
        <v>2010305</v>
      </c>
      <c r="B25" s="317" t="s">
        <v>326</v>
      </c>
      <c r="C25" s="314">
        <v>0</v>
      </c>
      <c r="D25" s="314">
        <v>0</v>
      </c>
      <c r="E25" s="314">
        <v>0</v>
      </c>
      <c r="F25" s="314">
        <f>0</f>
        <v>0</v>
      </c>
      <c r="G25" s="315">
        <f t="shared" si="3"/>
        <v>0</v>
      </c>
      <c r="H25" s="314">
        <v>0</v>
      </c>
      <c r="I25" s="314">
        <v>0</v>
      </c>
      <c r="J25" s="334" t="str">
        <f t="shared" si="4"/>
        <v>-</v>
      </c>
      <c r="K25" s="315">
        <v>0</v>
      </c>
      <c r="L25" s="315">
        <v>0</v>
      </c>
      <c r="M25" s="315">
        <v>7.994025</v>
      </c>
      <c r="N25" s="335">
        <f t="shared" si="5"/>
        <v>-1</v>
      </c>
      <c r="O25" s="336"/>
    </row>
    <row r="26" ht="16" customHeight="1" spans="1:15">
      <c r="A26" s="316">
        <v>2010306</v>
      </c>
      <c r="B26" s="317" t="s">
        <v>327</v>
      </c>
      <c r="C26" s="314">
        <v>0</v>
      </c>
      <c r="D26" s="314">
        <v>0</v>
      </c>
      <c r="E26" s="314">
        <v>0</v>
      </c>
      <c r="F26" s="314">
        <f>0</f>
        <v>0</v>
      </c>
      <c r="G26" s="315">
        <f t="shared" si="3"/>
        <v>0</v>
      </c>
      <c r="H26" s="314">
        <v>0</v>
      </c>
      <c r="I26" s="314">
        <v>0</v>
      </c>
      <c r="J26" s="334" t="str">
        <f t="shared" si="4"/>
        <v>-</v>
      </c>
      <c r="K26" s="315">
        <v>0</v>
      </c>
      <c r="L26" s="315">
        <v>0</v>
      </c>
      <c r="M26" s="315">
        <v>0</v>
      </c>
      <c r="N26" s="335" t="str">
        <f t="shared" si="5"/>
        <v>-</v>
      </c>
      <c r="O26" s="336"/>
    </row>
    <row r="27" ht="16" customHeight="1" spans="1:15">
      <c r="A27" s="316">
        <v>2010308</v>
      </c>
      <c r="B27" s="317" t="s">
        <v>328</v>
      </c>
      <c r="C27" s="314">
        <v>385.12788</v>
      </c>
      <c r="D27" s="314">
        <v>367</v>
      </c>
      <c r="E27" s="314">
        <v>0</v>
      </c>
      <c r="F27" s="314">
        <f>0</f>
        <v>0</v>
      </c>
      <c r="G27" s="315">
        <f t="shared" si="3"/>
        <v>367</v>
      </c>
      <c r="H27" s="314">
        <v>371.275062</v>
      </c>
      <c r="I27" s="314">
        <v>371.275062</v>
      </c>
      <c r="J27" s="334">
        <f t="shared" si="4"/>
        <v>1.01164867029973</v>
      </c>
      <c r="K27" s="315">
        <v>0</v>
      </c>
      <c r="L27" s="315">
        <v>0</v>
      </c>
      <c r="M27" s="315">
        <v>450.890274</v>
      </c>
      <c r="N27" s="335">
        <f t="shared" si="5"/>
        <v>-0.176573362946392</v>
      </c>
      <c r="O27" s="336"/>
    </row>
    <row r="28" customFormat="1" ht="16" customHeight="1" spans="1:15">
      <c r="A28" s="316">
        <v>2010350</v>
      </c>
      <c r="B28" s="317" t="s">
        <v>320</v>
      </c>
      <c r="C28" s="314">
        <v>3211.872641</v>
      </c>
      <c r="D28" s="314">
        <v>3437</v>
      </c>
      <c r="E28" s="314">
        <v>0</v>
      </c>
      <c r="F28" s="314">
        <f>0</f>
        <v>0</v>
      </c>
      <c r="G28" s="315">
        <f t="shared" si="3"/>
        <v>3437</v>
      </c>
      <c r="H28" s="314">
        <v>3384.109211</v>
      </c>
      <c r="I28" s="314">
        <v>3384.109211</v>
      </c>
      <c r="J28" s="334">
        <f t="shared" si="4"/>
        <v>0.984611350305499</v>
      </c>
      <c r="K28" s="315">
        <v>0</v>
      </c>
      <c r="L28" s="315">
        <v>0</v>
      </c>
      <c r="M28" s="315">
        <v>3224.066995</v>
      </c>
      <c r="N28" s="335">
        <f t="shared" si="5"/>
        <v>0.0496398543355951</v>
      </c>
      <c r="O28" s="336"/>
    </row>
    <row r="29" customFormat="1" ht="16" customHeight="1" spans="1:15">
      <c r="A29" s="316">
        <v>2010399</v>
      </c>
      <c r="B29" s="317" t="s">
        <v>329</v>
      </c>
      <c r="C29" s="314">
        <v>0</v>
      </c>
      <c r="D29" s="314">
        <v>63.1</v>
      </c>
      <c r="E29" s="314">
        <v>0</v>
      </c>
      <c r="F29" s="314">
        <f>0</f>
        <v>0</v>
      </c>
      <c r="G29" s="315">
        <f t="shared" si="3"/>
        <v>63.1</v>
      </c>
      <c r="H29" s="314">
        <v>29.17085</v>
      </c>
      <c r="I29" s="314">
        <v>29.17085</v>
      </c>
      <c r="J29" s="334">
        <f t="shared" si="4"/>
        <v>0.462295562599049</v>
      </c>
      <c r="K29" s="315">
        <v>0</v>
      </c>
      <c r="L29" s="315">
        <v>0</v>
      </c>
      <c r="M29" s="315">
        <f>0</f>
        <v>0</v>
      </c>
      <c r="N29" s="335" t="str">
        <f t="shared" si="5"/>
        <v>-</v>
      </c>
      <c r="O29" s="336"/>
    </row>
    <row r="30" ht="16" customHeight="1" spans="1:15">
      <c r="A30" s="312">
        <v>20104</v>
      </c>
      <c r="B30" s="313" t="s">
        <v>330</v>
      </c>
      <c r="C30" s="314">
        <f>SUM(C31:C33)</f>
        <v>520</v>
      </c>
      <c r="D30" s="314">
        <f>SUM(D31:D33)</f>
        <v>20</v>
      </c>
      <c r="E30" s="314">
        <f>SUM(E31:E33)</f>
        <v>700</v>
      </c>
      <c r="F30" s="314">
        <f>SUM(F31:F33)</f>
        <v>20</v>
      </c>
      <c r="G30" s="315">
        <f t="shared" si="3"/>
        <v>740</v>
      </c>
      <c r="H30" s="314">
        <f>I30+K30+L30</f>
        <v>0</v>
      </c>
      <c r="I30" s="314">
        <f>SUM(I31:I33)</f>
        <v>0</v>
      </c>
      <c r="J30" s="334">
        <f t="shared" si="4"/>
        <v>0</v>
      </c>
      <c r="K30" s="314">
        <f t="shared" ref="K30:M30" si="7">SUM(K31:K33)</f>
        <v>0</v>
      </c>
      <c r="L30" s="314">
        <f t="shared" si="7"/>
        <v>0</v>
      </c>
      <c r="M30" s="314">
        <f t="shared" si="7"/>
        <v>4.255</v>
      </c>
      <c r="N30" s="335">
        <f t="shared" si="5"/>
        <v>-1</v>
      </c>
      <c r="O30" s="336"/>
    </row>
    <row r="31" ht="16" customHeight="1" spans="1:15">
      <c r="A31" s="316">
        <v>2010402</v>
      </c>
      <c r="B31" s="317" t="s">
        <v>318</v>
      </c>
      <c r="C31" s="314">
        <v>0</v>
      </c>
      <c r="D31" s="314">
        <v>0</v>
      </c>
      <c r="E31" s="314">
        <v>200</v>
      </c>
      <c r="F31" s="314">
        <v>20</v>
      </c>
      <c r="G31" s="315">
        <f t="shared" si="3"/>
        <v>220</v>
      </c>
      <c r="H31" s="314">
        <v>0</v>
      </c>
      <c r="I31" s="314">
        <v>0</v>
      </c>
      <c r="J31" s="334" t="str">
        <f t="shared" si="4"/>
        <v>-</v>
      </c>
      <c r="K31" s="315">
        <v>0</v>
      </c>
      <c r="L31" s="315">
        <v>0</v>
      </c>
      <c r="M31" s="315">
        <v>0</v>
      </c>
      <c r="N31" s="335" t="str">
        <f t="shared" si="5"/>
        <v>-</v>
      </c>
      <c r="O31" s="336"/>
    </row>
    <row r="32" ht="16" customHeight="1" spans="1:15">
      <c r="A32" s="316">
        <v>2010404</v>
      </c>
      <c r="B32" s="317" t="s">
        <v>331</v>
      </c>
      <c r="C32" s="314">
        <v>0</v>
      </c>
      <c r="D32" s="314">
        <v>0</v>
      </c>
      <c r="E32" s="314">
        <v>0</v>
      </c>
      <c r="F32" s="314">
        <f>0</f>
        <v>0</v>
      </c>
      <c r="G32" s="315">
        <f t="shared" si="3"/>
        <v>0</v>
      </c>
      <c r="H32" s="314">
        <v>0</v>
      </c>
      <c r="I32" s="314">
        <v>0</v>
      </c>
      <c r="J32" s="334" t="str">
        <f t="shared" si="4"/>
        <v>-</v>
      </c>
      <c r="K32" s="315">
        <v>0</v>
      </c>
      <c r="L32" s="315">
        <v>0</v>
      </c>
      <c r="M32" s="315">
        <v>0</v>
      </c>
      <c r="N32" s="335" t="str">
        <f t="shared" si="5"/>
        <v>-</v>
      </c>
      <c r="O32" s="336"/>
    </row>
    <row r="33" ht="16" customHeight="1" spans="1:15">
      <c r="A33" s="316">
        <v>2010499</v>
      </c>
      <c r="B33" s="317" t="s">
        <v>332</v>
      </c>
      <c r="C33" s="314">
        <v>520</v>
      </c>
      <c r="D33" s="314">
        <v>20</v>
      </c>
      <c r="E33" s="314">
        <v>500</v>
      </c>
      <c r="F33" s="314">
        <f>0</f>
        <v>0</v>
      </c>
      <c r="G33" s="315">
        <f t="shared" si="3"/>
        <v>520</v>
      </c>
      <c r="H33" s="314">
        <v>0</v>
      </c>
      <c r="I33" s="314">
        <v>0</v>
      </c>
      <c r="J33" s="334">
        <f t="shared" si="4"/>
        <v>0</v>
      </c>
      <c r="K33" s="315">
        <v>0</v>
      </c>
      <c r="L33" s="315">
        <v>0</v>
      </c>
      <c r="M33" s="315">
        <v>4.255</v>
      </c>
      <c r="N33" s="335">
        <f t="shared" si="5"/>
        <v>-1</v>
      </c>
      <c r="O33" s="336"/>
    </row>
    <row r="34" ht="16" customHeight="1" spans="1:15">
      <c r="A34" s="312">
        <v>20105</v>
      </c>
      <c r="B34" s="313" t="s">
        <v>106</v>
      </c>
      <c r="C34" s="314">
        <f>SUM(C35:C39)</f>
        <v>443.2637</v>
      </c>
      <c r="D34" s="314">
        <f>SUM(D35:D39)</f>
        <v>439</v>
      </c>
      <c r="E34" s="314">
        <f>SUM(E35:E39)</f>
        <v>0</v>
      </c>
      <c r="F34" s="314">
        <f>SUM(F35:F39)</f>
        <v>27.117</v>
      </c>
      <c r="G34" s="315">
        <f t="shared" si="3"/>
        <v>466.117</v>
      </c>
      <c r="H34" s="314">
        <f>I34+K34+L34</f>
        <v>446.668426</v>
      </c>
      <c r="I34" s="314">
        <f>SUM(I35:I39)</f>
        <v>422.228426</v>
      </c>
      <c r="J34" s="334">
        <f t="shared" si="4"/>
        <v>0.961795958997722</v>
      </c>
      <c r="K34" s="314">
        <f t="shared" ref="K34:M34" si="8">SUM(K35:K39)</f>
        <v>0</v>
      </c>
      <c r="L34" s="314">
        <f t="shared" si="8"/>
        <v>24.44</v>
      </c>
      <c r="M34" s="314">
        <f t="shared" si="8"/>
        <v>407.257987</v>
      </c>
      <c r="N34" s="335">
        <f t="shared" si="5"/>
        <v>0.0967702052704003</v>
      </c>
      <c r="O34" s="336"/>
    </row>
    <row r="35" ht="16" customHeight="1" spans="1:15">
      <c r="A35" s="316">
        <v>2010501</v>
      </c>
      <c r="B35" s="317" t="s">
        <v>317</v>
      </c>
      <c r="C35" s="314">
        <v>384.9637</v>
      </c>
      <c r="D35" s="314">
        <v>372</v>
      </c>
      <c r="E35" s="314">
        <v>0</v>
      </c>
      <c r="F35" s="314">
        <f>0</f>
        <v>0</v>
      </c>
      <c r="G35" s="315">
        <f t="shared" si="3"/>
        <v>372</v>
      </c>
      <c r="H35" s="314">
        <v>365.653426</v>
      </c>
      <c r="I35" s="314">
        <v>365.653426</v>
      </c>
      <c r="J35" s="334">
        <f t="shared" si="4"/>
        <v>0.982939317204301</v>
      </c>
      <c r="K35" s="315">
        <v>0</v>
      </c>
      <c r="L35" s="315">
        <v>0</v>
      </c>
      <c r="M35" s="315">
        <v>355.799141</v>
      </c>
      <c r="N35" s="335">
        <f t="shared" si="5"/>
        <v>0.0276962023356881</v>
      </c>
      <c r="O35" s="336"/>
    </row>
    <row r="36" ht="16" customHeight="1" spans="1:15">
      <c r="A36" s="316">
        <v>2010502</v>
      </c>
      <c r="B36" s="317" t="s">
        <v>318</v>
      </c>
      <c r="C36" s="314">
        <v>13.5</v>
      </c>
      <c r="D36" s="314">
        <v>12</v>
      </c>
      <c r="E36" s="314">
        <v>0</v>
      </c>
      <c r="F36" s="314">
        <f>0</f>
        <v>0</v>
      </c>
      <c r="G36" s="315">
        <f t="shared" si="3"/>
        <v>12</v>
      </c>
      <c r="H36" s="314">
        <v>11.775</v>
      </c>
      <c r="I36" s="314">
        <v>11.775</v>
      </c>
      <c r="J36" s="334">
        <f t="shared" si="4"/>
        <v>0.98125</v>
      </c>
      <c r="K36" s="315">
        <v>0</v>
      </c>
      <c r="L36" s="315">
        <v>0</v>
      </c>
      <c r="M36" s="315">
        <v>8.862906</v>
      </c>
      <c r="N36" s="335">
        <f t="shared" si="5"/>
        <v>0.328571012712986</v>
      </c>
      <c r="O36" s="336"/>
    </row>
    <row r="37" ht="16" customHeight="1" spans="1:15">
      <c r="A37" s="316">
        <v>2010505</v>
      </c>
      <c r="B37" s="317" t="s">
        <v>333</v>
      </c>
      <c r="C37" s="314">
        <v>0</v>
      </c>
      <c r="D37" s="314">
        <v>0</v>
      </c>
      <c r="E37" s="314">
        <v>0</v>
      </c>
      <c r="F37" s="314">
        <v>8.997</v>
      </c>
      <c r="G37" s="315">
        <f t="shared" si="3"/>
        <v>8.997</v>
      </c>
      <c r="H37" s="314">
        <v>6.32</v>
      </c>
      <c r="I37" s="314">
        <v>0</v>
      </c>
      <c r="J37" s="334" t="str">
        <f t="shared" si="4"/>
        <v>-</v>
      </c>
      <c r="K37" s="315">
        <v>0</v>
      </c>
      <c r="L37" s="315">
        <v>6.32</v>
      </c>
      <c r="M37" s="315">
        <v>32.63594</v>
      </c>
      <c r="N37" s="335">
        <f t="shared" si="5"/>
        <v>-0.806348461236293</v>
      </c>
      <c r="O37" s="336"/>
    </row>
    <row r="38" ht="16" customHeight="1" spans="1:15">
      <c r="A38" s="316">
        <v>2010507</v>
      </c>
      <c r="B38" s="317" t="s">
        <v>334</v>
      </c>
      <c r="C38" s="314">
        <v>10</v>
      </c>
      <c r="D38" s="314">
        <v>20</v>
      </c>
      <c r="E38" s="314">
        <v>0</v>
      </c>
      <c r="F38" s="314">
        <f>0</f>
        <v>0</v>
      </c>
      <c r="G38" s="315">
        <f t="shared" si="3"/>
        <v>20</v>
      </c>
      <c r="H38" s="314">
        <v>10</v>
      </c>
      <c r="I38" s="314">
        <v>10</v>
      </c>
      <c r="J38" s="334">
        <f t="shared" si="4"/>
        <v>0.5</v>
      </c>
      <c r="K38" s="315">
        <v>0</v>
      </c>
      <c r="L38" s="315">
        <v>0</v>
      </c>
      <c r="M38" s="315">
        <v>0</v>
      </c>
      <c r="N38" s="335" t="str">
        <f t="shared" si="5"/>
        <v>-</v>
      </c>
      <c r="O38" s="336"/>
    </row>
    <row r="39" ht="16" customHeight="1" spans="1:15">
      <c r="A39" s="316">
        <v>2010508</v>
      </c>
      <c r="B39" s="317" t="s">
        <v>335</v>
      </c>
      <c r="C39" s="314">
        <v>34.8</v>
      </c>
      <c r="D39" s="314">
        <v>35</v>
      </c>
      <c r="E39" s="314">
        <v>0</v>
      </c>
      <c r="F39" s="314">
        <v>18.12</v>
      </c>
      <c r="G39" s="315">
        <f t="shared" si="3"/>
        <v>53.12</v>
      </c>
      <c r="H39" s="314">
        <v>52.92</v>
      </c>
      <c r="I39" s="314">
        <v>34.8</v>
      </c>
      <c r="J39" s="334">
        <f t="shared" si="4"/>
        <v>0.994285714285714</v>
      </c>
      <c r="K39" s="315">
        <v>0</v>
      </c>
      <c r="L39" s="315">
        <v>18.12</v>
      </c>
      <c r="M39" s="315">
        <v>9.96</v>
      </c>
      <c r="N39" s="335">
        <f t="shared" si="5"/>
        <v>4.31325301204819</v>
      </c>
      <c r="O39" s="336"/>
    </row>
    <row r="40" ht="16" customHeight="1" spans="1:15">
      <c r="A40" s="312">
        <v>20106</v>
      </c>
      <c r="B40" s="313" t="s">
        <v>107</v>
      </c>
      <c r="C40" s="314">
        <f>SUM(C41:C47)</f>
        <v>2091.631164</v>
      </c>
      <c r="D40" s="314">
        <f>SUM(D41:D47)</f>
        <v>1883</v>
      </c>
      <c r="E40" s="314">
        <f>SUM(E41:E47)</f>
        <v>42.22572</v>
      </c>
      <c r="F40" s="314">
        <f>SUM(F41:F47)</f>
        <v>16</v>
      </c>
      <c r="G40" s="315">
        <f t="shared" si="3"/>
        <v>1941.22572</v>
      </c>
      <c r="H40" s="314">
        <f>I40+K40+L40</f>
        <v>1707.294978</v>
      </c>
      <c r="I40" s="314">
        <f>SUM(I41:I47)</f>
        <v>1669.403658</v>
      </c>
      <c r="J40" s="334">
        <f t="shared" si="4"/>
        <v>0.886565936271906</v>
      </c>
      <c r="K40" s="314">
        <f t="shared" ref="K40:M40" si="9">SUM(K41:K47)</f>
        <v>32.27632</v>
      </c>
      <c r="L40" s="314">
        <f t="shared" si="9"/>
        <v>5.615</v>
      </c>
      <c r="M40" s="314">
        <f t="shared" si="9"/>
        <v>1434.599926</v>
      </c>
      <c r="N40" s="335">
        <f t="shared" si="5"/>
        <v>0.190084390120065</v>
      </c>
      <c r="O40" s="336"/>
    </row>
    <row r="41" ht="16" customHeight="1" spans="1:15">
      <c r="A41" s="316">
        <v>2010601</v>
      </c>
      <c r="B41" s="317" t="s">
        <v>317</v>
      </c>
      <c r="C41" s="314">
        <v>1373.286972</v>
      </c>
      <c r="D41" s="314">
        <v>1515</v>
      </c>
      <c r="E41" s="314">
        <v>0</v>
      </c>
      <c r="F41" s="314">
        <f t="shared" ref="F41:F46" si="10">0</f>
        <v>0</v>
      </c>
      <c r="G41" s="315">
        <f t="shared" si="3"/>
        <v>1515</v>
      </c>
      <c r="H41" s="314">
        <v>1456.804189</v>
      </c>
      <c r="I41" s="314">
        <v>1456.804189</v>
      </c>
      <c r="J41" s="334">
        <f t="shared" si="4"/>
        <v>0.961586923432343</v>
      </c>
      <c r="K41" s="315">
        <v>0</v>
      </c>
      <c r="L41" s="315">
        <v>0</v>
      </c>
      <c r="M41" s="315">
        <v>1297.325577</v>
      </c>
      <c r="N41" s="335">
        <f t="shared" si="5"/>
        <v>0.122928750367187</v>
      </c>
      <c r="O41" s="336"/>
    </row>
    <row r="42" ht="16" customHeight="1" spans="1:15">
      <c r="A42" s="316">
        <v>2010602</v>
      </c>
      <c r="B42" s="317" t="s">
        <v>318</v>
      </c>
      <c r="C42" s="314">
        <v>73.686</v>
      </c>
      <c r="D42" s="314">
        <v>46</v>
      </c>
      <c r="E42" s="314">
        <v>0</v>
      </c>
      <c r="F42" s="314">
        <f t="shared" si="10"/>
        <v>0</v>
      </c>
      <c r="G42" s="315">
        <f t="shared" si="3"/>
        <v>46</v>
      </c>
      <c r="H42" s="314">
        <v>46.043184</v>
      </c>
      <c r="I42" s="314">
        <v>46.043184</v>
      </c>
      <c r="J42" s="334">
        <f t="shared" si="4"/>
        <v>1.0009387826087</v>
      </c>
      <c r="K42" s="315">
        <v>0</v>
      </c>
      <c r="L42" s="315">
        <v>0</v>
      </c>
      <c r="M42" s="315">
        <v>35.593375</v>
      </c>
      <c r="N42" s="335">
        <f t="shared" si="5"/>
        <v>0.293588596192409</v>
      </c>
      <c r="O42" s="336"/>
    </row>
    <row r="43" ht="16" customHeight="1" spans="1:15">
      <c r="A43" s="316">
        <v>2010605</v>
      </c>
      <c r="B43" s="317" t="s">
        <v>336</v>
      </c>
      <c r="C43" s="314">
        <v>10</v>
      </c>
      <c r="D43" s="314">
        <v>10</v>
      </c>
      <c r="E43" s="314">
        <v>0</v>
      </c>
      <c r="F43" s="314">
        <f t="shared" si="10"/>
        <v>0</v>
      </c>
      <c r="G43" s="315">
        <f t="shared" si="3"/>
        <v>10</v>
      </c>
      <c r="H43" s="314">
        <v>7.71775</v>
      </c>
      <c r="I43" s="314">
        <v>7.71775</v>
      </c>
      <c r="J43" s="334">
        <f t="shared" si="4"/>
        <v>0.771775</v>
      </c>
      <c r="K43" s="315">
        <v>0</v>
      </c>
      <c r="L43" s="315">
        <v>0</v>
      </c>
      <c r="M43" s="315">
        <v>3.104888</v>
      </c>
      <c r="N43" s="335">
        <f t="shared" si="5"/>
        <v>1.48567742218077</v>
      </c>
      <c r="O43" s="336"/>
    </row>
    <row r="44" ht="16" customHeight="1" spans="1:15">
      <c r="A44" s="316">
        <v>2010607</v>
      </c>
      <c r="B44" s="317" t="s">
        <v>337</v>
      </c>
      <c r="C44" s="314">
        <v>0</v>
      </c>
      <c r="D44" s="314">
        <v>0</v>
      </c>
      <c r="E44" s="314">
        <v>0</v>
      </c>
      <c r="F44" s="314">
        <f t="shared" si="10"/>
        <v>0</v>
      </c>
      <c r="G44" s="315">
        <f t="shared" si="3"/>
        <v>0</v>
      </c>
      <c r="H44" s="314">
        <v>0</v>
      </c>
      <c r="I44" s="314">
        <v>0</v>
      </c>
      <c r="J44" s="334" t="str">
        <f t="shared" si="4"/>
        <v>-</v>
      </c>
      <c r="K44" s="315">
        <v>0</v>
      </c>
      <c r="L44" s="315">
        <v>0</v>
      </c>
      <c r="M44" s="315">
        <v>0</v>
      </c>
      <c r="N44" s="335" t="str">
        <f t="shared" si="5"/>
        <v>-</v>
      </c>
      <c r="O44" s="336"/>
    </row>
    <row r="45" ht="16" customHeight="1" spans="1:15">
      <c r="A45" s="316">
        <v>2010608</v>
      </c>
      <c r="B45" s="317" t="s">
        <v>338</v>
      </c>
      <c r="C45" s="314">
        <v>218.8</v>
      </c>
      <c r="D45" s="314">
        <v>159</v>
      </c>
      <c r="E45" s="314">
        <v>2.8925</v>
      </c>
      <c r="F45" s="314">
        <f t="shared" si="10"/>
        <v>0</v>
      </c>
      <c r="G45" s="315">
        <f t="shared" si="3"/>
        <v>161.8925</v>
      </c>
      <c r="H45" s="314">
        <v>29.5877</v>
      </c>
      <c r="I45" s="314">
        <v>26.6952</v>
      </c>
      <c r="J45" s="334">
        <f t="shared" si="4"/>
        <v>0.167894339622641</v>
      </c>
      <c r="K45" s="315">
        <v>2.8925</v>
      </c>
      <c r="L45" s="315">
        <v>0</v>
      </c>
      <c r="M45" s="315">
        <v>0.3</v>
      </c>
      <c r="N45" s="335">
        <f t="shared" si="5"/>
        <v>97.6256666666667</v>
      </c>
      <c r="O45" s="336"/>
    </row>
    <row r="46" ht="16" customHeight="1" spans="1:15">
      <c r="A46" s="316">
        <v>2010650</v>
      </c>
      <c r="B46" s="317" t="s">
        <v>320</v>
      </c>
      <c r="C46" s="314">
        <v>320.502892</v>
      </c>
      <c r="D46" s="314">
        <v>138</v>
      </c>
      <c r="E46" s="314">
        <v>0</v>
      </c>
      <c r="F46" s="314">
        <f t="shared" si="10"/>
        <v>0</v>
      </c>
      <c r="G46" s="315">
        <f t="shared" si="3"/>
        <v>138</v>
      </c>
      <c r="H46" s="314">
        <v>132.143335</v>
      </c>
      <c r="I46" s="314">
        <v>132.143335</v>
      </c>
      <c r="J46" s="334">
        <f t="shared" si="4"/>
        <v>0.957560398550725</v>
      </c>
      <c r="K46" s="315">
        <v>0</v>
      </c>
      <c r="L46" s="315">
        <v>0</v>
      </c>
      <c r="M46" s="315">
        <v>66.484186</v>
      </c>
      <c r="N46" s="335">
        <f t="shared" si="5"/>
        <v>0.987590477531003</v>
      </c>
      <c r="O46" s="336"/>
    </row>
    <row r="47" ht="16" customHeight="1" spans="1:15">
      <c r="A47" s="316">
        <v>2010699</v>
      </c>
      <c r="B47" s="317" t="s">
        <v>339</v>
      </c>
      <c r="C47" s="314">
        <v>95.3553</v>
      </c>
      <c r="D47" s="314">
        <v>15</v>
      </c>
      <c r="E47" s="314">
        <v>39.33322</v>
      </c>
      <c r="F47" s="314">
        <v>16</v>
      </c>
      <c r="G47" s="315">
        <f t="shared" si="3"/>
        <v>70.33322</v>
      </c>
      <c r="H47" s="314">
        <v>34.99882</v>
      </c>
      <c r="I47" s="314">
        <v>0</v>
      </c>
      <c r="J47" s="334">
        <f t="shared" si="4"/>
        <v>0</v>
      </c>
      <c r="K47" s="315">
        <v>29.38382</v>
      </c>
      <c r="L47" s="315">
        <v>5.615</v>
      </c>
      <c r="M47" s="315">
        <v>31.7919</v>
      </c>
      <c r="N47" s="335">
        <f t="shared" si="5"/>
        <v>0.100872234751619</v>
      </c>
      <c r="O47" s="336"/>
    </row>
    <row r="48" ht="16" customHeight="1" spans="1:15">
      <c r="A48" s="312">
        <v>20107</v>
      </c>
      <c r="B48" s="313" t="s">
        <v>108</v>
      </c>
      <c r="C48" s="314">
        <f>SUM(C49)</f>
        <v>878</v>
      </c>
      <c r="D48" s="314">
        <f>SUM(D49)</f>
        <v>878</v>
      </c>
      <c r="E48" s="314">
        <f>SUM(E49)</f>
        <v>4.2454</v>
      </c>
      <c r="F48" s="314">
        <f>SUM(F49)</f>
        <v>0</v>
      </c>
      <c r="G48" s="315">
        <f t="shared" si="3"/>
        <v>882.2454</v>
      </c>
      <c r="H48" s="314">
        <f>I48+K48+L48</f>
        <v>744.908656</v>
      </c>
      <c r="I48" s="314">
        <f>SUM(I49)</f>
        <v>740.663256</v>
      </c>
      <c r="J48" s="334">
        <f t="shared" si="4"/>
        <v>0.843580018223235</v>
      </c>
      <c r="K48" s="314">
        <f t="shared" ref="K48:M48" si="11">SUM(K49)</f>
        <v>4.2454</v>
      </c>
      <c r="L48" s="314">
        <f t="shared" si="11"/>
        <v>0</v>
      </c>
      <c r="M48" s="314">
        <f t="shared" si="11"/>
        <v>645.64</v>
      </c>
      <c r="N48" s="335">
        <f t="shared" si="5"/>
        <v>0.153752332569234</v>
      </c>
      <c r="O48" s="336"/>
    </row>
    <row r="49" ht="16" customHeight="1" spans="1:15">
      <c r="A49" s="316">
        <v>2010701</v>
      </c>
      <c r="B49" s="317" t="s">
        <v>317</v>
      </c>
      <c r="C49" s="314">
        <v>878</v>
      </c>
      <c r="D49" s="314">
        <v>878</v>
      </c>
      <c r="E49" s="314">
        <v>4.2454</v>
      </c>
      <c r="F49" s="314">
        <f>0</f>
        <v>0</v>
      </c>
      <c r="G49" s="315">
        <f t="shared" si="3"/>
        <v>882.2454</v>
      </c>
      <c r="H49" s="314">
        <v>744.908656</v>
      </c>
      <c r="I49" s="314">
        <v>740.663256</v>
      </c>
      <c r="J49" s="334">
        <f t="shared" si="4"/>
        <v>0.843580018223235</v>
      </c>
      <c r="K49" s="315">
        <v>4.2454</v>
      </c>
      <c r="L49" s="315">
        <v>0</v>
      </c>
      <c r="M49" s="315">
        <v>645.64</v>
      </c>
      <c r="N49" s="335">
        <f t="shared" si="5"/>
        <v>0.153752332569234</v>
      </c>
      <c r="O49" s="336"/>
    </row>
    <row r="50" ht="16" customHeight="1" spans="1:15">
      <c r="A50" s="312">
        <v>20111</v>
      </c>
      <c r="B50" s="313" t="s">
        <v>109</v>
      </c>
      <c r="C50" s="314">
        <f>SUM(C51:C52)</f>
        <v>1264.488745</v>
      </c>
      <c r="D50" s="314">
        <f>SUM(D51:D52)</f>
        <v>1277</v>
      </c>
      <c r="E50" s="314">
        <f>SUM(E51:E52)</f>
        <v>16.2</v>
      </c>
      <c r="F50" s="314">
        <f>SUM(F51:F52)</f>
        <v>0</v>
      </c>
      <c r="G50" s="315">
        <f t="shared" si="3"/>
        <v>1293.2</v>
      </c>
      <c r="H50" s="314">
        <f>I50+K50+L50</f>
        <v>1273.421359</v>
      </c>
      <c r="I50" s="314">
        <f>SUM(I51:I52)</f>
        <v>1257.221359</v>
      </c>
      <c r="J50" s="334">
        <f t="shared" si="4"/>
        <v>0.984511635865309</v>
      </c>
      <c r="K50" s="314">
        <f t="shared" ref="K50:M50" si="12">SUM(K51:K52)</f>
        <v>16.2</v>
      </c>
      <c r="L50" s="314">
        <f t="shared" si="12"/>
        <v>0</v>
      </c>
      <c r="M50" s="314">
        <f t="shared" si="12"/>
        <v>1331.782821</v>
      </c>
      <c r="N50" s="335">
        <f t="shared" si="5"/>
        <v>-0.0438220564792824</v>
      </c>
      <c r="O50" s="336"/>
    </row>
    <row r="51" ht="16" customHeight="1" spans="1:15">
      <c r="A51" s="316">
        <v>2011101</v>
      </c>
      <c r="B51" s="317" t="s">
        <v>317</v>
      </c>
      <c r="C51" s="314">
        <v>1179.080745</v>
      </c>
      <c r="D51" s="314">
        <v>1210</v>
      </c>
      <c r="E51" s="314">
        <v>0</v>
      </c>
      <c r="F51" s="314">
        <f>0</f>
        <v>0</v>
      </c>
      <c r="G51" s="315">
        <f t="shared" si="3"/>
        <v>1210</v>
      </c>
      <c r="H51" s="314">
        <v>1208.064244</v>
      </c>
      <c r="I51" s="314">
        <v>1208.064244</v>
      </c>
      <c r="J51" s="334">
        <f t="shared" si="4"/>
        <v>0.998400201652892</v>
      </c>
      <c r="K51" s="315">
        <v>0</v>
      </c>
      <c r="L51" s="315">
        <v>0</v>
      </c>
      <c r="M51" s="315">
        <v>1178.828266</v>
      </c>
      <c r="N51" s="335">
        <f t="shared" si="5"/>
        <v>0.0248008796897987</v>
      </c>
      <c r="O51" s="336"/>
    </row>
    <row r="52" ht="16" customHeight="1" spans="1:15">
      <c r="A52" s="316">
        <v>2011102</v>
      </c>
      <c r="B52" s="317" t="s">
        <v>318</v>
      </c>
      <c r="C52" s="314">
        <v>85.408</v>
      </c>
      <c r="D52" s="314">
        <v>67</v>
      </c>
      <c r="E52" s="314">
        <v>16.2</v>
      </c>
      <c r="F52" s="314">
        <f>0</f>
        <v>0</v>
      </c>
      <c r="G52" s="315">
        <f t="shared" si="3"/>
        <v>83.2</v>
      </c>
      <c r="H52" s="314">
        <v>65.357115</v>
      </c>
      <c r="I52" s="314">
        <v>49.157115</v>
      </c>
      <c r="J52" s="334">
        <f t="shared" si="4"/>
        <v>0.733688283582089</v>
      </c>
      <c r="K52" s="315">
        <v>16.2</v>
      </c>
      <c r="L52" s="315">
        <v>0</v>
      </c>
      <c r="M52" s="315">
        <v>152.954555</v>
      </c>
      <c r="N52" s="335">
        <f t="shared" si="5"/>
        <v>-0.572702395165675</v>
      </c>
      <c r="O52" s="336"/>
    </row>
    <row r="53" ht="16" customHeight="1" spans="1:15">
      <c r="A53" s="312">
        <v>20113</v>
      </c>
      <c r="B53" s="313" t="s">
        <v>110</v>
      </c>
      <c r="C53" s="314">
        <f>SUM(C54:C59)</f>
        <v>1166.3313</v>
      </c>
      <c r="D53" s="314">
        <f>SUM(D54:D59)</f>
        <v>1193</v>
      </c>
      <c r="E53" s="314">
        <f>SUM(E54:E59)</f>
        <v>10.5</v>
      </c>
      <c r="F53" s="314">
        <f>SUM(F54:F59)</f>
        <v>255.246228</v>
      </c>
      <c r="G53" s="315">
        <f t="shared" si="3"/>
        <v>1458.746228</v>
      </c>
      <c r="H53" s="314">
        <f>I53+K53+L53</f>
        <v>1377.050884</v>
      </c>
      <c r="I53" s="314">
        <f>SUM(I54:I59)</f>
        <v>1157.954656</v>
      </c>
      <c r="J53" s="334">
        <f t="shared" si="4"/>
        <v>0.970624187761945</v>
      </c>
      <c r="K53" s="314">
        <f t="shared" ref="K53:M53" si="13">SUM(K54:K59)</f>
        <v>0</v>
      </c>
      <c r="L53" s="314">
        <f t="shared" si="13"/>
        <v>219.096228</v>
      </c>
      <c r="M53" s="314">
        <f t="shared" si="13"/>
        <v>634.292694</v>
      </c>
      <c r="N53" s="335">
        <f t="shared" si="5"/>
        <v>1.17100227864204</v>
      </c>
      <c r="O53" s="336"/>
    </row>
    <row r="54" ht="16" customHeight="1" spans="1:15">
      <c r="A54" s="316">
        <v>2011301</v>
      </c>
      <c r="B54" s="317" t="s">
        <v>317</v>
      </c>
      <c r="C54" s="314">
        <v>511.0218</v>
      </c>
      <c r="D54" s="314">
        <v>544</v>
      </c>
      <c r="E54" s="314">
        <v>0</v>
      </c>
      <c r="F54" s="314">
        <f>0</f>
        <v>0</v>
      </c>
      <c r="G54" s="315">
        <f t="shared" si="3"/>
        <v>544</v>
      </c>
      <c r="H54" s="314">
        <v>536.336173</v>
      </c>
      <c r="I54" s="314">
        <v>536.336173</v>
      </c>
      <c r="J54" s="334">
        <f t="shared" si="4"/>
        <v>0.985912082720588</v>
      </c>
      <c r="K54" s="315">
        <v>0</v>
      </c>
      <c r="L54" s="315">
        <v>0</v>
      </c>
      <c r="M54" s="315">
        <v>564.297162</v>
      </c>
      <c r="N54" s="335">
        <f t="shared" si="5"/>
        <v>-0.0495501145192715</v>
      </c>
      <c r="O54" s="336"/>
    </row>
    <row r="55" ht="16" customHeight="1" spans="1:15">
      <c r="A55" s="316">
        <v>2011302</v>
      </c>
      <c r="B55" s="317" t="s">
        <v>318</v>
      </c>
      <c r="C55" s="314">
        <v>7</v>
      </c>
      <c r="D55" s="314">
        <v>6</v>
      </c>
      <c r="E55" s="314">
        <v>0</v>
      </c>
      <c r="F55" s="314">
        <f>0</f>
        <v>0</v>
      </c>
      <c r="G55" s="315">
        <f t="shared" si="3"/>
        <v>6</v>
      </c>
      <c r="H55" s="314">
        <v>5.941409</v>
      </c>
      <c r="I55" s="314">
        <v>5.941409</v>
      </c>
      <c r="J55" s="334">
        <f t="shared" si="4"/>
        <v>0.990234833333333</v>
      </c>
      <c r="K55" s="315">
        <v>0</v>
      </c>
      <c r="L55" s="315">
        <v>0</v>
      </c>
      <c r="M55" s="315">
        <v>6.76561</v>
      </c>
      <c r="N55" s="335">
        <f t="shared" si="5"/>
        <v>-0.121822126903561</v>
      </c>
      <c r="O55" s="336"/>
    </row>
    <row r="56" ht="16" customHeight="1" spans="1:15">
      <c r="A56" s="316">
        <v>2011307</v>
      </c>
      <c r="B56" s="317" t="s">
        <v>340</v>
      </c>
      <c r="C56" s="314">
        <v>1.4286</v>
      </c>
      <c r="D56" s="314">
        <v>1</v>
      </c>
      <c r="E56" s="314">
        <v>0</v>
      </c>
      <c r="F56" s="314">
        <v>36.15</v>
      </c>
      <c r="G56" s="315">
        <f t="shared" si="3"/>
        <v>37.15</v>
      </c>
      <c r="H56" s="314">
        <v>1.4286</v>
      </c>
      <c r="I56" s="314">
        <v>1.4286</v>
      </c>
      <c r="J56" s="334">
        <f t="shared" si="4"/>
        <v>1.4286</v>
      </c>
      <c r="K56" s="315">
        <v>0</v>
      </c>
      <c r="L56" s="315">
        <v>0</v>
      </c>
      <c r="M56" s="315">
        <v>0</v>
      </c>
      <c r="N56" s="335" t="str">
        <f t="shared" si="5"/>
        <v>-</v>
      </c>
      <c r="O56" s="336"/>
    </row>
    <row r="57" ht="16" customHeight="1" spans="1:15">
      <c r="A57" s="316">
        <v>2011308</v>
      </c>
      <c r="B57" s="317" t="s">
        <v>341</v>
      </c>
      <c r="C57" s="314">
        <v>94</v>
      </c>
      <c r="D57" s="314">
        <v>94</v>
      </c>
      <c r="E57" s="314">
        <v>0</v>
      </c>
      <c r="F57" s="314">
        <f>0</f>
        <v>0</v>
      </c>
      <c r="G57" s="315">
        <f t="shared" si="3"/>
        <v>94</v>
      </c>
      <c r="H57" s="314">
        <v>76.367657</v>
      </c>
      <c r="I57" s="314">
        <v>76.367657</v>
      </c>
      <c r="J57" s="334">
        <f t="shared" si="4"/>
        <v>0.812421882978723</v>
      </c>
      <c r="K57" s="315">
        <v>0</v>
      </c>
      <c r="L57" s="315">
        <v>0</v>
      </c>
      <c r="M57" s="315">
        <v>27.619021</v>
      </c>
      <c r="N57" s="335">
        <f t="shared" si="5"/>
        <v>1.76503852182161</v>
      </c>
      <c r="O57" s="336"/>
    </row>
    <row r="58" ht="16" customHeight="1" spans="1:15">
      <c r="A58" s="316">
        <v>2011350</v>
      </c>
      <c r="B58" s="317" t="s">
        <v>320</v>
      </c>
      <c r="C58" s="314">
        <v>6</v>
      </c>
      <c r="D58" s="314">
        <v>6</v>
      </c>
      <c r="E58" s="314">
        <v>0</v>
      </c>
      <c r="F58" s="314">
        <f>0</f>
        <v>0</v>
      </c>
      <c r="G58" s="315">
        <f t="shared" si="3"/>
        <v>6</v>
      </c>
      <c r="H58" s="314">
        <v>6</v>
      </c>
      <c r="I58" s="314">
        <v>6</v>
      </c>
      <c r="J58" s="334">
        <f t="shared" si="4"/>
        <v>1</v>
      </c>
      <c r="K58" s="315">
        <v>0</v>
      </c>
      <c r="L58" s="315">
        <v>0</v>
      </c>
      <c r="M58" s="315">
        <v>5.531901</v>
      </c>
      <c r="N58" s="335">
        <f t="shared" si="5"/>
        <v>0.0846181086754805</v>
      </c>
      <c r="O58" s="336"/>
    </row>
    <row r="59" ht="16" customHeight="1" spans="1:15">
      <c r="A59" s="316">
        <v>2011399</v>
      </c>
      <c r="B59" s="317" t="s">
        <v>342</v>
      </c>
      <c r="C59" s="314">
        <v>546.8809</v>
      </c>
      <c r="D59" s="314">
        <v>542</v>
      </c>
      <c r="E59" s="314">
        <v>10.5</v>
      </c>
      <c r="F59" s="314">
        <v>219.096228</v>
      </c>
      <c r="G59" s="315">
        <f t="shared" si="3"/>
        <v>771.596228</v>
      </c>
      <c r="H59" s="314">
        <v>750.977045</v>
      </c>
      <c r="I59" s="314">
        <v>531.880817</v>
      </c>
      <c r="J59" s="334">
        <f t="shared" si="4"/>
        <v>0.981329920664207</v>
      </c>
      <c r="K59" s="315">
        <v>0</v>
      </c>
      <c r="L59" s="315">
        <v>219.096228</v>
      </c>
      <c r="M59" s="315">
        <v>30.079</v>
      </c>
      <c r="N59" s="335">
        <f t="shared" si="5"/>
        <v>23.966822201536</v>
      </c>
      <c r="O59" s="336"/>
    </row>
    <row r="60" ht="16" customHeight="1" spans="1:15">
      <c r="A60" s="312">
        <v>20123</v>
      </c>
      <c r="B60" s="313" t="s">
        <v>111</v>
      </c>
      <c r="C60" s="314">
        <f>SUM(C61:C62)</f>
        <v>185.008616</v>
      </c>
      <c r="D60" s="314">
        <f>SUM(D61:D62)</f>
        <v>160</v>
      </c>
      <c r="E60" s="314">
        <f>SUM(E61:E62)</f>
        <v>0</v>
      </c>
      <c r="F60" s="314">
        <f>SUM(F61:F62)</f>
        <v>0</v>
      </c>
      <c r="G60" s="315">
        <f t="shared" si="3"/>
        <v>160</v>
      </c>
      <c r="H60" s="314">
        <f>I60+K60+L60</f>
        <v>153.970124</v>
      </c>
      <c r="I60" s="314">
        <f>SUM(I61:I62)</f>
        <v>153.970124</v>
      </c>
      <c r="J60" s="334">
        <f t="shared" si="4"/>
        <v>0.962313275</v>
      </c>
      <c r="K60" s="314">
        <f t="shared" ref="K60:M60" si="14">SUM(K61:K62)</f>
        <v>0</v>
      </c>
      <c r="L60" s="314">
        <f t="shared" si="14"/>
        <v>0</v>
      </c>
      <c r="M60" s="314">
        <f t="shared" si="14"/>
        <v>157.915563</v>
      </c>
      <c r="N60" s="335">
        <f t="shared" si="5"/>
        <v>-0.0249844849047588</v>
      </c>
      <c r="O60" s="336"/>
    </row>
    <row r="61" ht="16" customHeight="1" spans="1:15">
      <c r="A61" s="316">
        <v>2012301</v>
      </c>
      <c r="B61" s="317" t="s">
        <v>317</v>
      </c>
      <c r="C61" s="314">
        <v>168.808616</v>
      </c>
      <c r="D61" s="314">
        <v>146</v>
      </c>
      <c r="E61" s="314">
        <v>0</v>
      </c>
      <c r="F61" s="314">
        <f>0</f>
        <v>0</v>
      </c>
      <c r="G61" s="315">
        <f t="shared" si="3"/>
        <v>146</v>
      </c>
      <c r="H61" s="314">
        <v>138.390124</v>
      </c>
      <c r="I61" s="314">
        <v>138.390124</v>
      </c>
      <c r="J61" s="334">
        <f t="shared" si="4"/>
        <v>0.947877561643836</v>
      </c>
      <c r="K61" s="315">
        <v>0</v>
      </c>
      <c r="L61" s="315">
        <v>0</v>
      </c>
      <c r="M61" s="315">
        <v>137.222281</v>
      </c>
      <c r="N61" s="335">
        <f t="shared" si="5"/>
        <v>0.00851059311570523</v>
      </c>
      <c r="O61" s="336"/>
    </row>
    <row r="62" ht="16" customHeight="1" spans="1:15">
      <c r="A62" s="316">
        <v>2012304</v>
      </c>
      <c r="B62" s="317" t="s">
        <v>343</v>
      </c>
      <c r="C62" s="314">
        <v>16.2</v>
      </c>
      <c r="D62" s="314">
        <v>14</v>
      </c>
      <c r="E62" s="314">
        <v>0</v>
      </c>
      <c r="F62" s="314">
        <f>0</f>
        <v>0</v>
      </c>
      <c r="G62" s="315">
        <f t="shared" si="3"/>
        <v>14</v>
      </c>
      <c r="H62" s="314">
        <v>15.58</v>
      </c>
      <c r="I62" s="314">
        <v>15.58</v>
      </c>
      <c r="J62" s="334">
        <f t="shared" si="4"/>
        <v>1.11285714285714</v>
      </c>
      <c r="K62" s="315">
        <v>0</v>
      </c>
      <c r="L62" s="315">
        <v>0</v>
      </c>
      <c r="M62" s="315">
        <v>20.693282</v>
      </c>
      <c r="N62" s="335">
        <f t="shared" si="5"/>
        <v>-0.247098647764042</v>
      </c>
      <c r="O62" s="336"/>
    </row>
    <row r="63" ht="16" customHeight="1" spans="1:15">
      <c r="A63" s="312">
        <v>20126</v>
      </c>
      <c r="B63" s="313" t="s">
        <v>112</v>
      </c>
      <c r="C63" s="314">
        <f>SUM(C64:C66)</f>
        <v>194.9164</v>
      </c>
      <c r="D63" s="314">
        <f>SUM(D64:D66)</f>
        <v>164</v>
      </c>
      <c r="E63" s="314">
        <f>SUM(E64:E66)</f>
        <v>0</v>
      </c>
      <c r="F63" s="314">
        <f>SUM(F64:F66)</f>
        <v>0</v>
      </c>
      <c r="G63" s="315">
        <f t="shared" si="3"/>
        <v>164</v>
      </c>
      <c r="H63" s="314">
        <f>I63+K63+L63</f>
        <v>179.461398</v>
      </c>
      <c r="I63" s="314">
        <f>SUM(I64:I66)</f>
        <v>179.461398</v>
      </c>
      <c r="J63" s="334">
        <f t="shared" si="4"/>
        <v>1.09427681707317</v>
      </c>
      <c r="K63" s="314">
        <f t="shared" ref="K63:M63" si="15">SUM(K64:K66)</f>
        <v>0</v>
      </c>
      <c r="L63" s="314">
        <f t="shared" si="15"/>
        <v>0</v>
      </c>
      <c r="M63" s="314">
        <f t="shared" si="15"/>
        <v>174.777538</v>
      </c>
      <c r="N63" s="335">
        <f t="shared" si="5"/>
        <v>0.0267989814572169</v>
      </c>
      <c r="O63" s="336"/>
    </row>
    <row r="64" ht="16" customHeight="1" spans="1:15">
      <c r="A64" s="316">
        <v>2012601</v>
      </c>
      <c r="B64" s="317" t="s">
        <v>317</v>
      </c>
      <c r="C64" s="314">
        <v>187.9164</v>
      </c>
      <c r="D64" s="314">
        <v>158</v>
      </c>
      <c r="E64" s="314">
        <v>0</v>
      </c>
      <c r="F64" s="314">
        <f>0</f>
        <v>0</v>
      </c>
      <c r="G64" s="315">
        <f t="shared" si="3"/>
        <v>158</v>
      </c>
      <c r="H64" s="314">
        <v>173.743898</v>
      </c>
      <c r="I64" s="314">
        <v>173.743898</v>
      </c>
      <c r="J64" s="334">
        <f t="shared" si="4"/>
        <v>1.09964492405063</v>
      </c>
      <c r="K64" s="315">
        <v>0</v>
      </c>
      <c r="L64" s="315">
        <v>0</v>
      </c>
      <c r="M64" s="315">
        <v>171.274984</v>
      </c>
      <c r="N64" s="335">
        <f t="shared" si="5"/>
        <v>0.0144149130383222</v>
      </c>
      <c r="O64" s="336"/>
    </row>
    <row r="65" ht="16" customHeight="1" spans="1:15">
      <c r="A65" s="316">
        <v>2012602</v>
      </c>
      <c r="B65" s="317" t="s">
        <v>318</v>
      </c>
      <c r="C65" s="314">
        <v>7</v>
      </c>
      <c r="D65" s="314">
        <v>6</v>
      </c>
      <c r="E65" s="314">
        <v>0</v>
      </c>
      <c r="F65" s="314">
        <f>0</f>
        <v>0</v>
      </c>
      <c r="G65" s="315">
        <f t="shared" si="3"/>
        <v>6</v>
      </c>
      <c r="H65" s="314">
        <v>5.7175</v>
      </c>
      <c r="I65" s="314">
        <v>5.7175</v>
      </c>
      <c r="J65" s="334">
        <f t="shared" si="4"/>
        <v>0.952916666666667</v>
      </c>
      <c r="K65" s="315">
        <v>0</v>
      </c>
      <c r="L65" s="315">
        <v>0</v>
      </c>
      <c r="M65" s="315">
        <v>3.502554</v>
      </c>
      <c r="N65" s="335">
        <f t="shared" si="5"/>
        <v>0.632380257377902</v>
      </c>
      <c r="O65" s="336"/>
    </row>
    <row r="66" ht="16" customHeight="1" spans="1:15">
      <c r="A66" s="316">
        <v>2012604</v>
      </c>
      <c r="B66" s="317" t="s">
        <v>344</v>
      </c>
      <c r="C66" s="314">
        <v>0</v>
      </c>
      <c r="D66" s="314">
        <v>0</v>
      </c>
      <c r="E66" s="314">
        <v>0</v>
      </c>
      <c r="F66" s="314">
        <f>0</f>
        <v>0</v>
      </c>
      <c r="G66" s="315">
        <f t="shared" si="3"/>
        <v>0</v>
      </c>
      <c r="H66" s="314">
        <v>0</v>
      </c>
      <c r="I66" s="314">
        <v>0</v>
      </c>
      <c r="J66" s="334" t="str">
        <f t="shared" si="4"/>
        <v>-</v>
      </c>
      <c r="K66" s="315">
        <v>0</v>
      </c>
      <c r="L66" s="315">
        <v>0</v>
      </c>
      <c r="M66" s="315">
        <v>0</v>
      </c>
      <c r="N66" s="335" t="str">
        <f t="shared" si="5"/>
        <v>-</v>
      </c>
      <c r="O66" s="336"/>
    </row>
    <row r="67" ht="16" customHeight="1" spans="1:15">
      <c r="A67" s="312">
        <v>20128</v>
      </c>
      <c r="B67" s="313" t="s">
        <v>113</v>
      </c>
      <c r="C67" s="314">
        <f>SUM(C68)</f>
        <v>5</v>
      </c>
      <c r="D67" s="314">
        <f>SUM(D68)</f>
        <v>4</v>
      </c>
      <c r="E67" s="314">
        <f>SUM(E68)</f>
        <v>0</v>
      </c>
      <c r="F67" s="314">
        <f>SUM(F68)</f>
        <v>0</v>
      </c>
      <c r="G67" s="315">
        <f t="shared" si="3"/>
        <v>4</v>
      </c>
      <c r="H67" s="314">
        <f>I67+K67+L67</f>
        <v>4.27708</v>
      </c>
      <c r="I67" s="314">
        <f>SUM(I68)</f>
        <v>4.27708</v>
      </c>
      <c r="J67" s="334">
        <f t="shared" si="4"/>
        <v>1.06927</v>
      </c>
      <c r="K67" s="314">
        <f t="shared" ref="K67:M67" si="16">SUM(K68)</f>
        <v>0</v>
      </c>
      <c r="L67" s="314">
        <f t="shared" si="16"/>
        <v>0</v>
      </c>
      <c r="M67" s="314">
        <f t="shared" si="16"/>
        <v>3.976455</v>
      </c>
      <c r="N67" s="335">
        <f t="shared" si="5"/>
        <v>0.0756012579043392</v>
      </c>
      <c r="O67" s="336"/>
    </row>
    <row r="68" ht="16" customHeight="1" spans="1:15">
      <c r="A68" s="316">
        <v>2012802</v>
      </c>
      <c r="B68" s="317" t="s">
        <v>318</v>
      </c>
      <c r="C68" s="314">
        <v>5</v>
      </c>
      <c r="D68" s="314">
        <v>4</v>
      </c>
      <c r="E68" s="314">
        <v>0</v>
      </c>
      <c r="F68" s="314">
        <f>0</f>
        <v>0</v>
      </c>
      <c r="G68" s="315">
        <f t="shared" si="3"/>
        <v>4</v>
      </c>
      <c r="H68" s="314">
        <v>4.27708</v>
      </c>
      <c r="I68" s="314">
        <v>4.27708</v>
      </c>
      <c r="J68" s="334">
        <f t="shared" si="4"/>
        <v>1.06927</v>
      </c>
      <c r="K68" s="315">
        <v>0</v>
      </c>
      <c r="L68" s="315">
        <v>0</v>
      </c>
      <c r="M68" s="315">
        <v>3.976455</v>
      </c>
      <c r="N68" s="335">
        <f t="shared" si="5"/>
        <v>0.0756012579043392</v>
      </c>
      <c r="O68" s="336"/>
    </row>
    <row r="69" ht="16" customHeight="1" spans="1:15">
      <c r="A69" s="312">
        <v>20129</v>
      </c>
      <c r="B69" s="313" t="s">
        <v>114</v>
      </c>
      <c r="C69" s="314">
        <f>SUM(C70:C72)</f>
        <v>378.9024</v>
      </c>
      <c r="D69" s="314">
        <f>SUM(D70:D72)</f>
        <v>370</v>
      </c>
      <c r="E69" s="314">
        <f>SUM(E70:E72)</f>
        <v>48.96</v>
      </c>
      <c r="F69" s="314">
        <f>SUM(F70:F72)</f>
        <v>555.41</v>
      </c>
      <c r="G69" s="315">
        <f t="shared" si="3"/>
        <v>974.37</v>
      </c>
      <c r="H69" s="314">
        <f>I69+K69+L69</f>
        <v>924.754122</v>
      </c>
      <c r="I69" s="314">
        <f>SUM(I70:I72)</f>
        <v>363.984122</v>
      </c>
      <c r="J69" s="334">
        <f t="shared" si="4"/>
        <v>0.98374087027027</v>
      </c>
      <c r="K69" s="314">
        <f t="shared" ref="K69:M69" si="17">SUM(K70:K72)</f>
        <v>46.96</v>
      </c>
      <c r="L69" s="314">
        <f t="shared" si="17"/>
        <v>513.81</v>
      </c>
      <c r="M69" s="314">
        <f t="shared" si="17"/>
        <v>575.725915</v>
      </c>
      <c r="N69" s="335">
        <f t="shared" si="5"/>
        <v>0.606240222832422</v>
      </c>
      <c r="O69" s="336"/>
    </row>
    <row r="70" ht="16" customHeight="1" spans="1:15">
      <c r="A70" s="316">
        <v>2012901</v>
      </c>
      <c r="B70" s="317" t="s">
        <v>317</v>
      </c>
      <c r="C70" s="314">
        <v>123.7476</v>
      </c>
      <c r="D70" s="314">
        <v>115</v>
      </c>
      <c r="E70" s="314">
        <v>0</v>
      </c>
      <c r="F70" s="314">
        <f>0</f>
        <v>0</v>
      </c>
      <c r="G70" s="315">
        <f t="shared" si="3"/>
        <v>115</v>
      </c>
      <c r="H70" s="314">
        <v>113.715783</v>
      </c>
      <c r="I70" s="314">
        <v>113.715783</v>
      </c>
      <c r="J70" s="334">
        <f t="shared" si="4"/>
        <v>0.988832895652174</v>
      </c>
      <c r="K70" s="315">
        <v>0</v>
      </c>
      <c r="L70" s="315">
        <v>0</v>
      </c>
      <c r="M70" s="315">
        <v>120.475042</v>
      </c>
      <c r="N70" s="335">
        <f t="shared" si="5"/>
        <v>-0.0561050561825079</v>
      </c>
      <c r="O70" s="336"/>
    </row>
    <row r="71" ht="16" customHeight="1" spans="1:15">
      <c r="A71" s="316">
        <v>2012902</v>
      </c>
      <c r="B71" s="317" t="s">
        <v>318</v>
      </c>
      <c r="C71" s="314">
        <v>255.1548</v>
      </c>
      <c r="D71" s="314">
        <v>255</v>
      </c>
      <c r="E71" s="314">
        <v>2</v>
      </c>
      <c r="F71" s="314">
        <v>10</v>
      </c>
      <c r="G71" s="315">
        <f t="shared" si="3"/>
        <v>267</v>
      </c>
      <c r="H71" s="314">
        <v>250.268339</v>
      </c>
      <c r="I71" s="314">
        <v>250.268339</v>
      </c>
      <c r="J71" s="334">
        <f t="shared" si="4"/>
        <v>0.981444466666667</v>
      </c>
      <c r="K71" s="315">
        <v>0</v>
      </c>
      <c r="L71" s="315">
        <v>0</v>
      </c>
      <c r="M71" s="315">
        <v>51.462672</v>
      </c>
      <c r="N71" s="335">
        <f t="shared" si="5"/>
        <v>3.86310425156315</v>
      </c>
      <c r="O71" s="336"/>
    </row>
    <row r="72" ht="16" customHeight="1" spans="1:15">
      <c r="A72" s="316">
        <v>2012999</v>
      </c>
      <c r="B72" s="317" t="s">
        <v>345</v>
      </c>
      <c r="C72" s="314">
        <v>0</v>
      </c>
      <c r="D72" s="314">
        <v>0</v>
      </c>
      <c r="E72" s="314">
        <v>46.96</v>
      </c>
      <c r="F72" s="314">
        <v>545.41</v>
      </c>
      <c r="G72" s="315">
        <f t="shared" si="3"/>
        <v>592.37</v>
      </c>
      <c r="H72" s="314">
        <v>560.77</v>
      </c>
      <c r="I72" s="314">
        <v>0</v>
      </c>
      <c r="J72" s="334" t="str">
        <f t="shared" si="4"/>
        <v>-</v>
      </c>
      <c r="K72" s="315">
        <v>46.96</v>
      </c>
      <c r="L72" s="315">
        <v>513.81</v>
      </c>
      <c r="M72" s="315">
        <v>403.788201</v>
      </c>
      <c r="N72" s="335">
        <f t="shared" si="5"/>
        <v>0.388772625379413</v>
      </c>
      <c r="O72" s="336"/>
    </row>
    <row r="73" ht="16" customHeight="1" spans="1:15">
      <c r="A73" s="312">
        <v>20131</v>
      </c>
      <c r="B73" s="313" t="s">
        <v>115</v>
      </c>
      <c r="C73" s="314">
        <f>SUM(C74:C75)</f>
        <v>987.16157</v>
      </c>
      <c r="D73" s="314">
        <f>SUM(D74:D75)</f>
        <v>1051</v>
      </c>
      <c r="E73" s="314">
        <f>SUM(E74:E75)</f>
        <v>200</v>
      </c>
      <c r="F73" s="314">
        <f>SUM(F74:F75)</f>
        <v>0</v>
      </c>
      <c r="G73" s="315">
        <f t="shared" ref="G73:G136" si="18">D73+E73+F73</f>
        <v>1251</v>
      </c>
      <c r="H73" s="314">
        <f>I73+K73+L73</f>
        <v>1048.885827</v>
      </c>
      <c r="I73" s="314">
        <f>SUM(I74:I75)</f>
        <v>979.245827</v>
      </c>
      <c r="J73" s="334">
        <f t="shared" ref="J73:J136" si="19">IFERROR(I73/D73,"-")</f>
        <v>0.931727713606089</v>
      </c>
      <c r="K73" s="314">
        <f t="shared" ref="K73:M73" si="20">SUM(K74:K75)</f>
        <v>69.64</v>
      </c>
      <c r="L73" s="314">
        <f t="shared" si="20"/>
        <v>0</v>
      </c>
      <c r="M73" s="314">
        <f t="shared" si="20"/>
        <v>1086.003696</v>
      </c>
      <c r="N73" s="335">
        <f t="shared" ref="N73:N136" si="21">IFERROR(H73/M73-1,"-")</f>
        <v>-0.0341784002547262</v>
      </c>
      <c r="O73" s="336"/>
    </row>
    <row r="74" ht="16" customHeight="1" spans="1:15">
      <c r="A74" s="316">
        <v>2013101</v>
      </c>
      <c r="B74" s="317" t="s">
        <v>317</v>
      </c>
      <c r="C74" s="314">
        <v>797.32157</v>
      </c>
      <c r="D74" s="314">
        <v>869</v>
      </c>
      <c r="E74" s="314">
        <v>0</v>
      </c>
      <c r="F74" s="314">
        <f>0</f>
        <v>0</v>
      </c>
      <c r="G74" s="315">
        <f t="shared" si="18"/>
        <v>869</v>
      </c>
      <c r="H74" s="314">
        <v>867.234873</v>
      </c>
      <c r="I74" s="314">
        <v>867.234873</v>
      </c>
      <c r="J74" s="334">
        <f t="shared" si="19"/>
        <v>0.997968783659379</v>
      </c>
      <c r="K74" s="315">
        <v>0</v>
      </c>
      <c r="L74" s="315">
        <v>0</v>
      </c>
      <c r="M74" s="315">
        <v>749.719177</v>
      </c>
      <c r="N74" s="335">
        <f t="shared" si="21"/>
        <v>0.156746285282763</v>
      </c>
      <c r="O74" s="336"/>
    </row>
    <row r="75" ht="16" customHeight="1" spans="1:15">
      <c r="A75" s="316">
        <v>2013102</v>
      </c>
      <c r="B75" s="317" t="s">
        <v>318</v>
      </c>
      <c r="C75" s="314">
        <v>189.84</v>
      </c>
      <c r="D75" s="314">
        <v>182</v>
      </c>
      <c r="E75" s="314">
        <v>200</v>
      </c>
      <c r="F75" s="314">
        <f>0</f>
        <v>0</v>
      </c>
      <c r="G75" s="315">
        <f t="shared" si="18"/>
        <v>382</v>
      </c>
      <c r="H75" s="314">
        <v>181.650954</v>
      </c>
      <c r="I75" s="314">
        <v>112.010954</v>
      </c>
      <c r="J75" s="334">
        <f t="shared" si="19"/>
        <v>0.615444802197802</v>
      </c>
      <c r="K75" s="315">
        <v>69.64</v>
      </c>
      <c r="L75" s="315">
        <v>0</v>
      </c>
      <c r="M75" s="315">
        <v>336.284519</v>
      </c>
      <c r="N75" s="335">
        <f t="shared" si="21"/>
        <v>-0.459829567711977</v>
      </c>
      <c r="O75" s="336"/>
    </row>
    <row r="76" ht="16" customHeight="1" spans="1:15">
      <c r="A76" s="312">
        <v>20132</v>
      </c>
      <c r="B76" s="313" t="s">
        <v>116</v>
      </c>
      <c r="C76" s="314">
        <f>SUM(C77:C78)</f>
        <v>2000.821896</v>
      </c>
      <c r="D76" s="314">
        <f>SUM(D77:D78)</f>
        <v>2036</v>
      </c>
      <c r="E76" s="314">
        <f>SUM(E77:E78)</f>
        <v>17.40926</v>
      </c>
      <c r="F76" s="314">
        <f>SUM(F77:F78)</f>
        <v>0</v>
      </c>
      <c r="G76" s="315">
        <f t="shared" si="18"/>
        <v>2053.40926</v>
      </c>
      <c r="H76" s="314">
        <f>I76+K76+L76</f>
        <v>1960.493962</v>
      </c>
      <c r="I76" s="314">
        <f>SUM(I77:I78)</f>
        <v>1951.445162</v>
      </c>
      <c r="J76" s="334">
        <f t="shared" si="19"/>
        <v>0.958470118860511</v>
      </c>
      <c r="K76" s="314">
        <f t="shared" ref="K76:M76" si="22">SUM(K77:K78)</f>
        <v>9.0488</v>
      </c>
      <c r="L76" s="314">
        <f t="shared" si="22"/>
        <v>0</v>
      </c>
      <c r="M76" s="314">
        <f t="shared" si="22"/>
        <v>1781.745004</v>
      </c>
      <c r="N76" s="335">
        <f t="shared" si="21"/>
        <v>0.100322412914704</v>
      </c>
      <c r="O76" s="336"/>
    </row>
    <row r="77" ht="16" customHeight="1" spans="1:15">
      <c r="A77" s="316">
        <v>2013201</v>
      </c>
      <c r="B77" s="317" t="s">
        <v>317</v>
      </c>
      <c r="C77" s="314">
        <v>1859.42825</v>
      </c>
      <c r="D77" s="314">
        <v>1920</v>
      </c>
      <c r="E77" s="314">
        <v>0</v>
      </c>
      <c r="F77" s="314">
        <f>0</f>
        <v>0</v>
      </c>
      <c r="G77" s="315">
        <f t="shared" si="18"/>
        <v>1920</v>
      </c>
      <c r="H77" s="314">
        <v>1872.520058</v>
      </c>
      <c r="I77" s="314">
        <v>1872.520058</v>
      </c>
      <c r="J77" s="334">
        <f t="shared" si="19"/>
        <v>0.975270863541667</v>
      </c>
      <c r="K77" s="315">
        <v>0</v>
      </c>
      <c r="L77" s="315">
        <v>0</v>
      </c>
      <c r="M77" s="315">
        <v>1739.538542</v>
      </c>
      <c r="N77" s="335">
        <f t="shared" si="21"/>
        <v>0.0764464326539769</v>
      </c>
      <c r="O77" s="336"/>
    </row>
    <row r="78" ht="16" customHeight="1" spans="1:15">
      <c r="A78" s="316">
        <v>2013202</v>
      </c>
      <c r="B78" s="317" t="s">
        <v>318</v>
      </c>
      <c r="C78" s="314">
        <v>141.393646</v>
      </c>
      <c r="D78" s="314">
        <v>116</v>
      </c>
      <c r="E78" s="314">
        <v>17.40926</v>
      </c>
      <c r="F78" s="314">
        <f>0</f>
        <v>0</v>
      </c>
      <c r="G78" s="315">
        <f t="shared" si="18"/>
        <v>133.40926</v>
      </c>
      <c r="H78" s="314">
        <v>87.973904</v>
      </c>
      <c r="I78" s="314">
        <v>78.925104</v>
      </c>
      <c r="J78" s="334">
        <f t="shared" si="19"/>
        <v>0.680388827586207</v>
      </c>
      <c r="K78" s="315">
        <v>9.0488</v>
      </c>
      <c r="L78" s="315">
        <v>0</v>
      </c>
      <c r="M78" s="315">
        <v>42.206462</v>
      </c>
      <c r="N78" s="335">
        <f t="shared" si="21"/>
        <v>1.08437049284065</v>
      </c>
      <c r="O78" s="336"/>
    </row>
    <row r="79" ht="16" customHeight="1" spans="1:15">
      <c r="A79" s="312">
        <v>20133</v>
      </c>
      <c r="B79" s="313" t="s">
        <v>117</v>
      </c>
      <c r="C79" s="314">
        <f>SUM(C80:C81)</f>
        <v>1600.26492</v>
      </c>
      <c r="D79" s="314">
        <f>SUM(D80:D81)</f>
        <v>1172</v>
      </c>
      <c r="E79" s="314">
        <f>SUM(E80:E81)</f>
        <v>90.065139</v>
      </c>
      <c r="F79" s="314">
        <f>SUM(F80:F81)</f>
        <v>52.752241</v>
      </c>
      <c r="G79" s="315">
        <f t="shared" si="18"/>
        <v>1314.81738</v>
      </c>
      <c r="H79" s="314">
        <f>I79+K79+L79</f>
        <v>1142.93009</v>
      </c>
      <c r="I79" s="314">
        <f>SUM(I80:I81)</f>
        <v>1073.67222</v>
      </c>
      <c r="J79" s="334">
        <f t="shared" si="19"/>
        <v>0.916102576791809</v>
      </c>
      <c r="K79" s="314">
        <f t="shared" ref="K79:M79" si="23">SUM(K80:K81)</f>
        <v>69.25787</v>
      </c>
      <c r="L79" s="314">
        <f t="shared" si="23"/>
        <v>0</v>
      </c>
      <c r="M79" s="314">
        <f t="shared" si="23"/>
        <v>971.788807</v>
      </c>
      <c r="N79" s="335">
        <f t="shared" si="21"/>
        <v>0.176109543315619</v>
      </c>
      <c r="O79" s="336"/>
    </row>
    <row r="80" ht="16" customHeight="1" spans="1:15">
      <c r="A80" s="316">
        <v>2013301</v>
      </c>
      <c r="B80" s="317" t="s">
        <v>317</v>
      </c>
      <c r="C80" s="314">
        <v>909.76492</v>
      </c>
      <c r="D80" s="314">
        <v>903</v>
      </c>
      <c r="E80" s="314">
        <v>0</v>
      </c>
      <c r="F80" s="314">
        <f>0</f>
        <v>0</v>
      </c>
      <c r="G80" s="315">
        <f t="shared" si="18"/>
        <v>903</v>
      </c>
      <c r="H80" s="314">
        <v>887.57222</v>
      </c>
      <c r="I80" s="314">
        <v>887.57222</v>
      </c>
      <c r="J80" s="334">
        <f t="shared" si="19"/>
        <v>0.982914972314507</v>
      </c>
      <c r="K80" s="315">
        <v>0</v>
      </c>
      <c r="L80" s="315">
        <v>0</v>
      </c>
      <c r="M80" s="315">
        <v>848.58819</v>
      </c>
      <c r="N80" s="335">
        <f t="shared" si="21"/>
        <v>0.0459398686658601</v>
      </c>
      <c r="O80" s="336"/>
    </row>
    <row r="81" ht="16" customHeight="1" spans="1:15">
      <c r="A81" s="316">
        <v>2013302</v>
      </c>
      <c r="B81" s="317" t="s">
        <v>318</v>
      </c>
      <c r="C81" s="314">
        <v>690.5</v>
      </c>
      <c r="D81" s="314">
        <v>269</v>
      </c>
      <c r="E81" s="314">
        <v>90.065139</v>
      </c>
      <c r="F81" s="314">
        <v>52.752241</v>
      </c>
      <c r="G81" s="315">
        <f t="shared" si="18"/>
        <v>411.81738</v>
      </c>
      <c r="H81" s="314">
        <v>255.35787</v>
      </c>
      <c r="I81" s="314">
        <v>186.1</v>
      </c>
      <c r="J81" s="334">
        <f t="shared" si="19"/>
        <v>0.69182156133829</v>
      </c>
      <c r="K81" s="315">
        <v>69.25787</v>
      </c>
      <c r="L81" s="315">
        <v>0</v>
      </c>
      <c r="M81" s="315">
        <v>123.200617</v>
      </c>
      <c r="N81" s="335">
        <f t="shared" si="21"/>
        <v>1.07269960344436</v>
      </c>
      <c r="O81" s="336"/>
    </row>
    <row r="82" ht="16" customHeight="1" spans="1:15">
      <c r="A82" s="312">
        <v>20134</v>
      </c>
      <c r="B82" s="313" t="s">
        <v>118</v>
      </c>
      <c r="C82" s="314">
        <f>SUM(C83:C85)</f>
        <v>719.1255</v>
      </c>
      <c r="D82" s="314">
        <f>SUM(D83:D85)</f>
        <v>715</v>
      </c>
      <c r="E82" s="314">
        <f>SUM(E83:E85)</f>
        <v>6</v>
      </c>
      <c r="F82" s="314">
        <f>SUM(F83:F85)</f>
        <v>13</v>
      </c>
      <c r="G82" s="315">
        <f t="shared" si="18"/>
        <v>734</v>
      </c>
      <c r="H82" s="314">
        <f>I82+K82+L82</f>
        <v>699.346841</v>
      </c>
      <c r="I82" s="314">
        <f>SUM(I83:I85)</f>
        <v>697.946841</v>
      </c>
      <c r="J82" s="334">
        <f t="shared" si="19"/>
        <v>0.976149427972028</v>
      </c>
      <c r="K82" s="314">
        <f t="shared" ref="K82:M82" si="24">SUM(K83:K85)</f>
        <v>1.4</v>
      </c>
      <c r="L82" s="314">
        <f t="shared" si="24"/>
        <v>0</v>
      </c>
      <c r="M82" s="314">
        <f t="shared" si="24"/>
        <v>720.261434</v>
      </c>
      <c r="N82" s="335">
        <f t="shared" si="21"/>
        <v>-0.0290375022356119</v>
      </c>
      <c r="O82" s="336"/>
    </row>
    <row r="83" ht="16" customHeight="1" spans="1:15">
      <c r="A83" s="316">
        <v>2013401</v>
      </c>
      <c r="B83" s="317" t="s">
        <v>317</v>
      </c>
      <c r="C83" s="314">
        <v>693.0255</v>
      </c>
      <c r="D83" s="314">
        <v>690</v>
      </c>
      <c r="E83" s="314">
        <v>0</v>
      </c>
      <c r="F83" s="314">
        <f>0</f>
        <v>0</v>
      </c>
      <c r="G83" s="315">
        <f t="shared" si="18"/>
        <v>690</v>
      </c>
      <c r="H83" s="314">
        <v>672.987097</v>
      </c>
      <c r="I83" s="314">
        <v>672.987097</v>
      </c>
      <c r="J83" s="334">
        <f t="shared" si="19"/>
        <v>0.97534361884058</v>
      </c>
      <c r="K83" s="315">
        <v>0</v>
      </c>
      <c r="L83" s="315">
        <v>0</v>
      </c>
      <c r="M83" s="315">
        <v>687.361284</v>
      </c>
      <c r="N83" s="335">
        <f t="shared" si="21"/>
        <v>-0.0209121277770425</v>
      </c>
      <c r="O83" s="336"/>
    </row>
    <row r="84" ht="16" customHeight="1" spans="1:15">
      <c r="A84" s="316">
        <v>2013402</v>
      </c>
      <c r="B84" s="317" t="s">
        <v>318</v>
      </c>
      <c r="C84" s="314">
        <v>20</v>
      </c>
      <c r="D84" s="314">
        <v>19</v>
      </c>
      <c r="E84" s="314">
        <v>0</v>
      </c>
      <c r="F84" s="314">
        <f>0</f>
        <v>0</v>
      </c>
      <c r="G84" s="315">
        <f t="shared" si="18"/>
        <v>19</v>
      </c>
      <c r="H84" s="314">
        <v>18.859744</v>
      </c>
      <c r="I84" s="314">
        <v>18.859744</v>
      </c>
      <c r="J84" s="334">
        <f t="shared" si="19"/>
        <v>0.992618105263158</v>
      </c>
      <c r="K84" s="315">
        <v>0</v>
      </c>
      <c r="L84" s="315">
        <v>0</v>
      </c>
      <c r="M84" s="315">
        <v>11.456585</v>
      </c>
      <c r="N84" s="335">
        <f t="shared" si="21"/>
        <v>0.646192473586152</v>
      </c>
      <c r="O84" s="336"/>
    </row>
    <row r="85" ht="16" customHeight="1" spans="1:15">
      <c r="A85" s="316">
        <v>2013404</v>
      </c>
      <c r="B85" s="317" t="s">
        <v>346</v>
      </c>
      <c r="C85" s="314">
        <v>6.1</v>
      </c>
      <c r="D85" s="314">
        <v>6</v>
      </c>
      <c r="E85" s="314">
        <v>6</v>
      </c>
      <c r="F85" s="314">
        <v>13</v>
      </c>
      <c r="G85" s="315">
        <f t="shared" si="18"/>
        <v>25</v>
      </c>
      <c r="H85" s="314">
        <v>7.5</v>
      </c>
      <c r="I85" s="314">
        <v>6.1</v>
      </c>
      <c r="J85" s="334">
        <f t="shared" si="19"/>
        <v>1.01666666666667</v>
      </c>
      <c r="K85" s="315">
        <v>1.4</v>
      </c>
      <c r="L85" s="315">
        <v>0</v>
      </c>
      <c r="M85" s="315">
        <v>21.443565</v>
      </c>
      <c r="N85" s="335">
        <f t="shared" si="21"/>
        <v>-0.65024472376678</v>
      </c>
      <c r="O85" s="336"/>
    </row>
    <row r="86" ht="16" customHeight="1" spans="1:15">
      <c r="A86" s="312">
        <v>20136</v>
      </c>
      <c r="B86" s="313" t="s">
        <v>119</v>
      </c>
      <c r="C86" s="314">
        <f>SUM(C87)</f>
        <v>0</v>
      </c>
      <c r="D86" s="314">
        <f>SUM(D87)</f>
        <v>0</v>
      </c>
      <c r="E86" s="314">
        <f>SUM(E87)</f>
        <v>9.5581</v>
      </c>
      <c r="F86" s="314">
        <f>SUM(F87)</f>
        <v>2.6</v>
      </c>
      <c r="G86" s="315">
        <f t="shared" si="18"/>
        <v>12.1581</v>
      </c>
      <c r="H86" s="314">
        <f>I86+K86+L86</f>
        <v>5.6579</v>
      </c>
      <c r="I86" s="314">
        <f>SUM(I87)</f>
        <v>0</v>
      </c>
      <c r="J86" s="334" t="str">
        <f t="shared" si="19"/>
        <v>-</v>
      </c>
      <c r="K86" s="314">
        <f t="shared" ref="K86:M86" si="25">SUM(K87)</f>
        <v>3.0579</v>
      </c>
      <c r="L86" s="314">
        <f t="shared" si="25"/>
        <v>2.6</v>
      </c>
      <c r="M86" s="314">
        <f t="shared" si="25"/>
        <v>0</v>
      </c>
      <c r="N86" s="335" t="str">
        <f t="shared" si="21"/>
        <v>-</v>
      </c>
      <c r="O86" s="336"/>
    </row>
    <row r="87" ht="16" customHeight="1" spans="1:15">
      <c r="A87" s="316">
        <v>2013602</v>
      </c>
      <c r="B87" s="317" t="s">
        <v>318</v>
      </c>
      <c r="C87" s="314">
        <v>0</v>
      </c>
      <c r="D87" s="314">
        <v>0</v>
      </c>
      <c r="E87" s="314">
        <v>9.5581</v>
      </c>
      <c r="F87" s="314">
        <v>2.6</v>
      </c>
      <c r="G87" s="315">
        <f t="shared" si="18"/>
        <v>12.1581</v>
      </c>
      <c r="H87" s="314">
        <v>5.6579</v>
      </c>
      <c r="I87" s="314">
        <v>0</v>
      </c>
      <c r="J87" s="334" t="str">
        <f t="shared" si="19"/>
        <v>-</v>
      </c>
      <c r="K87" s="315">
        <v>3.0579</v>
      </c>
      <c r="L87" s="315">
        <v>2.6</v>
      </c>
      <c r="M87" s="315">
        <v>0</v>
      </c>
      <c r="N87" s="335" t="str">
        <f t="shared" si="21"/>
        <v>-</v>
      </c>
      <c r="O87" s="336"/>
    </row>
    <row r="88" ht="16" customHeight="1" spans="1:15">
      <c r="A88" s="312">
        <v>20138</v>
      </c>
      <c r="B88" s="313" t="s">
        <v>120</v>
      </c>
      <c r="C88" s="314">
        <f>SUM(C89:C94)</f>
        <v>1417.333285</v>
      </c>
      <c r="D88" s="314">
        <f>SUM(D89:D94)</f>
        <v>1495</v>
      </c>
      <c r="E88" s="314">
        <f>SUM(E89:E94)</f>
        <v>57.76</v>
      </c>
      <c r="F88" s="314">
        <f>SUM(F89:F94)</f>
        <v>0</v>
      </c>
      <c r="G88" s="315">
        <f t="shared" si="18"/>
        <v>1552.76</v>
      </c>
      <c r="H88" s="314">
        <f>I88+K88+L88</f>
        <v>1452.339129</v>
      </c>
      <c r="I88" s="314">
        <f>SUM(I89:I94)</f>
        <v>1452.339129</v>
      </c>
      <c r="J88" s="334">
        <f t="shared" si="19"/>
        <v>0.971464300334448</v>
      </c>
      <c r="K88" s="314">
        <f>SUM(K89:K94)</f>
        <v>0</v>
      </c>
      <c r="L88" s="314">
        <f>SUM(L89:L94)</f>
        <v>0</v>
      </c>
      <c r="M88" s="314">
        <f>SUM(M89:M94)</f>
        <v>1384.028966</v>
      </c>
      <c r="N88" s="335">
        <f t="shared" si="21"/>
        <v>0.0493560212091688</v>
      </c>
      <c r="O88" s="336"/>
    </row>
    <row r="89" ht="16" customHeight="1" spans="1:15">
      <c r="A89" s="316">
        <v>2013801</v>
      </c>
      <c r="B89" s="317" t="s">
        <v>317</v>
      </c>
      <c r="C89" s="314">
        <v>1192.213285</v>
      </c>
      <c r="D89" s="314">
        <v>1250</v>
      </c>
      <c r="E89" s="314">
        <v>0</v>
      </c>
      <c r="F89" s="314">
        <f t="shared" ref="F89:F94" si="26">0</f>
        <v>0</v>
      </c>
      <c r="G89" s="315">
        <f t="shared" si="18"/>
        <v>1250</v>
      </c>
      <c r="H89" s="314">
        <v>1237.312335</v>
      </c>
      <c r="I89" s="314">
        <v>1237.312335</v>
      </c>
      <c r="J89" s="334">
        <f t="shared" si="19"/>
        <v>0.989849868</v>
      </c>
      <c r="K89" s="315">
        <v>0</v>
      </c>
      <c r="L89" s="315">
        <v>0</v>
      </c>
      <c r="M89" s="315">
        <v>1272.102635</v>
      </c>
      <c r="N89" s="335">
        <f t="shared" si="21"/>
        <v>-0.0273486580742754</v>
      </c>
      <c r="O89" s="336"/>
    </row>
    <row r="90" ht="16" customHeight="1" spans="1:15">
      <c r="A90" s="316">
        <v>2013802</v>
      </c>
      <c r="B90" s="317" t="s">
        <v>318</v>
      </c>
      <c r="C90" s="314">
        <v>129.5</v>
      </c>
      <c r="D90" s="314">
        <v>149</v>
      </c>
      <c r="E90" s="314">
        <v>5.76</v>
      </c>
      <c r="F90" s="314">
        <f t="shared" si="26"/>
        <v>0</v>
      </c>
      <c r="G90" s="315">
        <f t="shared" si="18"/>
        <v>154.76</v>
      </c>
      <c r="H90" s="314">
        <v>148.245794</v>
      </c>
      <c r="I90" s="314">
        <v>148.245794</v>
      </c>
      <c r="J90" s="334">
        <f t="shared" si="19"/>
        <v>0.994938214765101</v>
      </c>
      <c r="K90" s="315">
        <v>0</v>
      </c>
      <c r="L90" s="315">
        <v>0</v>
      </c>
      <c r="M90" s="315">
        <v>103.886331</v>
      </c>
      <c r="N90" s="335">
        <f t="shared" si="21"/>
        <v>0.42699999675607</v>
      </c>
      <c r="O90" s="336"/>
    </row>
    <row r="91" ht="16" customHeight="1" spans="1:15">
      <c r="A91" s="316">
        <v>2013804</v>
      </c>
      <c r="B91" s="317" t="s">
        <v>347</v>
      </c>
      <c r="C91" s="314">
        <v>7</v>
      </c>
      <c r="D91" s="314">
        <v>7</v>
      </c>
      <c r="E91" s="314">
        <v>0</v>
      </c>
      <c r="F91" s="314">
        <f t="shared" si="26"/>
        <v>0</v>
      </c>
      <c r="G91" s="315">
        <f t="shared" si="18"/>
        <v>7</v>
      </c>
      <c r="H91" s="314">
        <v>0</v>
      </c>
      <c r="I91" s="314">
        <v>0</v>
      </c>
      <c r="J91" s="334">
        <f t="shared" si="19"/>
        <v>0</v>
      </c>
      <c r="K91" s="315">
        <v>0</v>
      </c>
      <c r="L91" s="315">
        <v>0</v>
      </c>
      <c r="M91" s="315">
        <v>0</v>
      </c>
      <c r="N91" s="335" t="str">
        <f t="shared" si="21"/>
        <v>-</v>
      </c>
      <c r="O91" s="336"/>
    </row>
    <row r="92" ht="16" customHeight="1" spans="1:15">
      <c r="A92" s="316">
        <v>2013815</v>
      </c>
      <c r="B92" s="317" t="s">
        <v>348</v>
      </c>
      <c r="C92" s="314">
        <v>10</v>
      </c>
      <c r="D92" s="314">
        <v>10</v>
      </c>
      <c r="E92" s="314">
        <v>0</v>
      </c>
      <c r="F92" s="314">
        <f t="shared" si="26"/>
        <v>0</v>
      </c>
      <c r="G92" s="315">
        <f t="shared" si="18"/>
        <v>10</v>
      </c>
      <c r="H92" s="314">
        <v>0</v>
      </c>
      <c r="I92" s="314">
        <v>0</v>
      </c>
      <c r="J92" s="334">
        <f t="shared" si="19"/>
        <v>0</v>
      </c>
      <c r="K92" s="315">
        <v>0</v>
      </c>
      <c r="L92" s="315">
        <v>0</v>
      </c>
      <c r="M92" s="315">
        <v>0</v>
      </c>
      <c r="N92" s="335" t="str">
        <f t="shared" si="21"/>
        <v>-</v>
      </c>
      <c r="O92" s="336"/>
    </row>
    <row r="93" ht="16" customHeight="1" spans="1:15">
      <c r="A93" s="316">
        <v>2013816</v>
      </c>
      <c r="B93" s="317" t="s">
        <v>349</v>
      </c>
      <c r="C93" s="314">
        <v>28.62</v>
      </c>
      <c r="D93" s="314">
        <v>29</v>
      </c>
      <c r="E93" s="314">
        <v>0</v>
      </c>
      <c r="F93" s="314">
        <f t="shared" si="26"/>
        <v>0</v>
      </c>
      <c r="G93" s="315">
        <f t="shared" si="18"/>
        <v>29</v>
      </c>
      <c r="H93" s="314">
        <v>16.781</v>
      </c>
      <c r="I93" s="314">
        <v>16.781</v>
      </c>
      <c r="J93" s="334">
        <f t="shared" si="19"/>
        <v>0.578655172413793</v>
      </c>
      <c r="K93" s="315">
        <v>0</v>
      </c>
      <c r="L93" s="315">
        <v>0</v>
      </c>
      <c r="M93" s="315">
        <v>8.04</v>
      </c>
      <c r="N93" s="335">
        <f t="shared" si="21"/>
        <v>1.08718905472637</v>
      </c>
      <c r="O93" s="336"/>
    </row>
    <row r="94" ht="16" customHeight="1" spans="1:15">
      <c r="A94" s="316">
        <v>2013899</v>
      </c>
      <c r="B94" s="317" t="s">
        <v>350</v>
      </c>
      <c r="C94" s="314">
        <v>50</v>
      </c>
      <c r="D94" s="314">
        <v>50</v>
      </c>
      <c r="E94" s="314">
        <v>52</v>
      </c>
      <c r="F94" s="314">
        <f t="shared" si="26"/>
        <v>0</v>
      </c>
      <c r="G94" s="315">
        <f t="shared" si="18"/>
        <v>102</v>
      </c>
      <c r="H94" s="314">
        <v>50</v>
      </c>
      <c r="I94" s="314">
        <v>50</v>
      </c>
      <c r="J94" s="334">
        <f t="shared" si="19"/>
        <v>1</v>
      </c>
      <c r="K94" s="315">
        <v>0</v>
      </c>
      <c r="L94" s="315">
        <v>0</v>
      </c>
      <c r="M94" s="315">
        <v>0</v>
      </c>
      <c r="N94" s="335" t="str">
        <f t="shared" si="21"/>
        <v>-</v>
      </c>
      <c r="O94" s="336"/>
    </row>
    <row r="95" ht="16" customHeight="1" spans="1:15">
      <c r="A95" s="312">
        <v>20199</v>
      </c>
      <c r="B95" s="313" t="s">
        <v>351</v>
      </c>
      <c r="C95" s="314">
        <f>SUM(C96)</f>
        <v>2259.02</v>
      </c>
      <c r="D95" s="314">
        <f>SUM(D96)</f>
        <v>96</v>
      </c>
      <c r="E95" s="314">
        <f>SUM(E96)</f>
        <v>129.622</v>
      </c>
      <c r="F95" s="314">
        <f>SUM(F96)</f>
        <v>424.02</v>
      </c>
      <c r="G95" s="315">
        <f t="shared" si="18"/>
        <v>649.642</v>
      </c>
      <c r="H95" s="314">
        <f>I95+K95+L95</f>
        <v>123.651046</v>
      </c>
      <c r="I95" s="314">
        <f>SUM(I96)</f>
        <v>67.130442</v>
      </c>
      <c r="J95" s="334">
        <f t="shared" si="19"/>
        <v>0.6992754375</v>
      </c>
      <c r="K95" s="314">
        <f t="shared" ref="K95:M95" si="27">SUM(K96)</f>
        <v>24.446142</v>
      </c>
      <c r="L95" s="314">
        <f t="shared" si="27"/>
        <v>32.074462</v>
      </c>
      <c r="M95" s="314">
        <f t="shared" si="27"/>
        <v>1379.545001</v>
      </c>
      <c r="N95" s="335">
        <f t="shared" si="21"/>
        <v>-0.910368240318099</v>
      </c>
      <c r="O95" s="336"/>
    </row>
    <row r="96" ht="16" customHeight="1" spans="1:15">
      <c r="A96" s="316">
        <v>2019999</v>
      </c>
      <c r="B96" s="317" t="s">
        <v>121</v>
      </c>
      <c r="C96" s="314">
        <v>2259.02</v>
      </c>
      <c r="D96" s="314">
        <v>96</v>
      </c>
      <c r="E96" s="314">
        <v>129.622</v>
      </c>
      <c r="F96" s="314">
        <v>424.02</v>
      </c>
      <c r="G96" s="315">
        <f t="shared" si="18"/>
        <v>649.642</v>
      </c>
      <c r="H96" s="314">
        <v>123.651046</v>
      </c>
      <c r="I96" s="314">
        <v>67.130442</v>
      </c>
      <c r="J96" s="334">
        <f t="shared" si="19"/>
        <v>0.6992754375</v>
      </c>
      <c r="K96" s="315">
        <v>24.446142</v>
      </c>
      <c r="L96" s="315">
        <v>32.074462</v>
      </c>
      <c r="M96" s="315">
        <v>1379.545001</v>
      </c>
      <c r="N96" s="335">
        <f t="shared" si="21"/>
        <v>-0.910368240318099</v>
      </c>
      <c r="O96" s="336"/>
    </row>
    <row r="97" ht="16" customHeight="1" spans="1:15">
      <c r="A97" s="309">
        <v>203</v>
      </c>
      <c r="B97" s="337" t="s">
        <v>122</v>
      </c>
      <c r="C97" s="338">
        <f>SUM(C98,C101)</f>
        <v>196.47</v>
      </c>
      <c r="D97" s="338">
        <f>SUM(D98,D101)</f>
        <v>197</v>
      </c>
      <c r="E97" s="338">
        <f>SUM(E98,E101)</f>
        <v>0</v>
      </c>
      <c r="F97" s="338">
        <f>SUM(F98,F101)</f>
        <v>0</v>
      </c>
      <c r="G97" s="339">
        <f t="shared" si="18"/>
        <v>197</v>
      </c>
      <c r="H97" s="338">
        <f t="shared" ref="H97:M97" si="28">SUM(H98,H101)</f>
        <v>196.47</v>
      </c>
      <c r="I97" s="338">
        <f t="shared" si="28"/>
        <v>196.47</v>
      </c>
      <c r="J97" s="330">
        <f t="shared" si="19"/>
        <v>0.997309644670051</v>
      </c>
      <c r="K97" s="338">
        <f t="shared" si="28"/>
        <v>0</v>
      </c>
      <c r="L97" s="338">
        <f t="shared" si="28"/>
        <v>0</v>
      </c>
      <c r="M97" s="338">
        <f t="shared" si="28"/>
        <v>0</v>
      </c>
      <c r="N97" s="331" t="str">
        <f t="shared" si="21"/>
        <v>-</v>
      </c>
      <c r="O97" s="336"/>
    </row>
    <row r="98" ht="16" customHeight="1" spans="1:15">
      <c r="A98" s="312">
        <v>20306</v>
      </c>
      <c r="B98" s="313" t="s">
        <v>123</v>
      </c>
      <c r="C98" s="314">
        <f>SUM(C99:C100)</f>
        <v>190</v>
      </c>
      <c r="D98" s="314">
        <f>SUM(D99:D100)</f>
        <v>190</v>
      </c>
      <c r="E98" s="314">
        <f>SUM(E99:E100)</f>
        <v>0</v>
      </c>
      <c r="F98" s="314">
        <f t="shared" ref="D98:M98" si="29">SUM(F99:F100)</f>
        <v>0</v>
      </c>
      <c r="G98" s="315">
        <f t="shared" si="18"/>
        <v>190</v>
      </c>
      <c r="H98" s="314">
        <f>I98+K98+L98</f>
        <v>190</v>
      </c>
      <c r="I98" s="314">
        <f t="shared" si="29"/>
        <v>190</v>
      </c>
      <c r="J98" s="334">
        <f t="shared" si="19"/>
        <v>1</v>
      </c>
      <c r="K98" s="314">
        <f t="shared" si="29"/>
        <v>0</v>
      </c>
      <c r="L98" s="314">
        <f t="shared" si="29"/>
        <v>0</v>
      </c>
      <c r="M98" s="314">
        <f t="shared" si="29"/>
        <v>0</v>
      </c>
      <c r="N98" s="335" t="str">
        <f t="shared" si="21"/>
        <v>-</v>
      </c>
      <c r="O98" s="336"/>
    </row>
    <row r="99" ht="16" customHeight="1" spans="1:15">
      <c r="A99" s="316">
        <v>2030601</v>
      </c>
      <c r="B99" s="317" t="s">
        <v>352</v>
      </c>
      <c r="C99" s="314">
        <v>85</v>
      </c>
      <c r="D99" s="314">
        <v>85</v>
      </c>
      <c r="E99" s="314">
        <v>0</v>
      </c>
      <c r="F99" s="314">
        <f>0</f>
        <v>0</v>
      </c>
      <c r="G99" s="315">
        <f t="shared" si="18"/>
        <v>85</v>
      </c>
      <c r="H99" s="314">
        <v>85</v>
      </c>
      <c r="I99" s="314">
        <v>85</v>
      </c>
      <c r="J99" s="334">
        <f t="shared" si="19"/>
        <v>1</v>
      </c>
      <c r="K99" s="315">
        <v>0</v>
      </c>
      <c r="L99" s="315">
        <v>0</v>
      </c>
      <c r="M99" s="315">
        <v>0</v>
      </c>
      <c r="N99" s="335" t="str">
        <f t="shared" si="21"/>
        <v>-</v>
      </c>
      <c r="O99" s="336"/>
    </row>
    <row r="100" ht="16" customHeight="1" spans="1:15">
      <c r="A100" s="316">
        <v>2030607</v>
      </c>
      <c r="B100" s="317" t="s">
        <v>353</v>
      </c>
      <c r="C100" s="314">
        <v>105</v>
      </c>
      <c r="D100" s="314">
        <v>105</v>
      </c>
      <c r="E100" s="314">
        <v>0</v>
      </c>
      <c r="F100" s="314">
        <f>0</f>
        <v>0</v>
      </c>
      <c r="G100" s="315">
        <f t="shared" si="18"/>
        <v>105</v>
      </c>
      <c r="H100" s="314">
        <v>105</v>
      </c>
      <c r="I100" s="314">
        <v>105</v>
      </c>
      <c r="J100" s="334">
        <f t="shared" si="19"/>
        <v>1</v>
      </c>
      <c r="K100" s="315">
        <v>0</v>
      </c>
      <c r="L100" s="315">
        <v>0</v>
      </c>
      <c r="M100" s="315">
        <v>0</v>
      </c>
      <c r="N100" s="335" t="str">
        <f t="shared" si="21"/>
        <v>-</v>
      </c>
      <c r="O100" s="336"/>
    </row>
    <row r="101" ht="16" customHeight="1" spans="1:15">
      <c r="A101" s="312">
        <v>20399</v>
      </c>
      <c r="B101" s="313" t="s">
        <v>124</v>
      </c>
      <c r="C101" s="314">
        <f>SUM(C102)</f>
        <v>6.47</v>
      </c>
      <c r="D101" s="314">
        <f>SUM(D102)</f>
        <v>7</v>
      </c>
      <c r="E101" s="314">
        <f>SUM(E102)</f>
        <v>0</v>
      </c>
      <c r="F101" s="314">
        <f t="shared" ref="D101:M101" si="30">SUM(F102)</f>
        <v>0</v>
      </c>
      <c r="G101" s="315">
        <f t="shared" si="18"/>
        <v>7</v>
      </c>
      <c r="H101" s="314">
        <f>I101+K101+L101</f>
        <v>6.47</v>
      </c>
      <c r="I101" s="314">
        <f t="shared" si="30"/>
        <v>6.47</v>
      </c>
      <c r="J101" s="334">
        <f t="shared" si="19"/>
        <v>0.924285714285714</v>
      </c>
      <c r="K101" s="314">
        <f t="shared" si="30"/>
        <v>0</v>
      </c>
      <c r="L101" s="314">
        <f t="shared" si="30"/>
        <v>0</v>
      </c>
      <c r="M101" s="314">
        <f t="shared" si="30"/>
        <v>0</v>
      </c>
      <c r="N101" s="335" t="str">
        <f t="shared" si="21"/>
        <v>-</v>
      </c>
      <c r="O101" s="336"/>
    </row>
    <row r="102" ht="16" customHeight="1" spans="1:15">
      <c r="A102" s="316">
        <v>2039999</v>
      </c>
      <c r="B102" s="317" t="s">
        <v>124</v>
      </c>
      <c r="C102" s="314">
        <v>6.47</v>
      </c>
      <c r="D102" s="314">
        <v>7</v>
      </c>
      <c r="E102" s="314">
        <v>0</v>
      </c>
      <c r="F102" s="314">
        <f>0</f>
        <v>0</v>
      </c>
      <c r="G102" s="315">
        <f t="shared" si="18"/>
        <v>7</v>
      </c>
      <c r="H102" s="314">
        <v>6.47</v>
      </c>
      <c r="I102" s="314">
        <v>6.47</v>
      </c>
      <c r="J102" s="334">
        <f t="shared" si="19"/>
        <v>0.924285714285714</v>
      </c>
      <c r="K102" s="315">
        <v>0</v>
      </c>
      <c r="L102" s="315">
        <v>0</v>
      </c>
      <c r="M102" s="315">
        <v>0</v>
      </c>
      <c r="N102" s="335" t="str">
        <f t="shared" si="21"/>
        <v>-</v>
      </c>
      <c r="O102" s="336"/>
    </row>
    <row r="103" spans="1:15">
      <c r="A103" s="309">
        <v>204</v>
      </c>
      <c r="B103" s="337" t="s">
        <v>125</v>
      </c>
      <c r="C103" s="338">
        <f>SUM(C104,C115,C113,C117,C125,C127)</f>
        <v>16160.101921</v>
      </c>
      <c r="D103" s="338">
        <f>SUM(D104,D115,D113,D117,D125,D127)</f>
        <v>16195</v>
      </c>
      <c r="E103" s="338">
        <f>SUM(E104,E115,E113,E117,E125,E127)</f>
        <v>3620.251563</v>
      </c>
      <c r="F103" s="338">
        <f>SUM(F104,F115,F113,F117,F125,F127)</f>
        <v>86.8</v>
      </c>
      <c r="G103" s="339">
        <f t="shared" si="18"/>
        <v>19902.051563</v>
      </c>
      <c r="H103" s="338">
        <f>SUM(H104,H115,H117,H127)</f>
        <v>15618.066934</v>
      </c>
      <c r="I103" s="338">
        <f>SUM(I104,I115,I117,I127)</f>
        <v>14306.326491</v>
      </c>
      <c r="J103" s="330">
        <f t="shared" si="19"/>
        <v>0.883379221426366</v>
      </c>
      <c r="K103" s="338">
        <f t="shared" ref="K103:M103" si="31">SUM(K104,K115,K117,K127,K113)</f>
        <v>1299.545043</v>
      </c>
      <c r="L103" s="338">
        <f t="shared" si="31"/>
        <v>12.1954</v>
      </c>
      <c r="M103" s="338">
        <f t="shared" si="31"/>
        <v>12359.665555</v>
      </c>
      <c r="N103" s="331">
        <f t="shared" si="21"/>
        <v>0.263631840562372</v>
      </c>
      <c r="O103" s="336"/>
    </row>
    <row r="104" spans="1:15">
      <c r="A104" s="312">
        <v>20402</v>
      </c>
      <c r="B104" s="312" t="s">
        <v>126</v>
      </c>
      <c r="C104" s="314">
        <f>SUM(C105:C112)</f>
        <v>14554.110143</v>
      </c>
      <c r="D104" s="314">
        <f>SUM(D105:D112)</f>
        <v>14869</v>
      </c>
      <c r="E104" s="314">
        <f>SUM(E105:E112)</f>
        <v>2953.692193</v>
      </c>
      <c r="F104" s="314">
        <f>SUM(F105:F112)</f>
        <v>44.6</v>
      </c>
      <c r="G104" s="315">
        <f t="shared" si="18"/>
        <v>17867.292193</v>
      </c>
      <c r="H104" s="314">
        <f>I104+K104+L104</f>
        <v>14392.764284</v>
      </c>
      <c r="I104" s="314">
        <f>SUM(I105:I112)</f>
        <v>13173.338841</v>
      </c>
      <c r="J104" s="334">
        <f t="shared" si="19"/>
        <v>0.885959973165647</v>
      </c>
      <c r="K104" s="314">
        <f t="shared" ref="K104:M104" si="32">SUM(K105:K112)</f>
        <v>1219.425443</v>
      </c>
      <c r="L104" s="314">
        <f t="shared" si="32"/>
        <v>0</v>
      </c>
      <c r="M104" s="314">
        <f t="shared" si="32"/>
        <v>11179.757862</v>
      </c>
      <c r="N104" s="335">
        <f t="shared" si="21"/>
        <v>0.287394992061591</v>
      </c>
      <c r="O104" s="336"/>
    </row>
    <row r="105" spans="1:15">
      <c r="A105" s="316">
        <v>2040201</v>
      </c>
      <c r="B105" s="317" t="s">
        <v>317</v>
      </c>
      <c r="C105" s="314">
        <v>9707.195343</v>
      </c>
      <c r="D105" s="314">
        <v>9481</v>
      </c>
      <c r="E105" s="314">
        <v>0</v>
      </c>
      <c r="F105" s="314">
        <f>0</f>
        <v>0</v>
      </c>
      <c r="G105" s="315">
        <f t="shared" si="18"/>
        <v>9481</v>
      </c>
      <c r="H105" s="314">
        <v>9372.949541</v>
      </c>
      <c r="I105" s="314">
        <v>9372.949541</v>
      </c>
      <c r="J105" s="334">
        <f t="shared" si="19"/>
        <v>0.988603474422529</v>
      </c>
      <c r="K105" s="315">
        <v>0</v>
      </c>
      <c r="L105" s="315">
        <v>0</v>
      </c>
      <c r="M105" s="315">
        <v>9180.78883</v>
      </c>
      <c r="N105" s="335">
        <f t="shared" si="21"/>
        <v>0.0209307407629373</v>
      </c>
      <c r="O105" s="336"/>
    </row>
    <row r="106" spans="1:15">
      <c r="A106" s="316">
        <v>2040202</v>
      </c>
      <c r="B106" s="317" t="s">
        <v>318</v>
      </c>
      <c r="C106" s="314">
        <v>407.538</v>
      </c>
      <c r="D106" s="314">
        <v>463</v>
      </c>
      <c r="E106" s="314">
        <v>342.2</v>
      </c>
      <c r="F106" s="314">
        <v>1.6</v>
      </c>
      <c r="G106" s="315">
        <f t="shared" si="18"/>
        <v>806.8</v>
      </c>
      <c r="H106" s="314">
        <v>755.568646</v>
      </c>
      <c r="I106" s="314">
        <v>510.265766</v>
      </c>
      <c r="J106" s="334">
        <f t="shared" si="19"/>
        <v>1.10208588768898</v>
      </c>
      <c r="K106" s="315">
        <v>245.30288</v>
      </c>
      <c r="L106" s="315">
        <v>0</v>
      </c>
      <c r="M106" s="315">
        <v>741.34634</v>
      </c>
      <c r="N106" s="335">
        <f t="shared" si="21"/>
        <v>0.0191844286976581</v>
      </c>
      <c r="O106" s="336"/>
    </row>
    <row r="107" spans="1:15">
      <c r="A107" s="316">
        <v>2040203</v>
      </c>
      <c r="B107" s="317" t="s">
        <v>322</v>
      </c>
      <c r="C107" s="314">
        <v>275.3</v>
      </c>
      <c r="D107" s="314">
        <v>288</v>
      </c>
      <c r="E107" s="314">
        <v>0</v>
      </c>
      <c r="F107" s="314">
        <f>0</f>
        <v>0</v>
      </c>
      <c r="G107" s="315">
        <f t="shared" si="18"/>
        <v>288</v>
      </c>
      <c r="H107" s="314">
        <v>281.117717</v>
      </c>
      <c r="I107" s="314">
        <v>281.117717</v>
      </c>
      <c r="J107" s="334">
        <f t="shared" si="19"/>
        <v>0.976103184027778</v>
      </c>
      <c r="K107" s="315">
        <v>0</v>
      </c>
      <c r="L107" s="315">
        <v>0</v>
      </c>
      <c r="M107" s="315">
        <v>288.810135</v>
      </c>
      <c r="N107" s="335">
        <f t="shared" si="21"/>
        <v>-0.0266348616886315</v>
      </c>
      <c r="O107" s="336"/>
    </row>
    <row r="108" spans="1:15">
      <c r="A108" s="316">
        <v>2040219</v>
      </c>
      <c r="B108" s="317" t="s">
        <v>337</v>
      </c>
      <c r="C108" s="314">
        <v>0</v>
      </c>
      <c r="D108" s="314">
        <v>0</v>
      </c>
      <c r="E108" s="314">
        <v>495</v>
      </c>
      <c r="F108" s="314">
        <f>0</f>
        <v>0</v>
      </c>
      <c r="G108" s="315">
        <f t="shared" si="18"/>
        <v>495</v>
      </c>
      <c r="H108" s="314">
        <v>96</v>
      </c>
      <c r="I108" s="314">
        <v>0</v>
      </c>
      <c r="J108" s="334" t="str">
        <f t="shared" si="19"/>
        <v>-</v>
      </c>
      <c r="K108" s="315">
        <v>96</v>
      </c>
      <c r="L108" s="315">
        <v>0</v>
      </c>
      <c r="M108" s="315">
        <v>5</v>
      </c>
      <c r="N108" s="335">
        <f t="shared" si="21"/>
        <v>18.2</v>
      </c>
      <c r="O108" s="336"/>
    </row>
    <row r="109" spans="1:15">
      <c r="A109" s="316">
        <v>2040220</v>
      </c>
      <c r="B109" s="317" t="s">
        <v>354</v>
      </c>
      <c r="C109" s="314">
        <v>1305.407516</v>
      </c>
      <c r="D109" s="314">
        <v>1566</v>
      </c>
      <c r="E109" s="314">
        <v>351.959621</v>
      </c>
      <c r="F109" s="314">
        <v>43</v>
      </c>
      <c r="G109" s="315">
        <f t="shared" si="18"/>
        <v>1960.959621</v>
      </c>
      <c r="H109" s="314">
        <v>1582.416649</v>
      </c>
      <c r="I109" s="314">
        <v>1230.457028</v>
      </c>
      <c r="J109" s="334">
        <f t="shared" si="19"/>
        <v>0.785732457215837</v>
      </c>
      <c r="K109" s="315">
        <v>351.959621</v>
      </c>
      <c r="L109" s="315">
        <v>0</v>
      </c>
      <c r="M109" s="315">
        <v>752.104419</v>
      </c>
      <c r="N109" s="335">
        <f t="shared" si="21"/>
        <v>1.10398530978449</v>
      </c>
      <c r="O109" s="336"/>
    </row>
    <row r="110" spans="1:15">
      <c r="A110" s="316">
        <v>2040221</v>
      </c>
      <c r="B110" s="317" t="s">
        <v>317</v>
      </c>
      <c r="C110" s="314">
        <v>466.911</v>
      </c>
      <c r="D110" s="314">
        <v>367</v>
      </c>
      <c r="E110" s="314">
        <v>25</v>
      </c>
      <c r="F110" s="314">
        <f>0</f>
        <v>0</v>
      </c>
      <c r="G110" s="315">
        <f t="shared" si="18"/>
        <v>392</v>
      </c>
      <c r="H110" s="314">
        <v>258.376894</v>
      </c>
      <c r="I110" s="314">
        <v>258.376894</v>
      </c>
      <c r="J110" s="334">
        <f t="shared" si="19"/>
        <v>0.704024234332425</v>
      </c>
      <c r="K110" s="315">
        <v>0</v>
      </c>
      <c r="L110" s="315">
        <v>0</v>
      </c>
      <c r="M110" s="315">
        <v>14.214</v>
      </c>
      <c r="N110" s="335">
        <f t="shared" si="21"/>
        <v>17.1776343042071</v>
      </c>
      <c r="O110" s="336"/>
    </row>
    <row r="111" spans="1:15">
      <c r="A111" s="316">
        <v>2040250</v>
      </c>
      <c r="B111" s="317" t="s">
        <v>320</v>
      </c>
      <c r="C111" s="314">
        <v>74.78</v>
      </c>
      <c r="D111" s="314">
        <v>30</v>
      </c>
      <c r="E111" s="314">
        <v>0</v>
      </c>
      <c r="F111" s="314">
        <f>0</f>
        <v>0</v>
      </c>
      <c r="G111" s="315">
        <f t="shared" si="18"/>
        <v>30</v>
      </c>
      <c r="H111" s="314">
        <v>10</v>
      </c>
      <c r="I111" s="314">
        <v>10</v>
      </c>
      <c r="J111" s="334">
        <f t="shared" si="19"/>
        <v>0.333333333333333</v>
      </c>
      <c r="K111" s="315">
        <v>0</v>
      </c>
      <c r="L111" s="315">
        <v>0</v>
      </c>
      <c r="M111" s="315">
        <v>81.835033</v>
      </c>
      <c r="N111" s="335">
        <f t="shared" si="21"/>
        <v>-0.877802945347379</v>
      </c>
      <c r="O111" s="336"/>
    </row>
    <row r="112" spans="1:15">
      <c r="A112" s="316">
        <v>2040299</v>
      </c>
      <c r="B112" s="317" t="s">
        <v>355</v>
      </c>
      <c r="C112" s="314">
        <v>2316.978284</v>
      </c>
      <c r="D112" s="314">
        <v>2674</v>
      </c>
      <c r="E112" s="314">
        <v>1739.532572</v>
      </c>
      <c r="F112" s="314">
        <f>0</f>
        <v>0</v>
      </c>
      <c r="G112" s="315">
        <f t="shared" si="18"/>
        <v>4413.532572</v>
      </c>
      <c r="H112" s="314">
        <v>2036.334837</v>
      </c>
      <c r="I112" s="314">
        <v>1510.171895</v>
      </c>
      <c r="J112" s="334">
        <f t="shared" si="19"/>
        <v>0.564761366866118</v>
      </c>
      <c r="K112" s="315">
        <v>526.162942</v>
      </c>
      <c r="L112" s="315">
        <v>0</v>
      </c>
      <c r="M112" s="315">
        <v>115.659105</v>
      </c>
      <c r="N112" s="335">
        <f t="shared" si="21"/>
        <v>16.6063513287605</v>
      </c>
      <c r="O112" s="336"/>
    </row>
    <row r="113" spans="1:15">
      <c r="A113" s="312">
        <v>20404</v>
      </c>
      <c r="B113" s="313" t="s">
        <v>127</v>
      </c>
      <c r="C113" s="314">
        <f>SUM(C114)</f>
        <v>0</v>
      </c>
      <c r="D113" s="314">
        <f>SUM(D114)</f>
        <v>0</v>
      </c>
      <c r="E113" s="314">
        <f>SUM(E114)</f>
        <v>0</v>
      </c>
      <c r="F113" s="314">
        <f>SUM(F114)</f>
        <v>0</v>
      </c>
      <c r="G113" s="315">
        <f t="shared" si="18"/>
        <v>0</v>
      </c>
      <c r="H113" s="314">
        <f>I113+K113+L113</f>
        <v>0</v>
      </c>
      <c r="I113" s="314">
        <f>SUM(I114)</f>
        <v>0</v>
      </c>
      <c r="J113" s="334" t="str">
        <f t="shared" si="19"/>
        <v>-</v>
      </c>
      <c r="K113" s="314">
        <f t="shared" ref="K113:M113" si="33">SUM(K114)</f>
        <v>0</v>
      </c>
      <c r="L113" s="314">
        <f t="shared" si="33"/>
        <v>0</v>
      </c>
      <c r="M113" s="314">
        <f t="shared" si="33"/>
        <v>0</v>
      </c>
      <c r="N113" s="335" t="str">
        <f t="shared" si="21"/>
        <v>-</v>
      </c>
      <c r="O113" s="336"/>
    </row>
    <row r="114" spans="1:15">
      <c r="A114" s="316">
        <v>2040401</v>
      </c>
      <c r="B114" s="317" t="s">
        <v>317</v>
      </c>
      <c r="C114" s="314">
        <v>0</v>
      </c>
      <c r="D114" s="314">
        <v>0</v>
      </c>
      <c r="E114" s="314">
        <v>0</v>
      </c>
      <c r="F114" s="314">
        <f>0</f>
        <v>0</v>
      </c>
      <c r="G114" s="315">
        <f t="shared" si="18"/>
        <v>0</v>
      </c>
      <c r="H114" s="314">
        <v>0</v>
      </c>
      <c r="I114" s="314">
        <v>0</v>
      </c>
      <c r="J114" s="334" t="str">
        <f t="shared" si="19"/>
        <v>-</v>
      </c>
      <c r="K114" s="315">
        <v>0</v>
      </c>
      <c r="L114" s="315">
        <v>0</v>
      </c>
      <c r="M114" s="315">
        <v>0</v>
      </c>
      <c r="N114" s="335" t="str">
        <f t="shared" si="21"/>
        <v>-</v>
      </c>
      <c r="O114" s="336"/>
    </row>
    <row r="115" spans="1:15">
      <c r="A115" s="312">
        <v>20405</v>
      </c>
      <c r="B115" s="313" t="s">
        <v>128</v>
      </c>
      <c r="C115" s="314">
        <f>SUM(C116)</f>
        <v>122.44032</v>
      </c>
      <c r="D115" s="314">
        <f>SUM(D116)</f>
        <v>124</v>
      </c>
      <c r="E115" s="314">
        <f>SUM(E116)</f>
        <v>0</v>
      </c>
      <c r="F115" s="314">
        <f>SUM(F116)</f>
        <v>0</v>
      </c>
      <c r="G115" s="315">
        <f t="shared" si="18"/>
        <v>124</v>
      </c>
      <c r="H115" s="314">
        <f>I115+K115+L115</f>
        <v>124.590968</v>
      </c>
      <c r="I115" s="314">
        <f>SUM(I116)</f>
        <v>124.590968</v>
      </c>
      <c r="J115" s="334">
        <f t="shared" si="19"/>
        <v>1.00476587096774</v>
      </c>
      <c r="K115" s="314">
        <f t="shared" ref="K115:M115" si="34">SUM(K116)</f>
        <v>0</v>
      </c>
      <c r="L115" s="314">
        <f t="shared" si="34"/>
        <v>0</v>
      </c>
      <c r="M115" s="314">
        <f t="shared" si="34"/>
        <v>92.760334</v>
      </c>
      <c r="N115" s="335">
        <f t="shared" si="21"/>
        <v>0.343149195646493</v>
      </c>
      <c r="O115" s="336"/>
    </row>
    <row r="116" spans="1:15">
      <c r="A116" s="316">
        <v>2040501</v>
      </c>
      <c r="B116" s="317" t="s">
        <v>317</v>
      </c>
      <c r="C116" s="314">
        <v>122.44032</v>
      </c>
      <c r="D116" s="314">
        <v>124</v>
      </c>
      <c r="E116" s="314">
        <v>0</v>
      </c>
      <c r="F116" s="314">
        <f>0</f>
        <v>0</v>
      </c>
      <c r="G116" s="315">
        <f t="shared" si="18"/>
        <v>124</v>
      </c>
      <c r="H116" s="314">
        <v>124.590968</v>
      </c>
      <c r="I116" s="314">
        <v>124.590968</v>
      </c>
      <c r="J116" s="334">
        <f t="shared" si="19"/>
        <v>1.00476587096774</v>
      </c>
      <c r="K116" s="315">
        <v>0</v>
      </c>
      <c r="L116" s="315">
        <v>0</v>
      </c>
      <c r="M116" s="315">
        <v>92.760334</v>
      </c>
      <c r="N116" s="335">
        <f t="shared" si="21"/>
        <v>0.343149195646493</v>
      </c>
      <c r="O116" s="336"/>
    </row>
    <row r="117" spans="1:15">
      <c r="A117" s="312">
        <v>20406</v>
      </c>
      <c r="B117" s="313" t="s">
        <v>129</v>
      </c>
      <c r="C117" s="314">
        <f>SUM(C118:C124)</f>
        <v>1248.551458</v>
      </c>
      <c r="D117" s="314">
        <f>SUM(D118:D124)</f>
        <v>1147</v>
      </c>
      <c r="E117" s="314">
        <f>SUM(E118:E124)</f>
        <v>150.55937</v>
      </c>
      <c r="F117" s="314">
        <f>SUM(F118:F124)</f>
        <v>42.2</v>
      </c>
      <c r="G117" s="315">
        <f t="shared" si="18"/>
        <v>1339.75937</v>
      </c>
      <c r="H117" s="314">
        <f>I117+K117+L117</f>
        <v>1075.711682</v>
      </c>
      <c r="I117" s="314">
        <f>SUM(I118:I124)</f>
        <v>983.396682</v>
      </c>
      <c r="J117" s="334">
        <f t="shared" si="19"/>
        <v>0.857364151700087</v>
      </c>
      <c r="K117" s="314">
        <f>SUM(K118:K124)</f>
        <v>80.1196</v>
      </c>
      <c r="L117" s="314">
        <f>SUM(L118:L124)</f>
        <v>12.1954</v>
      </c>
      <c r="M117" s="314">
        <f>SUM(M118:M124)</f>
        <v>1087.147359</v>
      </c>
      <c r="N117" s="335">
        <f t="shared" si="21"/>
        <v>-0.0105189760204347</v>
      </c>
      <c r="O117" s="336"/>
    </row>
    <row r="118" spans="1:15">
      <c r="A118" s="316">
        <v>2040601</v>
      </c>
      <c r="B118" s="317" t="s">
        <v>317</v>
      </c>
      <c r="C118" s="314">
        <v>925.126256</v>
      </c>
      <c r="D118" s="314">
        <v>820</v>
      </c>
      <c r="E118" s="314">
        <v>0</v>
      </c>
      <c r="F118" s="314">
        <f>0</f>
        <v>0</v>
      </c>
      <c r="G118" s="315">
        <f t="shared" si="18"/>
        <v>820</v>
      </c>
      <c r="H118" s="314">
        <v>817.63129</v>
      </c>
      <c r="I118" s="314">
        <v>817.63129</v>
      </c>
      <c r="J118" s="334">
        <f t="shared" si="19"/>
        <v>0.997111329268293</v>
      </c>
      <c r="K118" s="315">
        <v>0</v>
      </c>
      <c r="L118" s="315">
        <v>0</v>
      </c>
      <c r="M118" s="315">
        <v>825.820599</v>
      </c>
      <c r="N118" s="335">
        <f t="shared" si="21"/>
        <v>-0.00991657148043601</v>
      </c>
      <c r="O118" s="336"/>
    </row>
    <row r="119" spans="1:15">
      <c r="A119" s="316">
        <v>2040602</v>
      </c>
      <c r="B119" s="316" t="s">
        <v>318</v>
      </c>
      <c r="C119" s="314">
        <v>79.425202</v>
      </c>
      <c r="D119" s="314">
        <v>65</v>
      </c>
      <c r="E119" s="314">
        <v>7.395</v>
      </c>
      <c r="F119" s="314">
        <f>0</f>
        <v>0</v>
      </c>
      <c r="G119" s="315">
        <f t="shared" si="18"/>
        <v>72.395</v>
      </c>
      <c r="H119" s="314">
        <v>22.033862</v>
      </c>
      <c r="I119" s="314">
        <v>18.083862</v>
      </c>
      <c r="J119" s="334">
        <f t="shared" si="19"/>
        <v>0.278213261538462</v>
      </c>
      <c r="K119" s="315">
        <v>3.95</v>
      </c>
      <c r="L119" s="315">
        <v>0</v>
      </c>
      <c r="M119" s="315">
        <v>101.51011</v>
      </c>
      <c r="N119" s="335">
        <f t="shared" si="21"/>
        <v>-0.782939236298729</v>
      </c>
      <c r="O119" s="336"/>
    </row>
    <row r="120" spans="1:15">
      <c r="A120" s="316">
        <v>2040604</v>
      </c>
      <c r="B120" s="317" t="s">
        <v>356</v>
      </c>
      <c r="C120" s="314">
        <v>93</v>
      </c>
      <c r="D120" s="314">
        <v>78</v>
      </c>
      <c r="E120" s="314">
        <v>9.6</v>
      </c>
      <c r="F120" s="314">
        <v>17</v>
      </c>
      <c r="G120" s="315">
        <f t="shared" si="18"/>
        <v>104.6</v>
      </c>
      <c r="H120" s="314">
        <v>121.1123</v>
      </c>
      <c r="I120" s="314">
        <v>107.516</v>
      </c>
      <c r="J120" s="334">
        <f t="shared" si="19"/>
        <v>1.37841025641026</v>
      </c>
      <c r="K120" s="315">
        <v>1.4009</v>
      </c>
      <c r="L120" s="315">
        <v>12.1954</v>
      </c>
      <c r="M120" s="315">
        <v>86.83665</v>
      </c>
      <c r="N120" s="335">
        <f t="shared" si="21"/>
        <v>0.394714098252293</v>
      </c>
      <c r="O120" s="336"/>
    </row>
    <row r="121" spans="1:15">
      <c r="A121" s="316">
        <v>2040605</v>
      </c>
      <c r="B121" s="317" t="s">
        <v>357</v>
      </c>
      <c r="C121" s="314">
        <v>41</v>
      </c>
      <c r="D121" s="314">
        <v>69</v>
      </c>
      <c r="E121" s="314">
        <v>58.37897</v>
      </c>
      <c r="F121" s="314">
        <f>0</f>
        <v>0</v>
      </c>
      <c r="G121" s="315">
        <f t="shared" si="18"/>
        <v>127.37897</v>
      </c>
      <c r="H121" s="314">
        <v>10.14563</v>
      </c>
      <c r="I121" s="314">
        <v>10.14563</v>
      </c>
      <c r="J121" s="334">
        <f t="shared" si="19"/>
        <v>0.147038115942029</v>
      </c>
      <c r="K121" s="315">
        <v>0</v>
      </c>
      <c r="L121" s="315">
        <v>0</v>
      </c>
      <c r="M121" s="315">
        <v>7.75</v>
      </c>
      <c r="N121" s="335">
        <f t="shared" si="21"/>
        <v>0.309113548387097</v>
      </c>
      <c r="O121" s="336"/>
    </row>
    <row r="122" spans="1:15">
      <c r="A122" s="316">
        <v>2040607</v>
      </c>
      <c r="B122" s="316" t="s">
        <v>358</v>
      </c>
      <c r="C122" s="314">
        <v>17</v>
      </c>
      <c r="D122" s="314">
        <v>27</v>
      </c>
      <c r="E122" s="314">
        <v>23.49</v>
      </c>
      <c r="F122" s="314">
        <v>25.2</v>
      </c>
      <c r="G122" s="315">
        <f t="shared" si="18"/>
        <v>75.69</v>
      </c>
      <c r="H122" s="314">
        <v>27.88</v>
      </c>
      <c r="I122" s="314">
        <v>4.39</v>
      </c>
      <c r="J122" s="334">
        <f t="shared" si="19"/>
        <v>0.162592592592593</v>
      </c>
      <c r="K122" s="315">
        <v>23.49</v>
      </c>
      <c r="L122" s="315">
        <v>0</v>
      </c>
      <c r="M122" s="315">
        <v>28.83</v>
      </c>
      <c r="N122" s="335">
        <f t="shared" si="21"/>
        <v>-0.0329517863336801</v>
      </c>
      <c r="O122" s="336"/>
    </row>
    <row r="123" spans="1:15">
      <c r="A123" s="316">
        <v>2040610</v>
      </c>
      <c r="B123" s="316" t="s">
        <v>359</v>
      </c>
      <c r="C123" s="314">
        <v>13</v>
      </c>
      <c r="D123" s="314">
        <v>8</v>
      </c>
      <c r="E123" s="314">
        <v>12.1954</v>
      </c>
      <c r="F123" s="314">
        <f>0</f>
        <v>0</v>
      </c>
      <c r="G123" s="315">
        <f t="shared" si="18"/>
        <v>20.1954</v>
      </c>
      <c r="H123" s="314">
        <v>17.3086</v>
      </c>
      <c r="I123" s="314">
        <v>5.5299</v>
      </c>
      <c r="J123" s="334">
        <f t="shared" si="19"/>
        <v>0.6912375</v>
      </c>
      <c r="K123" s="315">
        <v>11.7787</v>
      </c>
      <c r="L123" s="315">
        <v>0</v>
      </c>
      <c r="M123" s="315">
        <v>0</v>
      </c>
      <c r="N123" s="335" t="str">
        <f t="shared" si="21"/>
        <v>-</v>
      </c>
      <c r="O123" s="336"/>
    </row>
    <row r="124" spans="1:15">
      <c r="A124" s="316">
        <v>2040612</v>
      </c>
      <c r="B124" s="317" t="s">
        <v>360</v>
      </c>
      <c r="C124" s="314">
        <v>80</v>
      </c>
      <c r="D124" s="314">
        <v>80</v>
      </c>
      <c r="E124" s="314">
        <v>39.5</v>
      </c>
      <c r="F124" s="314">
        <f>0</f>
        <v>0</v>
      </c>
      <c r="G124" s="315">
        <f t="shared" si="18"/>
        <v>119.5</v>
      </c>
      <c r="H124" s="314">
        <v>59.6</v>
      </c>
      <c r="I124" s="314">
        <v>20.1</v>
      </c>
      <c r="J124" s="334">
        <f t="shared" si="19"/>
        <v>0.25125</v>
      </c>
      <c r="K124" s="315">
        <v>39.5</v>
      </c>
      <c r="L124" s="315">
        <v>0</v>
      </c>
      <c r="M124" s="315">
        <v>36.4</v>
      </c>
      <c r="N124" s="335">
        <f t="shared" si="21"/>
        <v>0.637362637362638</v>
      </c>
      <c r="O124" s="336"/>
    </row>
    <row r="125" spans="1:15">
      <c r="A125" s="312">
        <v>20410</v>
      </c>
      <c r="B125" s="313" t="s">
        <v>130</v>
      </c>
      <c r="C125" s="314">
        <f>SUM(C126)</f>
        <v>210</v>
      </c>
      <c r="D125" s="314">
        <f>SUM(D126)</f>
        <v>30</v>
      </c>
      <c r="E125" s="314">
        <f>SUM(E126)</f>
        <v>0</v>
      </c>
      <c r="F125" s="314">
        <f t="shared" ref="D125:M125" si="35">SUM(F126)</f>
        <v>0</v>
      </c>
      <c r="G125" s="315">
        <f t="shared" si="18"/>
        <v>30</v>
      </c>
      <c r="H125" s="314">
        <f>I125+K125+L125</f>
        <v>0</v>
      </c>
      <c r="I125" s="314">
        <f t="shared" si="35"/>
        <v>0</v>
      </c>
      <c r="J125" s="334">
        <f t="shared" si="19"/>
        <v>0</v>
      </c>
      <c r="K125" s="314">
        <f t="shared" si="35"/>
        <v>0</v>
      </c>
      <c r="L125" s="314">
        <f t="shared" si="35"/>
        <v>0</v>
      </c>
      <c r="M125" s="314">
        <f t="shared" si="35"/>
        <v>0</v>
      </c>
      <c r="N125" s="335" t="str">
        <f t="shared" si="21"/>
        <v>-</v>
      </c>
      <c r="O125" s="336"/>
    </row>
    <row r="126" spans="1:15">
      <c r="A126" s="316">
        <v>2041006</v>
      </c>
      <c r="B126" s="317" t="s">
        <v>337</v>
      </c>
      <c r="C126" s="314">
        <v>210</v>
      </c>
      <c r="D126" s="314">
        <v>30</v>
      </c>
      <c r="E126" s="314">
        <v>0</v>
      </c>
      <c r="F126" s="314">
        <f>0</f>
        <v>0</v>
      </c>
      <c r="G126" s="315">
        <f t="shared" si="18"/>
        <v>30</v>
      </c>
      <c r="H126" s="314">
        <v>0</v>
      </c>
      <c r="I126" s="314">
        <v>0</v>
      </c>
      <c r="J126" s="334">
        <f t="shared" si="19"/>
        <v>0</v>
      </c>
      <c r="K126" s="315">
        <v>0</v>
      </c>
      <c r="L126" s="315">
        <v>0</v>
      </c>
      <c r="M126" s="315">
        <v>0</v>
      </c>
      <c r="N126" s="335" t="str">
        <f t="shared" si="21"/>
        <v>-</v>
      </c>
      <c r="O126" s="336"/>
    </row>
    <row r="127" spans="1:15">
      <c r="A127" s="312">
        <v>20499</v>
      </c>
      <c r="B127" s="313" t="s">
        <v>131</v>
      </c>
      <c r="C127" s="314">
        <f>SUM(C128)</f>
        <v>25</v>
      </c>
      <c r="D127" s="314">
        <f>SUM(D128)</f>
        <v>25</v>
      </c>
      <c r="E127" s="314">
        <f>SUM(E128)</f>
        <v>516</v>
      </c>
      <c r="F127" s="314">
        <f>SUM(F128)</f>
        <v>0</v>
      </c>
      <c r="G127" s="315">
        <f t="shared" si="18"/>
        <v>541</v>
      </c>
      <c r="H127" s="314">
        <f>I127+K127+L127</f>
        <v>25</v>
      </c>
      <c r="I127" s="314">
        <f>SUM(I128)</f>
        <v>25</v>
      </c>
      <c r="J127" s="334">
        <f t="shared" si="19"/>
        <v>1</v>
      </c>
      <c r="K127" s="314">
        <f t="shared" ref="K127:M127" si="36">SUM(K128)</f>
        <v>0</v>
      </c>
      <c r="L127" s="314">
        <f t="shared" si="36"/>
        <v>0</v>
      </c>
      <c r="M127" s="314">
        <f t="shared" si="36"/>
        <v>0</v>
      </c>
      <c r="N127" s="335" t="str">
        <f t="shared" si="21"/>
        <v>-</v>
      </c>
      <c r="O127" s="336"/>
    </row>
    <row r="128" spans="1:15">
      <c r="A128" s="316">
        <v>2049999</v>
      </c>
      <c r="B128" s="317" t="s">
        <v>131</v>
      </c>
      <c r="C128" s="314">
        <v>25</v>
      </c>
      <c r="D128" s="314">
        <v>25</v>
      </c>
      <c r="E128" s="314">
        <v>516</v>
      </c>
      <c r="F128" s="314">
        <f>0</f>
        <v>0</v>
      </c>
      <c r="G128" s="315">
        <f t="shared" si="18"/>
        <v>541</v>
      </c>
      <c r="H128" s="314">
        <v>25</v>
      </c>
      <c r="I128" s="314">
        <v>25</v>
      </c>
      <c r="J128" s="334">
        <f t="shared" si="19"/>
        <v>1</v>
      </c>
      <c r="K128" s="315">
        <v>0</v>
      </c>
      <c r="L128" s="315">
        <v>0</v>
      </c>
      <c r="M128" s="315">
        <v>0</v>
      </c>
      <c r="N128" s="335" t="str">
        <f t="shared" si="21"/>
        <v>-</v>
      </c>
      <c r="O128" s="336"/>
    </row>
    <row r="129" spans="1:15">
      <c r="A129" s="309">
        <v>205</v>
      </c>
      <c r="B129" s="310" t="s">
        <v>132</v>
      </c>
      <c r="C129" s="338">
        <f>SUM(C130,C133,C140,C146,C148,C151,C144,C153)</f>
        <v>64697.237044</v>
      </c>
      <c r="D129" s="338">
        <f>SUM(D130,D133,D140,D146,D148,D151,D144,D153)</f>
        <v>61057</v>
      </c>
      <c r="E129" s="338">
        <f>SUM(E130,E133,E140,E146,E148,E151,E144,E153)</f>
        <v>6023.987957</v>
      </c>
      <c r="F129" s="338">
        <f>SUM(F130,F133,F140,F146,F148,F151,F144,F153)</f>
        <v>10499.2872</v>
      </c>
      <c r="G129" s="339">
        <f t="shared" si="18"/>
        <v>77580.275157</v>
      </c>
      <c r="H129" s="338">
        <f>SUM(H130,H133,H140,H146,H148,H144,H151,H153)</f>
        <v>65551.827052</v>
      </c>
      <c r="I129" s="338">
        <f>SUM(I130,I133,I140,I146,I148,I144,I151,I153)</f>
        <v>58138.61611</v>
      </c>
      <c r="J129" s="330">
        <f t="shared" si="19"/>
        <v>0.952202304567863</v>
      </c>
      <c r="K129" s="338">
        <f>SUM(K130,K133,K140,K146,K148,K151,K153)</f>
        <v>2087.403022</v>
      </c>
      <c r="L129" s="338">
        <f>SUM(L130,L133,L140,L146,L148,L151,L153)</f>
        <v>5325.80792</v>
      </c>
      <c r="M129" s="338">
        <f>SUM(M130,M133,M140,M146,M148,M151,M153)</f>
        <v>64098.754342</v>
      </c>
      <c r="N129" s="331">
        <f t="shared" si="21"/>
        <v>0.0226692815627445</v>
      </c>
      <c r="O129" s="336"/>
    </row>
    <row r="130" spans="1:15">
      <c r="A130" s="312">
        <v>20501</v>
      </c>
      <c r="B130" s="313" t="s">
        <v>133</v>
      </c>
      <c r="C130" s="314">
        <f>SUM(C131:C132)</f>
        <v>1097.668311</v>
      </c>
      <c r="D130" s="314">
        <f>SUM(D131:D132)</f>
        <v>1144</v>
      </c>
      <c r="E130" s="314">
        <f>SUM(E131:E132)</f>
        <v>0</v>
      </c>
      <c r="F130" s="314">
        <f>SUM(F131:F132)</f>
        <v>38</v>
      </c>
      <c r="G130" s="315">
        <f t="shared" si="18"/>
        <v>1182</v>
      </c>
      <c r="H130" s="314">
        <f>I130+K130+L130</f>
        <v>1117.102571</v>
      </c>
      <c r="I130" s="314">
        <f>SUM(I131:I132)</f>
        <v>1117.102571</v>
      </c>
      <c r="J130" s="334">
        <f t="shared" si="19"/>
        <v>0.976488261363636</v>
      </c>
      <c r="K130" s="314">
        <f t="shared" ref="K130:M130" si="37">SUM(K131:K132)</f>
        <v>0</v>
      </c>
      <c r="L130" s="314">
        <f t="shared" si="37"/>
        <v>0</v>
      </c>
      <c r="M130" s="314">
        <f t="shared" si="37"/>
        <v>1203.412846</v>
      </c>
      <c r="N130" s="335">
        <f t="shared" si="21"/>
        <v>-0.071721251178999</v>
      </c>
      <c r="O130" s="336"/>
    </row>
    <row r="131" spans="1:15">
      <c r="A131" s="316">
        <v>2050101</v>
      </c>
      <c r="B131" s="317" t="s">
        <v>317</v>
      </c>
      <c r="C131" s="314">
        <v>1086.468311</v>
      </c>
      <c r="D131" s="314">
        <v>1124</v>
      </c>
      <c r="E131" s="314">
        <v>0</v>
      </c>
      <c r="F131" s="314">
        <f>0</f>
        <v>0</v>
      </c>
      <c r="G131" s="315">
        <f t="shared" si="18"/>
        <v>1124</v>
      </c>
      <c r="H131" s="314">
        <v>1117.102571</v>
      </c>
      <c r="I131" s="314">
        <v>1117.102571</v>
      </c>
      <c r="J131" s="334">
        <f t="shared" si="19"/>
        <v>0.993863497330961</v>
      </c>
      <c r="K131" s="315">
        <v>0</v>
      </c>
      <c r="L131" s="315">
        <v>0</v>
      </c>
      <c r="M131" s="315">
        <v>1173.912846</v>
      </c>
      <c r="N131" s="335">
        <f t="shared" si="21"/>
        <v>-0.0483939461039001</v>
      </c>
      <c r="O131" s="336"/>
    </row>
    <row r="132" spans="1:15">
      <c r="A132" s="316">
        <v>2050199</v>
      </c>
      <c r="B132" s="317" t="s">
        <v>361</v>
      </c>
      <c r="C132" s="314">
        <v>11.2</v>
      </c>
      <c r="D132" s="314">
        <v>20</v>
      </c>
      <c r="E132" s="314">
        <v>0</v>
      </c>
      <c r="F132" s="314">
        <v>38</v>
      </c>
      <c r="G132" s="315">
        <f t="shared" si="18"/>
        <v>58</v>
      </c>
      <c r="H132" s="314">
        <v>0</v>
      </c>
      <c r="I132" s="314">
        <v>0</v>
      </c>
      <c r="J132" s="334">
        <f t="shared" si="19"/>
        <v>0</v>
      </c>
      <c r="K132" s="315">
        <v>0</v>
      </c>
      <c r="L132" s="315">
        <v>0</v>
      </c>
      <c r="M132" s="315">
        <v>29.5</v>
      </c>
      <c r="N132" s="335">
        <f t="shared" si="21"/>
        <v>-1</v>
      </c>
      <c r="O132" s="336"/>
    </row>
    <row r="133" spans="1:15">
      <c r="A133" s="312">
        <v>20502</v>
      </c>
      <c r="B133" s="313" t="s">
        <v>134</v>
      </c>
      <c r="C133" s="314">
        <f>SUM(C134:C139)</f>
        <v>59540.277046</v>
      </c>
      <c r="D133" s="314">
        <f>SUM(D134:D139)</f>
        <v>56328</v>
      </c>
      <c r="E133" s="314">
        <f>SUM(E134:E139)</f>
        <v>4711.972907</v>
      </c>
      <c r="F133" s="314">
        <f>SUM(F134:F139)</f>
        <v>10161.9072</v>
      </c>
      <c r="G133" s="315">
        <f t="shared" si="18"/>
        <v>71201.880107</v>
      </c>
      <c r="H133" s="314">
        <f>I133+K133+L133</f>
        <v>60940.442273</v>
      </c>
      <c r="I133" s="314">
        <f>SUM(I134:I139)</f>
        <v>53732.20164</v>
      </c>
      <c r="J133" s="334">
        <f t="shared" si="19"/>
        <v>0.953916376224968</v>
      </c>
      <c r="K133" s="314">
        <f t="shared" ref="K133:M133" si="38">SUM(K134:K139)</f>
        <v>1894.812713</v>
      </c>
      <c r="L133" s="314">
        <f t="shared" si="38"/>
        <v>5313.42792</v>
      </c>
      <c r="M133" s="314">
        <f t="shared" si="38"/>
        <v>60375.930451</v>
      </c>
      <c r="N133" s="335">
        <f t="shared" si="21"/>
        <v>0.00934994819596446</v>
      </c>
      <c r="O133" s="336"/>
    </row>
    <row r="134" spans="1:15">
      <c r="A134" s="316">
        <v>2050201</v>
      </c>
      <c r="B134" s="317" t="s">
        <v>362</v>
      </c>
      <c r="C134" s="314">
        <v>10370.622268</v>
      </c>
      <c r="D134" s="314">
        <v>9704</v>
      </c>
      <c r="E134" s="314">
        <v>1165.751692</v>
      </c>
      <c r="F134" s="314">
        <v>948.83</v>
      </c>
      <c r="G134" s="315">
        <f t="shared" si="18"/>
        <v>11818.581692</v>
      </c>
      <c r="H134" s="314">
        <v>9102.78734700001</v>
      </c>
      <c r="I134" s="314">
        <v>8289.04087100001</v>
      </c>
      <c r="J134" s="334">
        <f t="shared" si="19"/>
        <v>0.854188053483101</v>
      </c>
      <c r="K134" s="315">
        <v>467.724013</v>
      </c>
      <c r="L134" s="315">
        <v>346.022463</v>
      </c>
      <c r="M134" s="315">
        <v>8905.179599</v>
      </c>
      <c r="N134" s="335">
        <f t="shared" si="21"/>
        <v>0.0221902035554904</v>
      </c>
      <c r="O134" s="336"/>
    </row>
    <row r="135" spans="1:15">
      <c r="A135" s="316">
        <v>2050202</v>
      </c>
      <c r="B135" s="317" t="s">
        <v>363</v>
      </c>
      <c r="C135" s="314">
        <v>27191.740152</v>
      </c>
      <c r="D135" s="314">
        <v>26607</v>
      </c>
      <c r="E135" s="314">
        <v>1438.860572</v>
      </c>
      <c r="F135" s="314">
        <v>4958.5864</v>
      </c>
      <c r="G135" s="315">
        <f t="shared" si="18"/>
        <v>33004.446972</v>
      </c>
      <c r="H135" s="314">
        <v>30175.220198</v>
      </c>
      <c r="I135" s="314">
        <v>26096.07064</v>
      </c>
      <c r="J135" s="334">
        <f t="shared" si="19"/>
        <v>0.980797182696283</v>
      </c>
      <c r="K135" s="315">
        <v>806.704232</v>
      </c>
      <c r="L135" s="315">
        <v>3272.445326</v>
      </c>
      <c r="M135" s="315">
        <v>28781.450304</v>
      </c>
      <c r="N135" s="335">
        <f t="shared" si="21"/>
        <v>0.0484259785131917</v>
      </c>
      <c r="O135" s="336"/>
    </row>
    <row r="136" spans="1:15">
      <c r="A136" s="316">
        <v>2050203</v>
      </c>
      <c r="B136" s="317" t="s">
        <v>364</v>
      </c>
      <c r="C136" s="314">
        <v>15574.049287</v>
      </c>
      <c r="D136" s="314">
        <v>15303</v>
      </c>
      <c r="E136" s="314">
        <v>844.599268</v>
      </c>
      <c r="F136" s="314">
        <v>2877.0408</v>
      </c>
      <c r="G136" s="315">
        <f t="shared" si="18"/>
        <v>19024.640068</v>
      </c>
      <c r="H136" s="314">
        <v>16972.978804</v>
      </c>
      <c r="I136" s="314">
        <v>15232.166734</v>
      </c>
      <c r="J136" s="334">
        <f t="shared" si="19"/>
        <v>0.995371282362935</v>
      </c>
      <c r="K136" s="315">
        <v>325.682655</v>
      </c>
      <c r="L136" s="315">
        <v>1415.129415</v>
      </c>
      <c r="M136" s="315">
        <v>16491.009259</v>
      </c>
      <c r="N136" s="335">
        <f t="shared" si="21"/>
        <v>0.0292262006181923</v>
      </c>
      <c r="O136" s="336"/>
    </row>
    <row r="137" spans="1:15">
      <c r="A137" s="316">
        <v>2050204</v>
      </c>
      <c r="B137" s="317" t="s">
        <v>365</v>
      </c>
      <c r="C137" s="314">
        <v>4327.600868</v>
      </c>
      <c r="D137" s="314">
        <v>3938</v>
      </c>
      <c r="E137" s="314">
        <v>625.455731</v>
      </c>
      <c r="F137" s="314">
        <v>696.356</v>
      </c>
      <c r="G137" s="315">
        <f t="shared" ref="G137:G200" si="39">D137+E137+F137</f>
        <v>5259.811731</v>
      </c>
      <c r="H137" s="314">
        <v>4236.027318</v>
      </c>
      <c r="I137" s="314">
        <v>3976.244495</v>
      </c>
      <c r="J137" s="334">
        <f t="shared" ref="J137:J200" si="40">IFERROR(I137/D137,"-")</f>
        <v>1.00971165439309</v>
      </c>
      <c r="K137" s="315">
        <v>47.209999</v>
      </c>
      <c r="L137" s="315">
        <v>212.572824</v>
      </c>
      <c r="M137" s="315">
        <v>5875.461204</v>
      </c>
      <c r="N137" s="335">
        <f t="shared" ref="N137:N200" si="41">IFERROR(H137/M137-1,"-")</f>
        <v>-0.27903067164904</v>
      </c>
      <c r="O137" s="336"/>
    </row>
    <row r="138" spans="1:15">
      <c r="A138" s="316">
        <v>2050205</v>
      </c>
      <c r="B138" s="317" t="s">
        <v>366</v>
      </c>
      <c r="C138" s="314">
        <v>0.205</v>
      </c>
      <c r="D138" s="314">
        <v>0</v>
      </c>
      <c r="E138" s="314">
        <v>0</v>
      </c>
      <c r="F138" s="314">
        <f>0</f>
        <v>0</v>
      </c>
      <c r="G138" s="315">
        <f t="shared" si="39"/>
        <v>0</v>
      </c>
      <c r="H138" s="314">
        <v>0</v>
      </c>
      <c r="I138" s="314">
        <v>0</v>
      </c>
      <c r="J138" s="334" t="str">
        <f t="shared" si="40"/>
        <v>-</v>
      </c>
      <c r="K138" s="315">
        <v>0</v>
      </c>
      <c r="L138" s="315">
        <v>0</v>
      </c>
      <c r="M138" s="315">
        <v>0</v>
      </c>
      <c r="N138" s="335" t="str">
        <f t="shared" si="41"/>
        <v>-</v>
      </c>
      <c r="O138" s="336"/>
    </row>
    <row r="139" spans="1:15">
      <c r="A139" s="316">
        <v>2050299</v>
      </c>
      <c r="B139" s="317" t="s">
        <v>367</v>
      </c>
      <c r="C139" s="314">
        <v>2076.059471</v>
      </c>
      <c r="D139" s="314">
        <v>776</v>
      </c>
      <c r="E139" s="314">
        <v>637.305644</v>
      </c>
      <c r="F139" s="314">
        <v>681.094</v>
      </c>
      <c r="G139" s="315">
        <f t="shared" si="39"/>
        <v>2094.399644</v>
      </c>
      <c r="H139" s="314">
        <v>453.428606</v>
      </c>
      <c r="I139" s="314">
        <v>138.6789</v>
      </c>
      <c r="J139" s="334">
        <f t="shared" si="40"/>
        <v>0.178709922680412</v>
      </c>
      <c r="K139" s="315">
        <v>247.491814</v>
      </c>
      <c r="L139" s="315">
        <v>67.257892</v>
      </c>
      <c r="M139" s="315">
        <v>322.830085</v>
      </c>
      <c r="N139" s="335">
        <f t="shared" si="41"/>
        <v>0.404542597075486</v>
      </c>
      <c r="O139" s="336"/>
    </row>
    <row r="140" spans="1:15">
      <c r="A140" s="312">
        <v>20503</v>
      </c>
      <c r="B140" s="313" t="s">
        <v>135</v>
      </c>
      <c r="C140" s="314">
        <f>SUM(C141:C143)</f>
        <v>640.067604</v>
      </c>
      <c r="D140" s="314">
        <f>SUM(D141:D143)</f>
        <v>580</v>
      </c>
      <c r="E140" s="314">
        <f>SUM(E141:E143)</f>
        <v>32</v>
      </c>
      <c r="F140" s="314">
        <f>SUM(F141:F143)</f>
        <v>50</v>
      </c>
      <c r="G140" s="315">
        <f t="shared" si="39"/>
        <v>662</v>
      </c>
      <c r="H140" s="314">
        <f>I140+K140+L140</f>
        <v>541.297347</v>
      </c>
      <c r="I140" s="314">
        <f>SUM(I141:I143)</f>
        <v>539.141797</v>
      </c>
      <c r="J140" s="334">
        <f t="shared" si="40"/>
        <v>0.929554822413793</v>
      </c>
      <c r="K140" s="314">
        <f t="shared" ref="K140:M140" si="42">SUM(K141:K143)</f>
        <v>2.15555</v>
      </c>
      <c r="L140" s="314">
        <f t="shared" si="42"/>
        <v>0</v>
      </c>
      <c r="M140" s="314">
        <f t="shared" si="42"/>
        <v>815.248725</v>
      </c>
      <c r="N140" s="335">
        <f t="shared" si="41"/>
        <v>-0.33603410787303</v>
      </c>
      <c r="O140" s="336"/>
    </row>
    <row r="141" spans="1:15">
      <c r="A141" s="316">
        <v>2050301</v>
      </c>
      <c r="B141" s="317" t="s">
        <v>368</v>
      </c>
      <c r="C141" s="314">
        <v>627.184604</v>
      </c>
      <c r="D141" s="314">
        <v>578</v>
      </c>
      <c r="E141" s="314">
        <v>0</v>
      </c>
      <c r="F141" s="314">
        <f>0</f>
        <v>0</v>
      </c>
      <c r="G141" s="315">
        <f t="shared" si="39"/>
        <v>578</v>
      </c>
      <c r="H141" s="314">
        <v>536.768573</v>
      </c>
      <c r="I141" s="314">
        <v>536.768573</v>
      </c>
      <c r="J141" s="334">
        <f t="shared" si="40"/>
        <v>0.928665351211073</v>
      </c>
      <c r="K141" s="315">
        <v>0</v>
      </c>
      <c r="L141" s="315">
        <v>0</v>
      </c>
      <c r="M141" s="315">
        <v>631.817725</v>
      </c>
      <c r="N141" s="335">
        <f t="shared" si="41"/>
        <v>-0.150437615532233</v>
      </c>
      <c r="O141" s="336"/>
    </row>
    <row r="142" spans="1:15">
      <c r="A142" s="316">
        <v>2050302</v>
      </c>
      <c r="B142" s="317" t="s">
        <v>363</v>
      </c>
      <c r="C142" s="314">
        <v>0</v>
      </c>
      <c r="D142" s="314">
        <v>0</v>
      </c>
      <c r="E142" s="314">
        <v>32</v>
      </c>
      <c r="F142" s="314">
        <v>50</v>
      </c>
      <c r="G142" s="315">
        <f t="shared" si="39"/>
        <v>82</v>
      </c>
      <c r="H142" s="314">
        <v>2.15555</v>
      </c>
      <c r="I142" s="314">
        <v>0</v>
      </c>
      <c r="J142" s="334" t="str">
        <f t="shared" si="40"/>
        <v>-</v>
      </c>
      <c r="K142" s="315">
        <v>2.15555</v>
      </c>
      <c r="L142" s="315">
        <v>0</v>
      </c>
      <c r="M142" s="315">
        <v>180</v>
      </c>
      <c r="N142" s="335">
        <f t="shared" si="41"/>
        <v>-0.988024722222222</v>
      </c>
      <c r="O142" s="336"/>
    </row>
    <row r="143" spans="1:15">
      <c r="A143" s="316">
        <v>2050399</v>
      </c>
      <c r="B143" s="317" t="s">
        <v>369</v>
      </c>
      <c r="C143" s="314">
        <v>12.883</v>
      </c>
      <c r="D143" s="314">
        <v>2</v>
      </c>
      <c r="E143" s="314">
        <v>0</v>
      </c>
      <c r="F143" s="314">
        <f>0</f>
        <v>0</v>
      </c>
      <c r="G143" s="315">
        <f t="shared" si="39"/>
        <v>2</v>
      </c>
      <c r="H143" s="314">
        <v>2.373224</v>
      </c>
      <c r="I143" s="314">
        <v>2.373224</v>
      </c>
      <c r="J143" s="334">
        <f t="shared" si="40"/>
        <v>1.186612</v>
      </c>
      <c r="K143" s="315">
        <v>0</v>
      </c>
      <c r="L143" s="315">
        <v>0</v>
      </c>
      <c r="M143" s="315">
        <v>3.431</v>
      </c>
      <c r="N143" s="335">
        <f t="shared" si="41"/>
        <v>-0.30829962110172</v>
      </c>
      <c r="O143" s="336"/>
    </row>
    <row r="144" spans="1:15">
      <c r="A144" s="312">
        <v>20504</v>
      </c>
      <c r="B144" s="317" t="s">
        <v>136</v>
      </c>
      <c r="C144" s="314">
        <f>C145</f>
        <v>7.2</v>
      </c>
      <c r="D144" s="314">
        <f>D145</f>
        <v>1</v>
      </c>
      <c r="E144" s="314">
        <f>E145</f>
        <v>0</v>
      </c>
      <c r="F144" s="314">
        <f>F145</f>
        <v>0</v>
      </c>
      <c r="G144" s="315">
        <f t="shared" si="39"/>
        <v>1</v>
      </c>
      <c r="H144" s="314">
        <f>I144+K144+L144</f>
        <v>0.9704</v>
      </c>
      <c r="I144" s="314">
        <f>I145</f>
        <v>0.9704</v>
      </c>
      <c r="J144" s="334">
        <f t="shared" si="40"/>
        <v>0.9704</v>
      </c>
      <c r="K144" s="315">
        <v>0</v>
      </c>
      <c r="L144" s="315">
        <v>0</v>
      </c>
      <c r="M144" s="315">
        <v>0</v>
      </c>
      <c r="N144" s="335" t="str">
        <f t="shared" si="41"/>
        <v>-</v>
      </c>
      <c r="O144" s="336"/>
    </row>
    <row r="145" spans="1:15">
      <c r="A145" s="316">
        <v>2050499</v>
      </c>
      <c r="B145" s="317" t="s">
        <v>370</v>
      </c>
      <c r="C145" s="314">
        <v>7.2</v>
      </c>
      <c r="D145" s="314">
        <v>1</v>
      </c>
      <c r="E145" s="314">
        <v>0</v>
      </c>
      <c r="F145" s="314">
        <f>0</f>
        <v>0</v>
      </c>
      <c r="G145" s="315">
        <f t="shared" si="39"/>
        <v>1</v>
      </c>
      <c r="H145" s="314">
        <v>0.9704</v>
      </c>
      <c r="I145" s="314">
        <v>0.9704</v>
      </c>
      <c r="J145" s="334">
        <f t="shared" si="40"/>
        <v>0.9704</v>
      </c>
      <c r="K145" s="315">
        <v>0</v>
      </c>
      <c r="L145" s="315">
        <v>0</v>
      </c>
      <c r="M145" s="315">
        <v>0</v>
      </c>
      <c r="N145" s="335" t="str">
        <f t="shared" si="41"/>
        <v>-</v>
      </c>
      <c r="O145" s="336"/>
    </row>
    <row r="146" spans="1:15">
      <c r="A146" s="312">
        <v>20507</v>
      </c>
      <c r="B146" s="313" t="s">
        <v>137</v>
      </c>
      <c r="C146" s="314">
        <f>SUM(C147)</f>
        <v>532.099345</v>
      </c>
      <c r="D146" s="314">
        <f>SUM(D147)</f>
        <v>530</v>
      </c>
      <c r="E146" s="314">
        <f>SUM(E147)</f>
        <v>0</v>
      </c>
      <c r="F146" s="314">
        <f>SUM(F147)</f>
        <v>3.03</v>
      </c>
      <c r="G146" s="315">
        <f t="shared" si="39"/>
        <v>533.03</v>
      </c>
      <c r="H146" s="314">
        <f>I146+K146+L146</f>
        <v>528.040486</v>
      </c>
      <c r="I146" s="314">
        <f>SUM(I147)</f>
        <v>525.010486</v>
      </c>
      <c r="J146" s="334">
        <f t="shared" si="40"/>
        <v>0.990585822641509</v>
      </c>
      <c r="K146" s="314">
        <f t="shared" ref="K146:M146" si="43">SUM(K147)</f>
        <v>0</v>
      </c>
      <c r="L146" s="314">
        <f t="shared" si="43"/>
        <v>3.03</v>
      </c>
      <c r="M146" s="314">
        <f t="shared" si="43"/>
        <v>530.225844</v>
      </c>
      <c r="N146" s="335">
        <f t="shared" si="41"/>
        <v>-0.00412156069857672</v>
      </c>
      <c r="O146" s="336"/>
    </row>
    <row r="147" spans="1:15">
      <c r="A147" s="316">
        <v>2050701</v>
      </c>
      <c r="B147" s="317" t="s">
        <v>371</v>
      </c>
      <c r="C147" s="314">
        <v>532.099345</v>
      </c>
      <c r="D147" s="314">
        <v>530</v>
      </c>
      <c r="E147" s="314">
        <v>0</v>
      </c>
      <c r="F147" s="314">
        <v>3.03</v>
      </c>
      <c r="G147" s="315">
        <f t="shared" si="39"/>
        <v>533.03</v>
      </c>
      <c r="H147" s="314">
        <v>528.040486</v>
      </c>
      <c r="I147" s="314">
        <v>525.010486</v>
      </c>
      <c r="J147" s="334">
        <f t="shared" si="40"/>
        <v>0.990585822641509</v>
      </c>
      <c r="K147" s="315">
        <v>0</v>
      </c>
      <c r="L147" s="315">
        <v>3.03</v>
      </c>
      <c r="M147" s="315">
        <v>530.225844</v>
      </c>
      <c r="N147" s="335">
        <f t="shared" si="41"/>
        <v>-0.00412156069857672</v>
      </c>
      <c r="O147" s="336"/>
    </row>
    <row r="148" spans="1:15">
      <c r="A148" s="312">
        <v>20508</v>
      </c>
      <c r="B148" s="313" t="s">
        <v>138</v>
      </c>
      <c r="C148" s="314">
        <f>SUM(C149:C150)</f>
        <v>482.178738</v>
      </c>
      <c r="D148" s="314">
        <f>SUM(D149:D150)</f>
        <v>473</v>
      </c>
      <c r="E148" s="314">
        <f>SUM(E149:E150)</f>
        <v>13.066659</v>
      </c>
      <c r="F148" s="314">
        <f>SUM(F149:F150)</f>
        <v>5</v>
      </c>
      <c r="G148" s="315">
        <f t="shared" si="39"/>
        <v>491.066659</v>
      </c>
      <c r="H148" s="314">
        <f>I148+K148+L148</f>
        <v>491.651475</v>
      </c>
      <c r="I148" s="314">
        <f>SUM(I149:I150)</f>
        <v>478.584816</v>
      </c>
      <c r="J148" s="334">
        <f t="shared" si="40"/>
        <v>1.01180722198732</v>
      </c>
      <c r="K148" s="314">
        <f t="shared" ref="K148:M148" si="44">SUM(K149:K150)</f>
        <v>13.066659</v>
      </c>
      <c r="L148" s="314">
        <f t="shared" si="44"/>
        <v>0</v>
      </c>
      <c r="M148" s="314">
        <f t="shared" si="44"/>
        <v>402.905384</v>
      </c>
      <c r="N148" s="335">
        <f t="shared" si="41"/>
        <v>0.220265339020637</v>
      </c>
      <c r="O148" s="336"/>
    </row>
    <row r="149" spans="1:15">
      <c r="A149" s="316">
        <v>2050801</v>
      </c>
      <c r="B149" s="317" t="s">
        <v>372</v>
      </c>
      <c r="C149" s="314">
        <v>0</v>
      </c>
      <c r="D149" s="314">
        <v>0</v>
      </c>
      <c r="E149" s="314">
        <v>0</v>
      </c>
      <c r="F149" s="314">
        <f>0</f>
        <v>0</v>
      </c>
      <c r="G149" s="315">
        <f t="shared" si="39"/>
        <v>0</v>
      </c>
      <c r="H149" s="314">
        <v>0</v>
      </c>
      <c r="I149" s="314">
        <v>0</v>
      </c>
      <c r="J149" s="334" t="str">
        <f t="shared" si="40"/>
        <v>-</v>
      </c>
      <c r="K149" s="315">
        <v>0</v>
      </c>
      <c r="L149" s="315">
        <v>0</v>
      </c>
      <c r="M149" s="315">
        <v>0</v>
      </c>
      <c r="N149" s="335" t="str">
        <f t="shared" si="41"/>
        <v>-</v>
      </c>
      <c r="O149" s="336"/>
    </row>
    <row r="150" spans="1:15">
      <c r="A150" s="316">
        <v>2050802</v>
      </c>
      <c r="B150" s="317" t="s">
        <v>373</v>
      </c>
      <c r="C150" s="314">
        <v>482.178738</v>
      </c>
      <c r="D150" s="314">
        <v>473</v>
      </c>
      <c r="E150" s="314">
        <v>13.066659</v>
      </c>
      <c r="F150" s="314">
        <v>5</v>
      </c>
      <c r="G150" s="315">
        <f t="shared" si="39"/>
        <v>491.066659</v>
      </c>
      <c r="H150" s="314">
        <v>491.651475</v>
      </c>
      <c r="I150" s="314">
        <v>478.584816</v>
      </c>
      <c r="J150" s="334">
        <f t="shared" si="40"/>
        <v>1.01180722198732</v>
      </c>
      <c r="K150" s="315">
        <v>13.066659</v>
      </c>
      <c r="L150" s="315">
        <v>0</v>
      </c>
      <c r="M150" s="315">
        <v>402.905384</v>
      </c>
      <c r="N150" s="335">
        <f t="shared" si="41"/>
        <v>0.220265339020637</v>
      </c>
      <c r="O150" s="336"/>
    </row>
    <row r="151" spans="1:15">
      <c r="A151" s="312">
        <v>20509</v>
      </c>
      <c r="B151" s="313" t="s">
        <v>139</v>
      </c>
      <c r="C151" s="314">
        <f>SUM(C152)</f>
        <v>2312.6</v>
      </c>
      <c r="D151" s="314">
        <f>SUM(D152)</f>
        <v>2000</v>
      </c>
      <c r="E151" s="314">
        <f>SUM(E152)</f>
        <v>1257.890391</v>
      </c>
      <c r="F151" s="314">
        <f>SUM(F152)</f>
        <v>0</v>
      </c>
      <c r="G151" s="315">
        <f t="shared" si="39"/>
        <v>3257.890391</v>
      </c>
      <c r="H151" s="314">
        <f>I151+K151+L151</f>
        <v>1912.6281</v>
      </c>
      <c r="I151" s="314">
        <f>SUM(I152)</f>
        <v>1744.318</v>
      </c>
      <c r="J151" s="334">
        <f t="shared" si="40"/>
        <v>0.872159</v>
      </c>
      <c r="K151" s="314">
        <f t="shared" ref="K151:M151" si="45">SUM(K152)</f>
        <v>168.3101</v>
      </c>
      <c r="L151" s="314">
        <f t="shared" si="45"/>
        <v>0</v>
      </c>
      <c r="M151" s="314">
        <f t="shared" si="45"/>
        <v>712.875092</v>
      </c>
      <c r="N151" s="335">
        <f t="shared" si="41"/>
        <v>1.68297787573703</v>
      </c>
      <c r="O151" s="336"/>
    </row>
    <row r="152" spans="1:15">
      <c r="A152" s="316">
        <v>2050999</v>
      </c>
      <c r="B152" s="317" t="s">
        <v>374</v>
      </c>
      <c r="C152" s="314">
        <v>2312.6</v>
      </c>
      <c r="D152" s="314">
        <v>2000</v>
      </c>
      <c r="E152" s="314">
        <v>1257.890391</v>
      </c>
      <c r="F152" s="314">
        <f>0</f>
        <v>0</v>
      </c>
      <c r="G152" s="315">
        <f t="shared" si="39"/>
        <v>3257.890391</v>
      </c>
      <c r="H152" s="314">
        <v>1912.6281</v>
      </c>
      <c r="I152" s="314">
        <v>1744.318</v>
      </c>
      <c r="J152" s="334">
        <f t="shared" si="40"/>
        <v>0.872159</v>
      </c>
      <c r="K152" s="315">
        <v>168.3101</v>
      </c>
      <c r="L152" s="315">
        <v>0</v>
      </c>
      <c r="M152" s="315">
        <v>712.875092</v>
      </c>
      <c r="N152" s="335">
        <f t="shared" si="41"/>
        <v>1.68297787573703</v>
      </c>
      <c r="O152" s="336"/>
    </row>
    <row r="153" spans="1:15">
      <c r="A153" s="312">
        <v>20599</v>
      </c>
      <c r="B153" s="313" t="s">
        <v>140</v>
      </c>
      <c r="C153" s="314">
        <f>SUM(C154)</f>
        <v>85.146</v>
      </c>
      <c r="D153" s="314">
        <f>SUM(D154)</f>
        <v>1</v>
      </c>
      <c r="E153" s="314">
        <f>SUM(E154)</f>
        <v>9.058</v>
      </c>
      <c r="F153" s="314">
        <f>SUM(F154)</f>
        <v>241.35</v>
      </c>
      <c r="G153" s="315">
        <f t="shared" si="39"/>
        <v>251.408</v>
      </c>
      <c r="H153" s="314">
        <f>I153+K153+L153</f>
        <v>19.6944</v>
      </c>
      <c r="I153" s="314">
        <f>SUM(I154)</f>
        <v>1.2864</v>
      </c>
      <c r="J153" s="334">
        <f t="shared" si="40"/>
        <v>1.2864</v>
      </c>
      <c r="K153" s="314">
        <f t="shared" ref="K153:M153" si="46">SUM(K154)</f>
        <v>9.058</v>
      </c>
      <c r="L153" s="314">
        <f t="shared" si="46"/>
        <v>9.35</v>
      </c>
      <c r="M153" s="314">
        <f t="shared" si="46"/>
        <v>58.156</v>
      </c>
      <c r="N153" s="335">
        <f t="shared" si="41"/>
        <v>-0.661352225049866</v>
      </c>
      <c r="O153" s="336"/>
    </row>
    <row r="154" spans="1:15">
      <c r="A154" s="316">
        <v>2059999</v>
      </c>
      <c r="B154" s="317" t="s">
        <v>140</v>
      </c>
      <c r="C154" s="314">
        <v>85.146</v>
      </c>
      <c r="D154" s="314">
        <v>1</v>
      </c>
      <c r="E154" s="314">
        <v>9.058</v>
      </c>
      <c r="F154" s="314">
        <v>241.35</v>
      </c>
      <c r="G154" s="315">
        <f t="shared" si="39"/>
        <v>251.408</v>
      </c>
      <c r="H154" s="314">
        <v>19.6944</v>
      </c>
      <c r="I154" s="314">
        <v>1.2864</v>
      </c>
      <c r="J154" s="334">
        <f t="shared" si="40"/>
        <v>1.2864</v>
      </c>
      <c r="K154" s="315">
        <v>9.058</v>
      </c>
      <c r="L154" s="315">
        <v>9.35</v>
      </c>
      <c r="M154" s="315">
        <v>58.156</v>
      </c>
      <c r="N154" s="335">
        <f t="shared" si="41"/>
        <v>-0.661352225049866</v>
      </c>
      <c r="O154" s="336"/>
    </row>
    <row r="155" spans="1:15">
      <c r="A155" s="309">
        <v>206</v>
      </c>
      <c r="B155" s="310" t="s">
        <v>141</v>
      </c>
      <c r="C155" s="338">
        <f>SUM(C156,C167,C160,C163,C165)</f>
        <v>1518.265188</v>
      </c>
      <c r="D155" s="338">
        <f>SUM(D156,D167,D160,D163,D165)</f>
        <v>1487</v>
      </c>
      <c r="E155" s="338">
        <f>SUM(E156,E167,E160,E163,E165)</f>
        <v>30.5</v>
      </c>
      <c r="F155" s="338">
        <f>SUM(F156,F167,F160,F163,F165)</f>
        <v>50</v>
      </c>
      <c r="G155" s="339">
        <f t="shared" si="39"/>
        <v>1567.5</v>
      </c>
      <c r="H155" s="338">
        <f>SUM(H156,H167,H160,H165)</f>
        <v>1059.329713</v>
      </c>
      <c r="I155" s="338">
        <f>SUM(I156,I167,I160,I165)</f>
        <v>1042.829713</v>
      </c>
      <c r="J155" s="330">
        <f t="shared" si="40"/>
        <v>0.701297722259583</v>
      </c>
      <c r="K155" s="338">
        <f t="shared" ref="K155:M155" si="47">SUM(K156,K167,K160,K165)</f>
        <v>0.5</v>
      </c>
      <c r="L155" s="338">
        <f t="shared" si="47"/>
        <v>16</v>
      </c>
      <c r="M155" s="338">
        <f t="shared" si="47"/>
        <v>1473.616761</v>
      </c>
      <c r="N155" s="331">
        <f t="shared" si="41"/>
        <v>-0.281136221414083</v>
      </c>
      <c r="O155" s="336"/>
    </row>
    <row r="156" spans="1:15">
      <c r="A156" s="312">
        <v>20601</v>
      </c>
      <c r="B156" s="313" t="s">
        <v>142</v>
      </c>
      <c r="C156" s="314">
        <f>SUM(C157:C159)</f>
        <v>1354.315188</v>
      </c>
      <c r="D156" s="314">
        <f>SUM(D157:D159)</f>
        <v>1328</v>
      </c>
      <c r="E156" s="314">
        <f>SUM(E157:E159)</f>
        <v>0.5</v>
      </c>
      <c r="F156" s="314">
        <f>SUM(F157:F159)</f>
        <v>0</v>
      </c>
      <c r="G156" s="315">
        <f t="shared" si="39"/>
        <v>1328.5</v>
      </c>
      <c r="H156" s="314">
        <f>I156+K156+L156</f>
        <v>1034.329713</v>
      </c>
      <c r="I156" s="314">
        <f>SUM(I157:I159)</f>
        <v>1033.829713</v>
      </c>
      <c r="J156" s="334">
        <f t="shared" si="40"/>
        <v>0.778486229668675</v>
      </c>
      <c r="K156" s="314">
        <f t="shared" ref="K156:M156" si="48">SUM(K157:K159)</f>
        <v>0.5</v>
      </c>
      <c r="L156" s="314">
        <f t="shared" si="48"/>
        <v>0</v>
      </c>
      <c r="M156" s="314">
        <f t="shared" si="48"/>
        <v>1456.635371</v>
      </c>
      <c r="N156" s="335">
        <f t="shared" si="41"/>
        <v>-0.289918579767894</v>
      </c>
      <c r="O156" s="336"/>
    </row>
    <row r="157" ht="16" customHeight="1" spans="1:15">
      <c r="A157" s="316">
        <v>2060101</v>
      </c>
      <c r="B157" s="317" t="s">
        <v>317</v>
      </c>
      <c r="C157" s="314">
        <v>873.03141</v>
      </c>
      <c r="D157" s="314">
        <v>886</v>
      </c>
      <c r="E157" s="314">
        <v>0.5</v>
      </c>
      <c r="F157" s="314">
        <f>0</f>
        <v>0</v>
      </c>
      <c r="G157" s="315">
        <f t="shared" si="39"/>
        <v>886.5</v>
      </c>
      <c r="H157" s="314">
        <v>895.922836</v>
      </c>
      <c r="I157" s="314">
        <v>895.422836</v>
      </c>
      <c r="J157" s="334">
        <f t="shared" si="40"/>
        <v>1.01063525507901</v>
      </c>
      <c r="K157" s="315">
        <v>0.5</v>
      </c>
      <c r="L157" s="315">
        <v>0</v>
      </c>
      <c r="M157" s="315">
        <v>885.002071</v>
      </c>
      <c r="N157" s="335">
        <f t="shared" si="41"/>
        <v>0.0123398185810573</v>
      </c>
      <c r="O157" s="336"/>
    </row>
    <row r="158" ht="16" customHeight="1" spans="1:15">
      <c r="A158" s="316">
        <v>2060102</v>
      </c>
      <c r="B158" s="317" t="s">
        <v>318</v>
      </c>
      <c r="C158" s="314">
        <v>14.86</v>
      </c>
      <c r="D158" s="314">
        <v>14</v>
      </c>
      <c r="E158" s="314">
        <v>0</v>
      </c>
      <c r="F158" s="314">
        <f>0</f>
        <v>0</v>
      </c>
      <c r="G158" s="315">
        <f t="shared" si="39"/>
        <v>14</v>
      </c>
      <c r="H158" s="314">
        <v>13.0875</v>
      </c>
      <c r="I158" s="314">
        <v>13.0875</v>
      </c>
      <c r="J158" s="334">
        <f t="shared" si="40"/>
        <v>0.934821428571429</v>
      </c>
      <c r="K158" s="315">
        <v>0</v>
      </c>
      <c r="L158" s="315">
        <v>0</v>
      </c>
      <c r="M158" s="315">
        <v>4.2933</v>
      </c>
      <c r="N158" s="335">
        <f t="shared" si="41"/>
        <v>2.04835441268954</v>
      </c>
      <c r="O158" s="336"/>
    </row>
    <row r="159" ht="16" customHeight="1" spans="1:15">
      <c r="A159" s="316">
        <v>2060199</v>
      </c>
      <c r="B159" s="317" t="s">
        <v>375</v>
      </c>
      <c r="C159" s="314">
        <v>466.423778</v>
      </c>
      <c r="D159" s="314">
        <v>428</v>
      </c>
      <c r="E159" s="314">
        <v>0</v>
      </c>
      <c r="F159" s="314">
        <f>0</f>
        <v>0</v>
      </c>
      <c r="G159" s="315">
        <f t="shared" si="39"/>
        <v>428</v>
      </c>
      <c r="H159" s="314">
        <v>125.319377</v>
      </c>
      <c r="I159" s="314">
        <v>125.319377</v>
      </c>
      <c r="J159" s="334">
        <f t="shared" si="40"/>
        <v>0.29280228271028</v>
      </c>
      <c r="K159" s="315">
        <v>0</v>
      </c>
      <c r="L159" s="315">
        <v>0</v>
      </c>
      <c r="M159" s="315">
        <v>567.34</v>
      </c>
      <c r="N159" s="335">
        <f t="shared" si="41"/>
        <v>-0.779110626784644</v>
      </c>
      <c r="O159" s="336"/>
    </row>
    <row r="160" ht="16" customHeight="1" spans="1:15">
      <c r="A160" s="312">
        <v>20604</v>
      </c>
      <c r="B160" s="313" t="s">
        <v>143</v>
      </c>
      <c r="C160" s="314">
        <f>SUM(C161:C162)</f>
        <v>150</v>
      </c>
      <c r="D160" s="314">
        <f>SUM(D161:D162)</f>
        <v>150</v>
      </c>
      <c r="E160" s="314">
        <f>SUM(E161:E162)</f>
        <v>0</v>
      </c>
      <c r="F160" s="314">
        <f>SUM(F161:F162)</f>
        <v>24</v>
      </c>
      <c r="G160" s="315">
        <f t="shared" si="39"/>
        <v>174</v>
      </c>
      <c r="H160" s="314">
        <f>I160+K160+L160</f>
        <v>8</v>
      </c>
      <c r="I160" s="314">
        <f>SUM(I161:I162)</f>
        <v>0</v>
      </c>
      <c r="J160" s="334">
        <f t="shared" si="40"/>
        <v>0</v>
      </c>
      <c r="K160" s="314">
        <f t="shared" ref="K160:M160" si="49">SUM(K161:K162)</f>
        <v>0</v>
      </c>
      <c r="L160" s="314">
        <f t="shared" si="49"/>
        <v>8</v>
      </c>
      <c r="M160" s="314">
        <f t="shared" si="49"/>
        <v>8</v>
      </c>
      <c r="N160" s="335">
        <f t="shared" si="41"/>
        <v>0</v>
      </c>
      <c r="O160" s="336"/>
    </row>
    <row r="161" ht="16" customHeight="1" spans="1:15">
      <c r="A161" s="316">
        <v>2060404</v>
      </c>
      <c r="B161" s="317" t="s">
        <v>376</v>
      </c>
      <c r="C161" s="314">
        <v>0</v>
      </c>
      <c r="D161" s="314">
        <v>0</v>
      </c>
      <c r="E161" s="314">
        <v>0</v>
      </c>
      <c r="F161" s="314">
        <v>24</v>
      </c>
      <c r="G161" s="315">
        <f t="shared" si="39"/>
        <v>24</v>
      </c>
      <c r="H161" s="314">
        <v>8</v>
      </c>
      <c r="I161" s="314">
        <v>0</v>
      </c>
      <c r="J161" s="334" t="str">
        <f t="shared" si="40"/>
        <v>-</v>
      </c>
      <c r="K161" s="315">
        <v>0</v>
      </c>
      <c r="L161" s="315">
        <v>8</v>
      </c>
      <c r="M161" s="315">
        <v>2</v>
      </c>
      <c r="N161" s="335">
        <f t="shared" si="41"/>
        <v>3</v>
      </c>
      <c r="O161" s="336"/>
    </row>
    <row r="162" ht="16" customHeight="1" spans="1:15">
      <c r="A162" s="316">
        <v>2060499</v>
      </c>
      <c r="B162" s="317" t="s">
        <v>377</v>
      </c>
      <c r="C162" s="314">
        <v>150</v>
      </c>
      <c r="D162" s="314">
        <v>150</v>
      </c>
      <c r="E162" s="314">
        <v>0</v>
      </c>
      <c r="F162" s="314">
        <f>0</f>
        <v>0</v>
      </c>
      <c r="G162" s="315">
        <f t="shared" si="39"/>
        <v>150</v>
      </c>
      <c r="H162" s="314">
        <v>0</v>
      </c>
      <c r="I162" s="314">
        <v>0</v>
      </c>
      <c r="J162" s="334">
        <f t="shared" si="40"/>
        <v>0</v>
      </c>
      <c r="K162" s="315">
        <v>0</v>
      </c>
      <c r="L162" s="315">
        <v>0</v>
      </c>
      <c r="M162" s="315">
        <v>6</v>
      </c>
      <c r="N162" s="335">
        <f t="shared" si="41"/>
        <v>-1</v>
      </c>
      <c r="O162" s="336"/>
    </row>
    <row r="163" ht="16" customHeight="1" spans="1:15">
      <c r="A163" s="312">
        <v>20605</v>
      </c>
      <c r="B163" s="313" t="s">
        <v>378</v>
      </c>
      <c r="C163" s="314">
        <f>SUM(C164)</f>
        <v>0</v>
      </c>
      <c r="D163" s="314">
        <f t="shared" ref="D163:I163" si="50">SUM(D164)</f>
        <v>0</v>
      </c>
      <c r="E163" s="314">
        <f t="shared" si="50"/>
        <v>0</v>
      </c>
      <c r="F163" s="314">
        <f t="shared" si="50"/>
        <v>8</v>
      </c>
      <c r="G163" s="315">
        <f t="shared" si="39"/>
        <v>8</v>
      </c>
      <c r="H163" s="314">
        <f>I163+K163+L163</f>
        <v>0</v>
      </c>
      <c r="I163" s="314">
        <f t="shared" si="50"/>
        <v>0</v>
      </c>
      <c r="J163" s="334" t="str">
        <f t="shared" si="40"/>
        <v>-</v>
      </c>
      <c r="K163" s="315">
        <f t="shared" ref="K163:M164" si="51">0</f>
        <v>0</v>
      </c>
      <c r="L163" s="315">
        <f t="shared" si="51"/>
        <v>0</v>
      </c>
      <c r="M163" s="315">
        <f t="shared" si="51"/>
        <v>0</v>
      </c>
      <c r="N163" s="335" t="str">
        <f t="shared" si="41"/>
        <v>-</v>
      </c>
      <c r="O163" s="336"/>
    </row>
    <row r="164" ht="16" customHeight="1" spans="1:15">
      <c r="A164" s="316">
        <v>2060599</v>
      </c>
      <c r="B164" s="317" t="s">
        <v>146</v>
      </c>
      <c r="C164" s="314">
        <v>0</v>
      </c>
      <c r="D164" s="314">
        <f>0</f>
        <v>0</v>
      </c>
      <c r="E164" s="314">
        <f>0</f>
        <v>0</v>
      </c>
      <c r="F164" s="314">
        <v>8</v>
      </c>
      <c r="G164" s="315">
        <f t="shared" si="39"/>
        <v>8</v>
      </c>
      <c r="H164" s="314">
        <f>0</f>
        <v>0</v>
      </c>
      <c r="I164" s="314">
        <v>0</v>
      </c>
      <c r="J164" s="334" t="str">
        <f t="shared" si="40"/>
        <v>-</v>
      </c>
      <c r="K164" s="315">
        <f t="shared" si="51"/>
        <v>0</v>
      </c>
      <c r="L164" s="315">
        <f t="shared" si="51"/>
        <v>0</v>
      </c>
      <c r="M164" s="315">
        <f t="shared" si="51"/>
        <v>0</v>
      </c>
      <c r="N164" s="335" t="str">
        <f t="shared" si="41"/>
        <v>-</v>
      </c>
      <c r="O164" s="336"/>
    </row>
    <row r="165" ht="16" customHeight="1" spans="1:15">
      <c r="A165" s="312">
        <v>20607</v>
      </c>
      <c r="B165" s="313" t="s">
        <v>145</v>
      </c>
      <c r="C165" s="314">
        <f>SUM(C166)</f>
        <v>13.95</v>
      </c>
      <c r="D165" s="314">
        <f>SUM(D166)</f>
        <v>9</v>
      </c>
      <c r="E165" s="314">
        <f>SUM(E166)</f>
        <v>0</v>
      </c>
      <c r="F165" s="314">
        <f>SUM(F166)</f>
        <v>10</v>
      </c>
      <c r="G165" s="315">
        <f t="shared" si="39"/>
        <v>19</v>
      </c>
      <c r="H165" s="314">
        <f>I165+K165+L165</f>
        <v>9</v>
      </c>
      <c r="I165" s="314">
        <f>SUM(I166)</f>
        <v>9</v>
      </c>
      <c r="J165" s="334">
        <f t="shared" si="40"/>
        <v>1</v>
      </c>
      <c r="K165" s="314">
        <f t="shared" ref="K165:M165" si="52">SUM(K166)</f>
        <v>0</v>
      </c>
      <c r="L165" s="314">
        <f t="shared" si="52"/>
        <v>0</v>
      </c>
      <c r="M165" s="314">
        <f t="shared" si="52"/>
        <v>0</v>
      </c>
      <c r="N165" s="335" t="str">
        <f t="shared" si="41"/>
        <v>-</v>
      </c>
      <c r="O165" s="336"/>
    </row>
    <row r="166" ht="16" customHeight="1" spans="1:15">
      <c r="A166" s="316">
        <v>2060702</v>
      </c>
      <c r="B166" s="317" t="s">
        <v>379</v>
      </c>
      <c r="C166" s="314">
        <v>13.95</v>
      </c>
      <c r="D166" s="314">
        <v>9</v>
      </c>
      <c r="E166" s="314">
        <v>0</v>
      </c>
      <c r="F166" s="314">
        <v>10</v>
      </c>
      <c r="G166" s="315">
        <f t="shared" si="39"/>
        <v>19</v>
      </c>
      <c r="H166" s="314">
        <v>9</v>
      </c>
      <c r="I166" s="314">
        <v>9</v>
      </c>
      <c r="J166" s="334">
        <f t="shared" si="40"/>
        <v>1</v>
      </c>
      <c r="K166" s="315">
        <v>0</v>
      </c>
      <c r="L166" s="315">
        <v>0</v>
      </c>
      <c r="M166" s="315">
        <v>0</v>
      </c>
      <c r="N166" s="335" t="str">
        <f t="shared" si="41"/>
        <v>-</v>
      </c>
      <c r="O166" s="336"/>
    </row>
    <row r="167" ht="16" customHeight="1" spans="1:15">
      <c r="A167" s="312">
        <v>20699</v>
      </c>
      <c r="B167" s="313" t="s">
        <v>146</v>
      </c>
      <c r="C167" s="314">
        <f>SUM(C168)</f>
        <v>0</v>
      </c>
      <c r="D167" s="314">
        <f>SUM(D168)</f>
        <v>0</v>
      </c>
      <c r="E167" s="314">
        <f>SUM(E168)</f>
        <v>30</v>
      </c>
      <c r="F167" s="314">
        <f>SUM(F168)</f>
        <v>8</v>
      </c>
      <c r="G167" s="315">
        <f t="shared" si="39"/>
        <v>38</v>
      </c>
      <c r="H167" s="314">
        <f>I167+K167+L167</f>
        <v>8</v>
      </c>
      <c r="I167" s="314">
        <f>SUM(I168)</f>
        <v>0</v>
      </c>
      <c r="J167" s="334" t="str">
        <f t="shared" si="40"/>
        <v>-</v>
      </c>
      <c r="K167" s="314">
        <f t="shared" ref="K167:M167" si="53">SUM(K168)</f>
        <v>0</v>
      </c>
      <c r="L167" s="314">
        <f t="shared" si="53"/>
        <v>8</v>
      </c>
      <c r="M167" s="314">
        <f t="shared" si="53"/>
        <v>8.98139</v>
      </c>
      <c r="N167" s="335">
        <f t="shared" si="41"/>
        <v>-0.109269277918006</v>
      </c>
      <c r="O167" s="336"/>
    </row>
    <row r="168" ht="16" customHeight="1" spans="1:15">
      <c r="A168" s="316">
        <v>2069999</v>
      </c>
      <c r="B168" s="317" t="s">
        <v>146</v>
      </c>
      <c r="C168" s="314">
        <v>0</v>
      </c>
      <c r="D168" s="314">
        <v>0</v>
      </c>
      <c r="E168" s="314">
        <v>30</v>
      </c>
      <c r="F168" s="314">
        <v>8</v>
      </c>
      <c r="G168" s="315">
        <f t="shared" si="39"/>
        <v>38</v>
      </c>
      <c r="H168" s="314">
        <v>8</v>
      </c>
      <c r="I168" s="314">
        <v>0</v>
      </c>
      <c r="J168" s="334" t="str">
        <f t="shared" si="40"/>
        <v>-</v>
      </c>
      <c r="K168" s="315">
        <v>0</v>
      </c>
      <c r="L168" s="315">
        <v>8</v>
      </c>
      <c r="M168" s="315">
        <v>8.98139</v>
      </c>
      <c r="N168" s="335">
        <f t="shared" si="41"/>
        <v>-0.109269277918006</v>
      </c>
      <c r="O168" s="336"/>
    </row>
    <row r="169" ht="16" customHeight="1" spans="1:15">
      <c r="A169" s="309">
        <v>207</v>
      </c>
      <c r="B169" s="310" t="s">
        <v>147</v>
      </c>
      <c r="C169" s="338">
        <f>SUM(C170,C188,C179,C183,C191)</f>
        <v>1685.239229</v>
      </c>
      <c r="D169" s="338">
        <f>SUM(D170,D188,D179,D183,D191)</f>
        <v>1016</v>
      </c>
      <c r="E169" s="338">
        <f>SUM(E170,E188,E179,E183,E191)</f>
        <v>870.592172</v>
      </c>
      <c r="F169" s="338">
        <f>SUM(F170,F188,F179,F183,F191)</f>
        <v>1773.08775</v>
      </c>
      <c r="G169" s="339">
        <f t="shared" si="39"/>
        <v>3659.679922</v>
      </c>
      <c r="H169" s="338">
        <f>SUM(H170,H188,H179,H183,H191)</f>
        <v>1597.222175</v>
      </c>
      <c r="I169" s="338">
        <f>SUM(I170,I188,I179,I183,I191)</f>
        <v>1038.069632</v>
      </c>
      <c r="J169" s="330">
        <f t="shared" si="40"/>
        <v>1.02172207874016</v>
      </c>
      <c r="K169" s="338">
        <f t="shared" ref="K169:M169" si="54">SUM(K170,K188,K191,K179,K183)</f>
        <v>307.822256</v>
      </c>
      <c r="L169" s="338">
        <f t="shared" si="54"/>
        <v>251.330287</v>
      </c>
      <c r="M169" s="338">
        <f t="shared" si="54"/>
        <v>1426.150915</v>
      </c>
      <c r="N169" s="331">
        <f t="shared" si="41"/>
        <v>0.119953125718115</v>
      </c>
      <c r="O169" s="336"/>
    </row>
    <row r="170" ht="16" customHeight="1" spans="1:15">
      <c r="A170" s="312">
        <v>20701</v>
      </c>
      <c r="B170" s="313" t="s">
        <v>148</v>
      </c>
      <c r="C170" s="314">
        <f>SUM(C171:C178)</f>
        <v>1362.945985</v>
      </c>
      <c r="D170" s="314">
        <f>SUM(D171:D178)</f>
        <v>774</v>
      </c>
      <c r="E170" s="314">
        <f>SUM(E171:E178)</f>
        <v>526.172038</v>
      </c>
      <c r="F170" s="314">
        <f>SUM(F171:F178)</f>
        <v>446.82375</v>
      </c>
      <c r="G170" s="315">
        <f t="shared" si="39"/>
        <v>1746.995788</v>
      </c>
      <c r="H170" s="314">
        <f>I170+K170+L170</f>
        <v>1042.859299</v>
      </c>
      <c r="I170" s="314">
        <f>SUM(I171:I178)</f>
        <v>786.064946</v>
      </c>
      <c r="J170" s="334">
        <f t="shared" si="40"/>
        <v>1.01558778552972</v>
      </c>
      <c r="K170" s="314">
        <f>SUM(K171:K178)</f>
        <v>183.271522</v>
      </c>
      <c r="L170" s="314">
        <f>SUM(L171:L178)</f>
        <v>73.522831</v>
      </c>
      <c r="M170" s="314">
        <f>SUM(M171:M178)</f>
        <v>1129.136882</v>
      </c>
      <c r="N170" s="335">
        <f t="shared" si="41"/>
        <v>-0.0764102071018879</v>
      </c>
      <c r="O170" s="336"/>
    </row>
    <row r="171" ht="16" customHeight="1" spans="1:15">
      <c r="A171" s="316">
        <v>2070101</v>
      </c>
      <c r="B171" s="317" t="s">
        <v>317</v>
      </c>
      <c r="C171" s="314">
        <v>647.3253</v>
      </c>
      <c r="D171" s="314">
        <v>697</v>
      </c>
      <c r="E171" s="314">
        <v>0</v>
      </c>
      <c r="F171" s="314">
        <f>0</f>
        <v>0</v>
      </c>
      <c r="G171" s="315">
        <f t="shared" si="39"/>
        <v>697</v>
      </c>
      <c r="H171" s="314">
        <v>686.60667</v>
      </c>
      <c r="I171" s="314">
        <v>686.60667</v>
      </c>
      <c r="J171" s="334">
        <f t="shared" si="40"/>
        <v>0.985088479196557</v>
      </c>
      <c r="K171" s="315">
        <v>0</v>
      </c>
      <c r="L171" s="315">
        <v>0</v>
      </c>
      <c r="M171" s="315">
        <v>740.791484</v>
      </c>
      <c r="N171" s="335">
        <f t="shared" si="41"/>
        <v>-0.0731444882538633</v>
      </c>
      <c r="O171" s="336"/>
    </row>
    <row r="172" ht="16" customHeight="1" spans="1:15">
      <c r="A172" s="316">
        <v>2070104</v>
      </c>
      <c r="B172" s="317" t="s">
        <v>380</v>
      </c>
      <c r="C172" s="314">
        <v>0</v>
      </c>
      <c r="D172" s="314">
        <f>0</f>
        <v>0</v>
      </c>
      <c r="E172" s="314">
        <v>0</v>
      </c>
      <c r="F172" s="314">
        <v>80</v>
      </c>
      <c r="G172" s="315">
        <f t="shared" si="39"/>
        <v>80</v>
      </c>
      <c r="H172" s="314">
        <v>20</v>
      </c>
      <c r="I172" s="314">
        <v>0</v>
      </c>
      <c r="J172" s="334" t="str">
        <f t="shared" si="40"/>
        <v>-</v>
      </c>
      <c r="K172" s="315">
        <v>0</v>
      </c>
      <c r="L172" s="315">
        <v>20.017387</v>
      </c>
      <c r="M172" s="315">
        <f>0</f>
        <v>0</v>
      </c>
      <c r="N172" s="335" t="str">
        <f t="shared" si="41"/>
        <v>-</v>
      </c>
      <c r="O172" s="336"/>
    </row>
    <row r="173" ht="16" customHeight="1" spans="1:15">
      <c r="A173" s="316">
        <v>2070108</v>
      </c>
      <c r="B173" s="317" t="s">
        <v>381</v>
      </c>
      <c r="C173" s="314">
        <v>0</v>
      </c>
      <c r="D173" s="314">
        <v>0</v>
      </c>
      <c r="E173" s="314">
        <v>20</v>
      </c>
      <c r="F173" s="314">
        <f>0</f>
        <v>0</v>
      </c>
      <c r="G173" s="315">
        <f t="shared" si="39"/>
        <v>20</v>
      </c>
      <c r="H173" s="314">
        <v>19.4</v>
      </c>
      <c r="I173" s="314">
        <v>0</v>
      </c>
      <c r="J173" s="334" t="str">
        <f t="shared" si="40"/>
        <v>-</v>
      </c>
      <c r="K173" s="315">
        <v>19.4</v>
      </c>
      <c r="L173" s="315">
        <v>0</v>
      </c>
      <c r="M173" s="315">
        <v>0</v>
      </c>
      <c r="N173" s="335" t="str">
        <f t="shared" si="41"/>
        <v>-</v>
      </c>
      <c r="O173" s="336"/>
    </row>
    <row r="174" ht="16" customHeight="1" spans="1:15">
      <c r="A174" s="316">
        <v>2070109</v>
      </c>
      <c r="B174" s="317" t="s">
        <v>382</v>
      </c>
      <c r="C174" s="314">
        <v>0</v>
      </c>
      <c r="D174" s="314">
        <v>0</v>
      </c>
      <c r="E174" s="314">
        <v>14.9165</v>
      </c>
      <c r="F174" s="314">
        <v>19.1</v>
      </c>
      <c r="G174" s="315">
        <f t="shared" si="39"/>
        <v>34.0165</v>
      </c>
      <c r="H174" s="314">
        <v>31.909899</v>
      </c>
      <c r="I174" s="314">
        <v>0</v>
      </c>
      <c r="J174" s="334" t="str">
        <f t="shared" si="40"/>
        <v>-</v>
      </c>
      <c r="K174" s="315">
        <v>14.9165</v>
      </c>
      <c r="L174" s="315">
        <v>16.993399</v>
      </c>
      <c r="M174" s="315">
        <v>0.0835</v>
      </c>
      <c r="N174" s="335">
        <f t="shared" si="41"/>
        <v>381.154479041916</v>
      </c>
      <c r="O174" s="336"/>
    </row>
    <row r="175" ht="16" customHeight="1" spans="1:15">
      <c r="A175" s="316">
        <v>2070111</v>
      </c>
      <c r="B175" s="317" t="s">
        <v>383</v>
      </c>
      <c r="C175" s="314">
        <v>0</v>
      </c>
      <c r="D175" s="314">
        <v>0</v>
      </c>
      <c r="E175" s="314">
        <v>1</v>
      </c>
      <c r="F175" s="314">
        <v>1</v>
      </c>
      <c r="G175" s="315">
        <f t="shared" si="39"/>
        <v>2</v>
      </c>
      <c r="H175" s="314">
        <v>1</v>
      </c>
      <c r="I175" s="314">
        <v>0</v>
      </c>
      <c r="J175" s="334" t="str">
        <f t="shared" si="40"/>
        <v>-</v>
      </c>
      <c r="K175" s="315">
        <v>1</v>
      </c>
      <c r="L175" s="315">
        <v>0</v>
      </c>
      <c r="M175" s="315">
        <v>0.5</v>
      </c>
      <c r="N175" s="335">
        <f t="shared" si="41"/>
        <v>1</v>
      </c>
      <c r="O175" s="336"/>
    </row>
    <row r="176" ht="16" customHeight="1" spans="1:15">
      <c r="A176" s="316">
        <v>2070113</v>
      </c>
      <c r="B176" s="317" t="s">
        <v>384</v>
      </c>
      <c r="C176" s="314">
        <v>409.3992</v>
      </c>
      <c r="D176" s="314">
        <v>40</v>
      </c>
      <c r="E176" s="314">
        <v>0</v>
      </c>
      <c r="F176" s="314">
        <f>0</f>
        <v>0</v>
      </c>
      <c r="G176" s="315">
        <f t="shared" si="39"/>
        <v>40</v>
      </c>
      <c r="H176" s="314">
        <v>40.6712</v>
      </c>
      <c r="I176" s="314">
        <v>40.6712</v>
      </c>
      <c r="J176" s="334">
        <f t="shared" si="40"/>
        <v>1.01678</v>
      </c>
      <c r="K176" s="315">
        <v>0</v>
      </c>
      <c r="L176" s="315">
        <v>0</v>
      </c>
      <c r="M176" s="315">
        <v>116.6005</v>
      </c>
      <c r="N176" s="335">
        <f t="shared" si="41"/>
        <v>-0.65119189025776</v>
      </c>
      <c r="O176" s="336"/>
    </row>
    <row r="177" ht="16" customHeight="1" spans="1:15">
      <c r="A177" s="316">
        <v>2070114</v>
      </c>
      <c r="B177" s="317" t="s">
        <v>385</v>
      </c>
      <c r="C177" s="314">
        <v>0</v>
      </c>
      <c r="D177" s="314">
        <v>0</v>
      </c>
      <c r="E177" s="314">
        <v>3.6</v>
      </c>
      <c r="F177" s="314">
        <f>0</f>
        <v>0</v>
      </c>
      <c r="G177" s="315">
        <f t="shared" si="39"/>
        <v>3.6</v>
      </c>
      <c r="H177" s="314">
        <v>0</v>
      </c>
      <c r="I177" s="314">
        <v>0</v>
      </c>
      <c r="J177" s="334" t="str">
        <f t="shared" si="40"/>
        <v>-</v>
      </c>
      <c r="K177" s="315">
        <v>0</v>
      </c>
      <c r="L177" s="315">
        <v>0</v>
      </c>
      <c r="M177" s="315">
        <v>0</v>
      </c>
      <c r="N177" s="335" t="str">
        <f t="shared" si="41"/>
        <v>-</v>
      </c>
      <c r="O177" s="336"/>
    </row>
    <row r="178" ht="16" customHeight="1" spans="1:15">
      <c r="A178" s="316">
        <v>2070199</v>
      </c>
      <c r="B178" s="317" t="s">
        <v>386</v>
      </c>
      <c r="C178" s="314">
        <v>306.221485</v>
      </c>
      <c r="D178" s="314">
        <v>37</v>
      </c>
      <c r="E178" s="314">
        <v>486.655538</v>
      </c>
      <c r="F178" s="314">
        <v>346.72375</v>
      </c>
      <c r="G178" s="315">
        <f t="shared" si="39"/>
        <v>870.379288</v>
      </c>
      <c r="H178" s="314">
        <v>243.254143</v>
      </c>
      <c r="I178" s="314">
        <v>58.787076</v>
      </c>
      <c r="J178" s="334">
        <f t="shared" si="40"/>
        <v>1.58883989189189</v>
      </c>
      <c r="K178" s="315">
        <v>147.955022</v>
      </c>
      <c r="L178" s="315">
        <v>36.512045</v>
      </c>
      <c r="M178" s="315">
        <v>271.161398</v>
      </c>
      <c r="N178" s="335">
        <f t="shared" si="41"/>
        <v>-0.102917506716793</v>
      </c>
      <c r="O178" s="336"/>
    </row>
    <row r="179" ht="16" customHeight="1" spans="1:15">
      <c r="A179" s="312">
        <v>20702</v>
      </c>
      <c r="B179" s="313" t="s">
        <v>149</v>
      </c>
      <c r="C179" s="314">
        <f>SUM(C180:C182)</f>
        <v>20.422326</v>
      </c>
      <c r="D179" s="314">
        <f>SUM(D180:D182)</f>
        <v>20</v>
      </c>
      <c r="E179" s="314">
        <f>SUM(E180:E182)</f>
        <v>95.579841</v>
      </c>
      <c r="F179" s="314">
        <f>SUM(F180:F182)</f>
        <v>1232.5</v>
      </c>
      <c r="G179" s="315">
        <f t="shared" si="39"/>
        <v>1348.079841</v>
      </c>
      <c r="H179" s="314">
        <f>I179+K179+L179</f>
        <v>242.275055</v>
      </c>
      <c r="I179" s="314">
        <f>SUM(I180:I182)</f>
        <v>20.422326</v>
      </c>
      <c r="J179" s="334">
        <f t="shared" si="40"/>
        <v>1.0211163</v>
      </c>
      <c r="K179" s="314">
        <f t="shared" ref="K179:M179" si="55">SUM(K180:K182)</f>
        <v>55.365841</v>
      </c>
      <c r="L179" s="314">
        <f t="shared" si="55"/>
        <v>166.486888</v>
      </c>
      <c r="M179" s="314">
        <f t="shared" si="55"/>
        <v>46.498693</v>
      </c>
      <c r="N179" s="335">
        <f t="shared" si="41"/>
        <v>4.21036268696843</v>
      </c>
      <c r="O179" s="336"/>
    </row>
    <row r="180" ht="16" customHeight="1" spans="1:15">
      <c r="A180" s="316">
        <v>2070201</v>
      </c>
      <c r="B180" s="317" t="s">
        <v>317</v>
      </c>
      <c r="C180" s="314">
        <v>0</v>
      </c>
      <c r="D180" s="314">
        <v>0</v>
      </c>
      <c r="E180" s="314">
        <v>0</v>
      </c>
      <c r="F180" s="314">
        <f>0</f>
        <v>0</v>
      </c>
      <c r="G180" s="315">
        <f t="shared" si="39"/>
        <v>0</v>
      </c>
      <c r="H180" s="314">
        <v>0</v>
      </c>
      <c r="I180" s="314">
        <v>0</v>
      </c>
      <c r="J180" s="334" t="str">
        <f t="shared" si="40"/>
        <v>-</v>
      </c>
      <c r="K180" s="315">
        <v>0</v>
      </c>
      <c r="L180" s="315">
        <v>0</v>
      </c>
      <c r="M180" s="315">
        <v>0</v>
      </c>
      <c r="N180" s="335" t="str">
        <f t="shared" si="41"/>
        <v>-</v>
      </c>
      <c r="O180" s="336"/>
    </row>
    <row r="181" ht="16" customHeight="1" spans="1:15">
      <c r="A181" s="316">
        <v>2070204</v>
      </c>
      <c r="B181" s="317" t="s">
        <v>387</v>
      </c>
      <c r="C181" s="314">
        <v>0</v>
      </c>
      <c r="D181" s="314">
        <v>0</v>
      </c>
      <c r="E181" s="314">
        <v>40</v>
      </c>
      <c r="F181" s="314">
        <v>1192.5</v>
      </c>
      <c r="G181" s="315">
        <f t="shared" si="39"/>
        <v>1232.5</v>
      </c>
      <c r="H181" s="314">
        <v>130</v>
      </c>
      <c r="I181" s="314">
        <v>0</v>
      </c>
      <c r="J181" s="334" t="str">
        <f t="shared" si="40"/>
        <v>-</v>
      </c>
      <c r="K181" s="315">
        <v>0</v>
      </c>
      <c r="L181" s="315">
        <v>130</v>
      </c>
      <c r="M181" s="315">
        <v>0</v>
      </c>
      <c r="N181" s="335" t="str">
        <f t="shared" si="41"/>
        <v>-</v>
      </c>
      <c r="O181" s="336"/>
    </row>
    <row r="182" ht="16" customHeight="1" spans="1:15">
      <c r="A182" s="316">
        <v>2070205</v>
      </c>
      <c r="B182" s="317" t="s">
        <v>388</v>
      </c>
      <c r="C182" s="314">
        <v>20.422326</v>
      </c>
      <c r="D182" s="314">
        <v>20</v>
      </c>
      <c r="E182" s="314">
        <v>55.579841</v>
      </c>
      <c r="F182" s="314">
        <v>40</v>
      </c>
      <c r="G182" s="315">
        <f t="shared" si="39"/>
        <v>115.579841</v>
      </c>
      <c r="H182" s="314">
        <v>112.275055</v>
      </c>
      <c r="I182" s="314">
        <v>20.422326</v>
      </c>
      <c r="J182" s="334">
        <f t="shared" si="40"/>
        <v>1.0211163</v>
      </c>
      <c r="K182" s="315">
        <v>55.365841</v>
      </c>
      <c r="L182" s="315">
        <v>36.486888</v>
      </c>
      <c r="M182" s="315">
        <v>46.498693</v>
      </c>
      <c r="N182" s="335">
        <f t="shared" si="41"/>
        <v>1.41458517984581</v>
      </c>
      <c r="O182" s="336"/>
    </row>
    <row r="183" ht="16" customHeight="1" spans="1:15">
      <c r="A183" s="312">
        <v>20703</v>
      </c>
      <c r="B183" s="313" t="s">
        <v>150</v>
      </c>
      <c r="C183" s="314">
        <f>SUM(C184:C187)</f>
        <v>9.076994</v>
      </c>
      <c r="D183" s="314">
        <f>SUM(D184:D187)</f>
        <v>6</v>
      </c>
      <c r="E183" s="314">
        <f>SUM(E184:E187)</f>
        <v>58.684893</v>
      </c>
      <c r="F183" s="314">
        <f>SUM(F184:F187)</f>
        <v>2</v>
      </c>
      <c r="G183" s="315">
        <f t="shared" si="39"/>
        <v>66.684893</v>
      </c>
      <c r="H183" s="314">
        <f>I183+K183+L183</f>
        <v>63.684893</v>
      </c>
      <c r="I183" s="314">
        <f>SUM(I184:I187)</f>
        <v>5</v>
      </c>
      <c r="J183" s="334">
        <f t="shared" si="40"/>
        <v>0.833333333333333</v>
      </c>
      <c r="K183" s="314">
        <f t="shared" ref="K183:M183" si="56">SUM(K184:K186)</f>
        <v>58.684893</v>
      </c>
      <c r="L183" s="314">
        <f t="shared" si="56"/>
        <v>0</v>
      </c>
      <c r="M183" s="314">
        <f t="shared" si="56"/>
        <v>52.752223</v>
      </c>
      <c r="N183" s="335">
        <f t="shared" si="41"/>
        <v>0.207245673798429</v>
      </c>
      <c r="O183" s="336"/>
    </row>
    <row r="184" ht="16" customHeight="1" spans="1:15">
      <c r="A184" s="316">
        <v>2070301</v>
      </c>
      <c r="B184" s="317" t="s">
        <v>317</v>
      </c>
      <c r="C184" s="314">
        <v>0</v>
      </c>
      <c r="D184" s="314">
        <v>0</v>
      </c>
      <c r="E184" s="314">
        <v>0</v>
      </c>
      <c r="F184" s="314">
        <f>0</f>
        <v>0</v>
      </c>
      <c r="G184" s="315">
        <f t="shared" si="39"/>
        <v>0</v>
      </c>
      <c r="H184" s="314">
        <v>0</v>
      </c>
      <c r="I184" s="314">
        <v>0</v>
      </c>
      <c r="J184" s="334" t="str">
        <f t="shared" si="40"/>
        <v>-</v>
      </c>
      <c r="K184" s="315">
        <v>0</v>
      </c>
      <c r="L184" s="315">
        <v>0</v>
      </c>
      <c r="M184" s="315">
        <v>0</v>
      </c>
      <c r="N184" s="335" t="str">
        <f t="shared" si="41"/>
        <v>-</v>
      </c>
      <c r="O184" s="336"/>
    </row>
    <row r="185" ht="16" customHeight="1" spans="1:15">
      <c r="A185" s="316">
        <v>2070307</v>
      </c>
      <c r="B185" s="317" t="s">
        <v>389</v>
      </c>
      <c r="C185" s="314">
        <v>0.626994</v>
      </c>
      <c r="D185" s="314">
        <v>0</v>
      </c>
      <c r="E185" s="314">
        <v>58.684893</v>
      </c>
      <c r="F185" s="314">
        <f>0</f>
        <v>0</v>
      </c>
      <c r="G185" s="315">
        <f t="shared" si="39"/>
        <v>58.684893</v>
      </c>
      <c r="H185" s="314">
        <v>58.684893</v>
      </c>
      <c r="I185" s="314">
        <v>0</v>
      </c>
      <c r="J185" s="334" t="str">
        <f t="shared" si="40"/>
        <v>-</v>
      </c>
      <c r="K185" s="315">
        <v>58.684893</v>
      </c>
      <c r="L185" s="315">
        <v>0</v>
      </c>
      <c r="M185" s="315">
        <v>52.752223</v>
      </c>
      <c r="N185" s="335">
        <f t="shared" si="41"/>
        <v>0.112462938291719</v>
      </c>
      <c r="O185" s="336"/>
    </row>
    <row r="186" ht="16" customHeight="1" spans="1:15">
      <c r="A186" s="316">
        <v>2070308</v>
      </c>
      <c r="B186" s="317" t="s">
        <v>390</v>
      </c>
      <c r="C186" s="314">
        <v>5</v>
      </c>
      <c r="D186" s="314">
        <v>5</v>
      </c>
      <c r="E186" s="314">
        <v>0</v>
      </c>
      <c r="F186" s="314">
        <v>2</v>
      </c>
      <c r="G186" s="315">
        <f t="shared" si="39"/>
        <v>7</v>
      </c>
      <c r="H186" s="314">
        <v>5</v>
      </c>
      <c r="I186" s="314">
        <v>5</v>
      </c>
      <c r="J186" s="334">
        <f t="shared" si="40"/>
        <v>1</v>
      </c>
      <c r="K186" s="315">
        <v>0</v>
      </c>
      <c r="L186" s="315">
        <v>0</v>
      </c>
      <c r="M186" s="315">
        <v>0</v>
      </c>
      <c r="N186" s="335" t="str">
        <f t="shared" si="41"/>
        <v>-</v>
      </c>
      <c r="O186" s="336"/>
    </row>
    <row r="187" ht="16" customHeight="1" spans="1:15">
      <c r="A187" s="316">
        <v>2070399</v>
      </c>
      <c r="B187" s="317" t="s">
        <v>391</v>
      </c>
      <c r="C187" s="314">
        <v>3.45</v>
      </c>
      <c r="D187" s="314">
        <v>1</v>
      </c>
      <c r="E187" s="314">
        <v>0</v>
      </c>
      <c r="F187" s="314">
        <f>0</f>
        <v>0</v>
      </c>
      <c r="G187" s="315">
        <f t="shared" si="39"/>
        <v>1</v>
      </c>
      <c r="H187" s="314">
        <v>0</v>
      </c>
      <c r="I187" s="314">
        <v>0</v>
      </c>
      <c r="J187" s="334">
        <f t="shared" si="40"/>
        <v>0</v>
      </c>
      <c r="K187" s="315">
        <v>0</v>
      </c>
      <c r="L187" s="315">
        <v>0</v>
      </c>
      <c r="M187" s="315">
        <v>0</v>
      </c>
      <c r="N187" s="335" t="str">
        <f t="shared" si="41"/>
        <v>-</v>
      </c>
      <c r="O187" s="336"/>
    </row>
    <row r="188" ht="16" customHeight="1" spans="1:15">
      <c r="A188" s="312">
        <v>20708</v>
      </c>
      <c r="B188" s="313" t="s">
        <v>151</v>
      </c>
      <c r="C188" s="314">
        <f>SUM(C189:C190)</f>
        <v>10.488</v>
      </c>
      <c r="D188" s="314">
        <f>SUM(D189:D190)</f>
        <v>11</v>
      </c>
      <c r="E188" s="314">
        <f>SUM(E189:E190)</f>
        <v>35.9194</v>
      </c>
      <c r="F188" s="314">
        <f>SUM(F189:F190)</f>
        <v>0</v>
      </c>
      <c r="G188" s="315">
        <f t="shared" si="39"/>
        <v>46.9194</v>
      </c>
      <c r="H188" s="314">
        <f>I188+K188+L188</f>
        <v>10.437</v>
      </c>
      <c r="I188" s="314">
        <f>SUM(I189:I190)</f>
        <v>10.437</v>
      </c>
      <c r="J188" s="334">
        <f t="shared" si="40"/>
        <v>0.948818181818182</v>
      </c>
      <c r="K188" s="314">
        <f t="shared" ref="K188:M188" si="57">SUM(K189:K190)</f>
        <v>0</v>
      </c>
      <c r="L188" s="314">
        <f t="shared" si="57"/>
        <v>0</v>
      </c>
      <c r="M188" s="314">
        <f t="shared" si="57"/>
        <v>0</v>
      </c>
      <c r="N188" s="335" t="str">
        <f t="shared" si="41"/>
        <v>-</v>
      </c>
      <c r="O188" s="336"/>
    </row>
    <row r="189" ht="16" customHeight="1" spans="1:15">
      <c r="A189" s="316">
        <v>2070801</v>
      </c>
      <c r="B189" s="317" t="s">
        <v>317</v>
      </c>
      <c r="C189" s="314">
        <v>0</v>
      </c>
      <c r="D189" s="314">
        <v>0</v>
      </c>
      <c r="E189" s="314">
        <v>0</v>
      </c>
      <c r="F189" s="314">
        <f>0</f>
        <v>0</v>
      </c>
      <c r="G189" s="315">
        <f t="shared" si="39"/>
        <v>0</v>
      </c>
      <c r="H189" s="314">
        <v>0</v>
      </c>
      <c r="I189" s="314">
        <v>0</v>
      </c>
      <c r="J189" s="334" t="str">
        <f t="shared" si="40"/>
        <v>-</v>
      </c>
      <c r="K189" s="315">
        <v>0</v>
      </c>
      <c r="L189" s="315">
        <v>0</v>
      </c>
      <c r="M189" s="315">
        <v>0</v>
      </c>
      <c r="N189" s="335" t="str">
        <f t="shared" si="41"/>
        <v>-</v>
      </c>
      <c r="O189" s="336"/>
    </row>
    <row r="190" ht="16" customHeight="1" spans="1:15">
      <c r="A190" s="316">
        <v>2070899</v>
      </c>
      <c r="B190" s="317" t="s">
        <v>392</v>
      </c>
      <c r="C190" s="314">
        <v>10.488</v>
      </c>
      <c r="D190" s="314">
        <v>11</v>
      </c>
      <c r="E190" s="314">
        <v>35.9194</v>
      </c>
      <c r="F190" s="314">
        <f>0</f>
        <v>0</v>
      </c>
      <c r="G190" s="315">
        <f t="shared" si="39"/>
        <v>46.9194</v>
      </c>
      <c r="H190" s="314">
        <v>10.437</v>
      </c>
      <c r="I190" s="314">
        <v>10.437</v>
      </c>
      <c r="J190" s="334">
        <f t="shared" si="40"/>
        <v>0.948818181818182</v>
      </c>
      <c r="K190" s="315">
        <v>0</v>
      </c>
      <c r="L190" s="315">
        <v>0</v>
      </c>
      <c r="M190" s="315">
        <v>0</v>
      </c>
      <c r="N190" s="335" t="str">
        <f t="shared" si="41"/>
        <v>-</v>
      </c>
      <c r="O190" s="336"/>
    </row>
    <row r="191" ht="16" customHeight="1" spans="1:15">
      <c r="A191" s="312">
        <v>20799</v>
      </c>
      <c r="B191" s="313" t="s">
        <v>393</v>
      </c>
      <c r="C191" s="314">
        <f>SUM(C192:C193)</f>
        <v>282.305924</v>
      </c>
      <c r="D191" s="314">
        <f>SUM(D192:D193)</f>
        <v>205</v>
      </c>
      <c r="E191" s="314">
        <f>SUM(E192:E193)</f>
        <v>154.236</v>
      </c>
      <c r="F191" s="314">
        <f>SUM(F192:F193)</f>
        <v>91.764</v>
      </c>
      <c r="G191" s="315">
        <f t="shared" si="39"/>
        <v>451</v>
      </c>
      <c r="H191" s="314">
        <f>I191+K191+L191</f>
        <v>237.965928</v>
      </c>
      <c r="I191" s="314">
        <f>SUM(I192:I193)</f>
        <v>216.14536</v>
      </c>
      <c r="J191" s="334">
        <f t="shared" si="40"/>
        <v>1.0543676097561</v>
      </c>
      <c r="K191" s="314">
        <f t="shared" ref="K191:M191" si="58">SUM(K192:K193)</f>
        <v>10.5</v>
      </c>
      <c r="L191" s="314">
        <f t="shared" si="58"/>
        <v>11.320568</v>
      </c>
      <c r="M191" s="314">
        <f t="shared" si="58"/>
        <v>197.763117</v>
      </c>
      <c r="N191" s="335">
        <f t="shared" si="41"/>
        <v>0.203287709103007</v>
      </c>
      <c r="O191" s="336"/>
    </row>
    <row r="192" ht="16" customHeight="1" spans="1:15">
      <c r="A192" s="316">
        <v>2079902</v>
      </c>
      <c r="B192" s="317" t="s">
        <v>394</v>
      </c>
      <c r="C192" s="314">
        <v>4.342424</v>
      </c>
      <c r="D192" s="314">
        <v>4</v>
      </c>
      <c r="E192" s="314">
        <v>10.5</v>
      </c>
      <c r="F192" s="314">
        <v>30.5</v>
      </c>
      <c r="G192" s="315">
        <f t="shared" si="39"/>
        <v>45</v>
      </c>
      <c r="H192" s="314">
        <v>26.162992</v>
      </c>
      <c r="I192" s="314">
        <v>4.342424</v>
      </c>
      <c r="J192" s="334">
        <f t="shared" si="40"/>
        <v>1.085606</v>
      </c>
      <c r="K192" s="315">
        <v>10.5</v>
      </c>
      <c r="L192" s="315">
        <v>11.320568</v>
      </c>
      <c r="M192" s="315">
        <v>6.157576</v>
      </c>
      <c r="N192" s="335">
        <f t="shared" si="41"/>
        <v>3.24891093508225</v>
      </c>
      <c r="O192" s="336"/>
    </row>
    <row r="193" ht="16" customHeight="1" spans="1:15">
      <c r="A193" s="316">
        <v>2079999</v>
      </c>
      <c r="B193" s="317" t="s">
        <v>152</v>
      </c>
      <c r="C193" s="314">
        <v>277.9635</v>
      </c>
      <c r="D193" s="314">
        <v>201</v>
      </c>
      <c r="E193" s="314">
        <v>143.736</v>
      </c>
      <c r="F193" s="314">
        <v>61.264</v>
      </c>
      <c r="G193" s="315">
        <f t="shared" si="39"/>
        <v>406</v>
      </c>
      <c r="H193" s="314">
        <v>211.802936</v>
      </c>
      <c r="I193" s="314">
        <v>211.802936</v>
      </c>
      <c r="J193" s="334">
        <f t="shared" si="40"/>
        <v>1.05374595024876</v>
      </c>
      <c r="K193" s="315">
        <v>0</v>
      </c>
      <c r="L193" s="315">
        <v>0</v>
      </c>
      <c r="M193" s="315">
        <v>191.605541</v>
      </c>
      <c r="N193" s="335">
        <f t="shared" si="41"/>
        <v>0.10541133045834</v>
      </c>
      <c r="O193" s="336"/>
    </row>
    <row r="194" spans="1:15">
      <c r="A194" s="309">
        <v>208</v>
      </c>
      <c r="B194" s="310" t="s">
        <v>153</v>
      </c>
      <c r="C194" s="338">
        <f>SUM(C195,C198,C202,C209,C211,C215,C224,C230,C236,C244,C246,C249,C252,C255,C258,C260,C263,C267)</f>
        <v>27419.543232</v>
      </c>
      <c r="D194" s="338">
        <f>SUM(D195,D198,D202,D209,D211,D215,D224,D230,D236,D244,D246,D249,D252,D255,D258,D260,D263,D267)</f>
        <v>23996</v>
      </c>
      <c r="E194" s="338">
        <f>SUM(E195,E198,E202,E209,E211,E215,E224,E230,E236,E246,E249,E252,E255,E258,E263,E267)</f>
        <v>1050.675677</v>
      </c>
      <c r="F194" s="338">
        <f>SUM(F195,F198,F202,F209,F211,F215,F224,F230,F236,F246,F249,F252,F255,F258,F263,F267)</f>
        <v>12847.934965</v>
      </c>
      <c r="G194" s="339">
        <f t="shared" si="39"/>
        <v>37894.610642</v>
      </c>
      <c r="H194" s="338">
        <f>SUM(H195,H198,H202,H209,H211,H215,H224,H230,H236,H246,H249,H252,H255,H244,H258,H263,H267)</f>
        <v>32376.942666</v>
      </c>
      <c r="I194" s="338">
        <f>SUM(I195,I198,I202,I209,I211,I215,I224,I230,I236,I246,I249,I252,I255,I244,I258,I263,I267)</f>
        <v>20003.312546</v>
      </c>
      <c r="J194" s="330">
        <f t="shared" si="40"/>
        <v>0.833610291131855</v>
      </c>
      <c r="K194" s="338">
        <f t="shared" ref="K194:M194" si="59">SUM(K195,K198,K202,K209,K211,K215,K224,K230,K236,K246,K249,K252,K255,K258,K263,K267)</f>
        <v>667.258744</v>
      </c>
      <c r="L194" s="338">
        <f t="shared" si="59"/>
        <v>11706.371376</v>
      </c>
      <c r="M194" s="338">
        <f t="shared" si="59"/>
        <v>26632.047471</v>
      </c>
      <c r="N194" s="331">
        <f t="shared" si="41"/>
        <v>0.215713613504771</v>
      </c>
      <c r="O194" s="336"/>
    </row>
    <row r="195" spans="1:15">
      <c r="A195" s="312">
        <v>20801</v>
      </c>
      <c r="B195" s="313" t="s">
        <v>154</v>
      </c>
      <c r="C195" s="314">
        <f>SUM(C196:C197)</f>
        <v>0</v>
      </c>
      <c r="D195" s="314">
        <f>SUM(D196:D197)</f>
        <v>0</v>
      </c>
      <c r="E195" s="314">
        <f>SUM(E196:E197)</f>
        <v>17.705339</v>
      </c>
      <c r="F195" s="314">
        <f>SUM(F196:F197)</f>
        <v>181.891995</v>
      </c>
      <c r="G195" s="315">
        <f t="shared" si="39"/>
        <v>199.597334</v>
      </c>
      <c r="H195" s="314">
        <f>I195+K195+L195</f>
        <v>135.141798</v>
      </c>
      <c r="I195" s="314">
        <f>SUM(I196:I197)</f>
        <v>30.825</v>
      </c>
      <c r="J195" s="334" t="str">
        <f t="shared" si="40"/>
        <v>-</v>
      </c>
      <c r="K195" s="314">
        <f t="shared" ref="K195:M195" si="60">SUM(K196:K197)</f>
        <v>0</v>
      </c>
      <c r="L195" s="314">
        <f t="shared" si="60"/>
        <v>104.316798</v>
      </c>
      <c r="M195" s="314">
        <f t="shared" si="60"/>
        <v>94.684673</v>
      </c>
      <c r="N195" s="335">
        <f t="shared" si="41"/>
        <v>0.427282723994833</v>
      </c>
      <c r="O195" s="336"/>
    </row>
    <row r="196" spans="1:15">
      <c r="A196" s="316">
        <v>2080106</v>
      </c>
      <c r="B196" s="317" t="s">
        <v>395</v>
      </c>
      <c r="C196" s="314">
        <v>0</v>
      </c>
      <c r="D196" s="314">
        <v>0</v>
      </c>
      <c r="E196" s="314">
        <v>8.919812</v>
      </c>
      <c r="F196" s="314">
        <v>31.571995</v>
      </c>
      <c r="G196" s="315">
        <f t="shared" si="39"/>
        <v>40.491807</v>
      </c>
      <c r="H196" s="314">
        <v>5.508896</v>
      </c>
      <c r="I196" s="314">
        <v>0</v>
      </c>
      <c r="J196" s="334" t="str">
        <f t="shared" si="40"/>
        <v>-</v>
      </c>
      <c r="K196" s="315">
        <v>0</v>
      </c>
      <c r="L196" s="315">
        <v>5.508896</v>
      </c>
      <c r="M196" s="315">
        <v>13.8102</v>
      </c>
      <c r="N196" s="335">
        <f t="shared" si="41"/>
        <v>-0.601099477198013</v>
      </c>
      <c r="O196" s="336"/>
    </row>
    <row r="197" ht="24" spans="1:15">
      <c r="A197" s="316">
        <v>2080199</v>
      </c>
      <c r="B197" s="317" t="s">
        <v>396</v>
      </c>
      <c r="C197" s="314">
        <v>0</v>
      </c>
      <c r="D197" s="314">
        <v>0</v>
      </c>
      <c r="E197" s="314">
        <v>8.785527</v>
      </c>
      <c r="F197" s="314">
        <v>150.32</v>
      </c>
      <c r="G197" s="315">
        <f t="shared" si="39"/>
        <v>159.105527</v>
      </c>
      <c r="H197" s="314">
        <v>98.807902</v>
      </c>
      <c r="I197" s="314">
        <v>30.825</v>
      </c>
      <c r="J197" s="334" t="str">
        <f t="shared" si="40"/>
        <v>-</v>
      </c>
      <c r="K197" s="315">
        <v>0</v>
      </c>
      <c r="L197" s="315">
        <v>98.807902</v>
      </c>
      <c r="M197" s="315">
        <v>80.874473</v>
      </c>
      <c r="N197" s="335">
        <f t="shared" si="41"/>
        <v>0.221743998257646</v>
      </c>
      <c r="O197" s="336"/>
    </row>
    <row r="198" spans="1:15">
      <c r="A198" s="312">
        <v>20802</v>
      </c>
      <c r="B198" s="313" t="s">
        <v>155</v>
      </c>
      <c r="C198" s="314">
        <f>SUM(C199:C201)</f>
        <v>2302.631838</v>
      </c>
      <c r="D198" s="314">
        <f>SUM(D199:D201)</f>
        <v>2012</v>
      </c>
      <c r="E198" s="314">
        <f>SUM(E199:E201)</f>
        <v>329.753654</v>
      </c>
      <c r="F198" s="314">
        <f>SUM(F199:F201)</f>
        <v>923.614</v>
      </c>
      <c r="G198" s="315">
        <f t="shared" si="39"/>
        <v>3265.367654</v>
      </c>
      <c r="H198" s="314">
        <f>I198+K198+L198</f>
        <v>2372.528961</v>
      </c>
      <c r="I198" s="314">
        <f>SUM(I199:I201)</f>
        <v>1712.632461</v>
      </c>
      <c r="J198" s="334">
        <f t="shared" si="40"/>
        <v>0.851208976640159</v>
      </c>
      <c r="K198" s="314">
        <f t="shared" ref="K198:M198" si="61">SUM(K199:K201)</f>
        <v>300.931282</v>
      </c>
      <c r="L198" s="314">
        <f t="shared" si="61"/>
        <v>358.965218</v>
      </c>
      <c r="M198" s="314">
        <f t="shared" si="61"/>
        <v>2590.174021</v>
      </c>
      <c r="N198" s="335">
        <f t="shared" si="41"/>
        <v>-0.0840271959472332</v>
      </c>
      <c r="O198" s="336"/>
    </row>
    <row r="199" spans="1:15">
      <c r="A199" s="316">
        <v>2080201</v>
      </c>
      <c r="B199" s="317" t="s">
        <v>317</v>
      </c>
      <c r="C199" s="314">
        <v>637.610487</v>
      </c>
      <c r="D199" s="314">
        <v>599</v>
      </c>
      <c r="E199" s="314">
        <v>0</v>
      </c>
      <c r="F199" s="314">
        <f>0</f>
        <v>0</v>
      </c>
      <c r="G199" s="315">
        <f t="shared" si="39"/>
        <v>599</v>
      </c>
      <c r="H199" s="314">
        <v>815.465097</v>
      </c>
      <c r="I199" s="314">
        <v>815.465097</v>
      </c>
      <c r="J199" s="334">
        <f t="shared" si="40"/>
        <v>1.36137745742905</v>
      </c>
      <c r="K199" s="315">
        <v>0</v>
      </c>
      <c r="L199" s="315">
        <v>0</v>
      </c>
      <c r="M199" s="315">
        <v>671.079609</v>
      </c>
      <c r="N199" s="335">
        <f t="shared" si="41"/>
        <v>0.215154038453283</v>
      </c>
      <c r="O199" s="336"/>
    </row>
    <row r="200" spans="1:15">
      <c r="A200" s="316">
        <v>2080208</v>
      </c>
      <c r="B200" s="317" t="s">
        <v>397</v>
      </c>
      <c r="C200" s="314">
        <v>1503.606351</v>
      </c>
      <c r="D200" s="314">
        <v>1267</v>
      </c>
      <c r="E200" s="314">
        <v>322.25348</v>
      </c>
      <c r="F200" s="314">
        <v>688.88</v>
      </c>
      <c r="G200" s="315">
        <f t="shared" si="39"/>
        <v>2278.13348</v>
      </c>
      <c r="H200" s="314">
        <v>1191.303864</v>
      </c>
      <c r="I200" s="314">
        <v>762.954364</v>
      </c>
      <c r="J200" s="334">
        <f t="shared" si="40"/>
        <v>0.602173925808998</v>
      </c>
      <c r="K200" s="315">
        <v>300.801282</v>
      </c>
      <c r="L200" s="315">
        <v>127.548218</v>
      </c>
      <c r="M200" s="315">
        <v>1636.955912</v>
      </c>
      <c r="N200" s="335">
        <f t="shared" si="41"/>
        <v>-0.272244380397216</v>
      </c>
      <c r="O200" s="336"/>
    </row>
    <row r="201" spans="1:15">
      <c r="A201" s="316">
        <v>2080299</v>
      </c>
      <c r="B201" s="317" t="s">
        <v>398</v>
      </c>
      <c r="C201" s="314">
        <v>161.415</v>
      </c>
      <c r="D201" s="314">
        <v>146</v>
      </c>
      <c r="E201" s="314">
        <v>7.500174</v>
      </c>
      <c r="F201" s="314">
        <v>234.734</v>
      </c>
      <c r="G201" s="315">
        <f t="shared" ref="G201:G264" si="62">D201+E201+F201</f>
        <v>388.234174</v>
      </c>
      <c r="H201" s="314">
        <v>365.76</v>
      </c>
      <c r="I201" s="314">
        <v>134.213</v>
      </c>
      <c r="J201" s="334">
        <f t="shared" ref="J201:J264" si="63">IFERROR(I201/D201,"-")</f>
        <v>0.919267123287671</v>
      </c>
      <c r="K201" s="315">
        <v>0.13</v>
      </c>
      <c r="L201" s="315">
        <v>231.417</v>
      </c>
      <c r="M201" s="315">
        <v>282.1385</v>
      </c>
      <c r="N201" s="335">
        <f t="shared" ref="N201:N264" si="64">IFERROR(H201/M201-1,"-")</f>
        <v>0.296384577078279</v>
      </c>
      <c r="O201" s="336"/>
    </row>
    <row r="202" spans="1:15">
      <c r="A202" s="312">
        <v>20805</v>
      </c>
      <c r="B202" s="312" t="s">
        <v>156</v>
      </c>
      <c r="C202" s="314">
        <f>SUM(C203:C208)</f>
        <v>18736.83387</v>
      </c>
      <c r="D202" s="314">
        <f>SUM(D203:D208)</f>
        <v>16119</v>
      </c>
      <c r="E202" s="314">
        <f>SUM(E203:E208)</f>
        <v>0</v>
      </c>
      <c r="F202" s="314">
        <f>SUM(F203:F208)</f>
        <v>2107</v>
      </c>
      <c r="G202" s="315">
        <f t="shared" si="62"/>
        <v>18226</v>
      </c>
      <c r="H202" s="314">
        <f>I202+K202+L202</f>
        <v>17459.033237</v>
      </c>
      <c r="I202" s="314">
        <f>SUM(I203:I208)</f>
        <v>15352.033237</v>
      </c>
      <c r="J202" s="334">
        <f t="shared" si="63"/>
        <v>0.952418464979217</v>
      </c>
      <c r="K202" s="314">
        <f t="shared" ref="K202:M202" si="65">SUM(K203:K207)</f>
        <v>0</v>
      </c>
      <c r="L202" s="314">
        <f t="shared" si="65"/>
        <v>2107</v>
      </c>
      <c r="M202" s="314">
        <f t="shared" si="65"/>
        <v>10363.308798</v>
      </c>
      <c r="N202" s="335">
        <f t="shared" si="64"/>
        <v>0.684696806522777</v>
      </c>
      <c r="O202" s="336"/>
    </row>
    <row r="203" spans="1:15">
      <c r="A203" s="316">
        <v>2080502</v>
      </c>
      <c r="B203" s="317" t="s">
        <v>399</v>
      </c>
      <c r="C203" s="314">
        <v>0</v>
      </c>
      <c r="D203" s="314">
        <v>0</v>
      </c>
      <c r="E203" s="314">
        <v>0</v>
      </c>
      <c r="F203" s="314">
        <f>0</f>
        <v>0</v>
      </c>
      <c r="G203" s="315">
        <f t="shared" si="62"/>
        <v>0</v>
      </c>
      <c r="H203" s="314">
        <v>0</v>
      </c>
      <c r="I203" s="314">
        <v>0</v>
      </c>
      <c r="J203" s="334" t="str">
        <f t="shared" si="63"/>
        <v>-</v>
      </c>
      <c r="K203" s="315">
        <v>0</v>
      </c>
      <c r="L203" s="315">
        <v>0</v>
      </c>
      <c r="M203" s="315">
        <v>0</v>
      </c>
      <c r="N203" s="335" t="str">
        <f t="shared" si="64"/>
        <v>-</v>
      </c>
      <c r="O203" s="336"/>
    </row>
    <row r="204" ht="24" spans="1:15">
      <c r="A204" s="316">
        <v>2080505</v>
      </c>
      <c r="B204" s="317" t="s">
        <v>400</v>
      </c>
      <c r="C204" s="314">
        <v>6028.375979</v>
      </c>
      <c r="D204" s="314">
        <v>9295</v>
      </c>
      <c r="E204" s="314">
        <v>0</v>
      </c>
      <c r="F204" s="314">
        <f>0</f>
        <v>0</v>
      </c>
      <c r="G204" s="315">
        <f t="shared" si="62"/>
        <v>9295</v>
      </c>
      <c r="H204" s="314">
        <v>9241.37986400002</v>
      </c>
      <c r="I204" s="314">
        <v>9241.37986400002</v>
      </c>
      <c r="J204" s="334">
        <f t="shared" si="63"/>
        <v>0.994231292522864</v>
      </c>
      <c r="K204" s="315">
        <v>0</v>
      </c>
      <c r="L204" s="315">
        <v>0</v>
      </c>
      <c r="M204" s="315">
        <v>2912.71638799999</v>
      </c>
      <c r="N204" s="335">
        <f t="shared" si="64"/>
        <v>2.17277023677049</v>
      </c>
      <c r="O204" s="336"/>
    </row>
    <row r="205" ht="24" spans="1:15">
      <c r="A205" s="316">
        <v>2080506</v>
      </c>
      <c r="B205" s="317" t="s">
        <v>401</v>
      </c>
      <c r="C205" s="314">
        <v>970.039274</v>
      </c>
      <c r="D205" s="314">
        <v>1618</v>
      </c>
      <c r="E205" s="314">
        <v>0</v>
      </c>
      <c r="F205" s="314">
        <f>0</f>
        <v>0</v>
      </c>
      <c r="G205" s="315">
        <f t="shared" si="62"/>
        <v>1618</v>
      </c>
      <c r="H205" s="314">
        <v>1750.680207</v>
      </c>
      <c r="I205" s="314">
        <v>1750.680207</v>
      </c>
      <c r="J205" s="334">
        <f t="shared" si="63"/>
        <v>1.08200260012361</v>
      </c>
      <c r="K205" s="315">
        <v>0</v>
      </c>
      <c r="L205" s="315">
        <v>0</v>
      </c>
      <c r="M205" s="315">
        <v>848.422581</v>
      </c>
      <c r="N205" s="335">
        <f t="shared" si="64"/>
        <v>1.06345310250529</v>
      </c>
      <c r="O205" s="336"/>
    </row>
    <row r="206" ht="24" spans="1:15">
      <c r="A206" s="316">
        <v>2080507</v>
      </c>
      <c r="B206" s="317" t="s">
        <v>402</v>
      </c>
      <c r="C206" s="314">
        <v>5737.8944</v>
      </c>
      <c r="D206" s="314">
        <v>673</v>
      </c>
      <c r="E206" s="314">
        <v>0</v>
      </c>
      <c r="F206" s="314">
        <v>2107</v>
      </c>
      <c r="G206" s="315">
        <f t="shared" si="62"/>
        <v>2780</v>
      </c>
      <c r="H206" s="314">
        <v>2451.970228</v>
      </c>
      <c r="I206" s="314">
        <v>344.970228</v>
      </c>
      <c r="J206" s="334">
        <f t="shared" si="63"/>
        <v>0.512585777117385</v>
      </c>
      <c r="K206" s="315">
        <v>0</v>
      </c>
      <c r="L206" s="315">
        <v>2107</v>
      </c>
      <c r="M206" s="315">
        <v>6263.301326</v>
      </c>
      <c r="N206" s="335">
        <f t="shared" si="64"/>
        <v>-0.608517920442137</v>
      </c>
      <c r="O206" s="336"/>
    </row>
    <row r="207" ht="24" spans="1:15">
      <c r="A207" s="316">
        <v>2080508</v>
      </c>
      <c r="B207" s="317" t="s">
        <v>403</v>
      </c>
      <c r="C207" s="314">
        <v>5998.877217</v>
      </c>
      <c r="D207" s="314">
        <v>4530</v>
      </c>
      <c r="E207" s="314">
        <v>0</v>
      </c>
      <c r="F207" s="314">
        <f>0</f>
        <v>0</v>
      </c>
      <c r="G207" s="315">
        <f t="shared" si="62"/>
        <v>4530</v>
      </c>
      <c r="H207" s="314">
        <v>4012.816766</v>
      </c>
      <c r="I207" s="314">
        <v>4012.816766</v>
      </c>
      <c r="J207" s="334">
        <f t="shared" si="63"/>
        <v>0.885831515673289</v>
      </c>
      <c r="K207" s="315">
        <v>0</v>
      </c>
      <c r="L207" s="315">
        <v>0</v>
      </c>
      <c r="M207" s="315">
        <v>338.868503</v>
      </c>
      <c r="N207" s="335">
        <f t="shared" si="64"/>
        <v>10.8418109988818</v>
      </c>
      <c r="O207" s="336"/>
    </row>
    <row r="208" spans="1:15">
      <c r="A208" s="316">
        <v>2080599</v>
      </c>
      <c r="B208" s="317" t="s">
        <v>404</v>
      </c>
      <c r="C208" s="314">
        <v>1.647</v>
      </c>
      <c r="D208" s="340">
        <v>3</v>
      </c>
      <c r="E208" s="314">
        <v>0</v>
      </c>
      <c r="F208" s="314">
        <f>0</f>
        <v>0</v>
      </c>
      <c r="G208" s="315">
        <f t="shared" si="62"/>
        <v>3</v>
      </c>
      <c r="H208" s="314">
        <v>2.186172</v>
      </c>
      <c r="I208" s="314">
        <v>2.186172</v>
      </c>
      <c r="J208" s="334">
        <f t="shared" si="63"/>
        <v>0.728724</v>
      </c>
      <c r="K208" s="315">
        <v>0</v>
      </c>
      <c r="L208" s="315">
        <v>0</v>
      </c>
      <c r="M208" s="314">
        <f>0</f>
        <v>0</v>
      </c>
      <c r="N208" s="335" t="str">
        <f t="shared" si="64"/>
        <v>-</v>
      </c>
      <c r="O208" s="336"/>
    </row>
    <row r="209" spans="1:15">
      <c r="A209" s="312">
        <v>20806</v>
      </c>
      <c r="B209" s="313" t="s">
        <v>157</v>
      </c>
      <c r="C209" s="314">
        <f>SUM(C210)</f>
        <v>148.4181</v>
      </c>
      <c r="D209" s="314">
        <f>SUM(D210)</f>
        <v>128</v>
      </c>
      <c r="E209" s="314">
        <f>SUM(E210)</f>
        <v>0</v>
      </c>
      <c r="F209" s="314">
        <f>SUM(F210)</f>
        <v>0</v>
      </c>
      <c r="G209" s="315">
        <f t="shared" si="62"/>
        <v>128</v>
      </c>
      <c r="H209" s="314">
        <f>I209+K209+L209</f>
        <v>123.0372</v>
      </c>
      <c r="I209" s="314">
        <f>SUM(I210)</f>
        <v>123.0372</v>
      </c>
      <c r="J209" s="334">
        <f t="shared" si="63"/>
        <v>0.961228125</v>
      </c>
      <c r="K209" s="314">
        <f t="shared" ref="K209:M209" si="66">SUM(K210)</f>
        <v>0</v>
      </c>
      <c r="L209" s="314">
        <f t="shared" si="66"/>
        <v>0</v>
      </c>
      <c r="M209" s="314">
        <f t="shared" si="66"/>
        <v>125.276532</v>
      </c>
      <c r="N209" s="335">
        <f t="shared" si="64"/>
        <v>-0.017875111676942</v>
      </c>
      <c r="O209" s="336"/>
    </row>
    <row r="210" spans="1:15">
      <c r="A210" s="316">
        <v>2080601</v>
      </c>
      <c r="B210" s="317" t="s">
        <v>405</v>
      </c>
      <c r="C210" s="314">
        <v>148.4181</v>
      </c>
      <c r="D210" s="314">
        <v>128</v>
      </c>
      <c r="E210" s="314">
        <v>0</v>
      </c>
      <c r="F210" s="314">
        <f>0</f>
        <v>0</v>
      </c>
      <c r="G210" s="315">
        <f t="shared" si="62"/>
        <v>128</v>
      </c>
      <c r="H210" s="314">
        <v>123.0372</v>
      </c>
      <c r="I210" s="314">
        <v>123.0372</v>
      </c>
      <c r="J210" s="334">
        <f t="shared" si="63"/>
        <v>0.961228125</v>
      </c>
      <c r="K210" s="315">
        <v>0</v>
      </c>
      <c r="L210" s="315">
        <v>0</v>
      </c>
      <c r="M210" s="315">
        <v>125.276532</v>
      </c>
      <c r="N210" s="335">
        <f t="shared" si="64"/>
        <v>-0.017875111676942</v>
      </c>
      <c r="O210" s="336"/>
    </row>
    <row r="211" spans="1:15">
      <c r="A211" s="312">
        <v>20807</v>
      </c>
      <c r="B211" s="313" t="s">
        <v>158</v>
      </c>
      <c r="C211" s="314">
        <f>SUM(C212:C214)</f>
        <v>226.0728</v>
      </c>
      <c r="D211" s="314">
        <f>SUM(D212:D214)</f>
        <v>170</v>
      </c>
      <c r="E211" s="314">
        <f>SUM(E212:E214)</f>
        <v>98.65</v>
      </c>
      <c r="F211" s="314">
        <f>SUM(F212:F214)</f>
        <v>1792</v>
      </c>
      <c r="G211" s="315">
        <f t="shared" si="62"/>
        <v>2060.65</v>
      </c>
      <c r="H211" s="314">
        <f>I211+K211+L211</f>
        <v>1913.976</v>
      </c>
      <c r="I211" s="314">
        <f>SUM(I212:I214)</f>
        <v>131.326</v>
      </c>
      <c r="J211" s="334">
        <f t="shared" si="63"/>
        <v>0.772505882352941</v>
      </c>
      <c r="K211" s="314">
        <f t="shared" ref="K211:M211" si="67">SUM(K212:K214)</f>
        <v>63.65</v>
      </c>
      <c r="L211" s="314">
        <f t="shared" si="67"/>
        <v>1719</v>
      </c>
      <c r="M211" s="314">
        <f t="shared" si="67"/>
        <v>2263.0286</v>
      </c>
      <c r="N211" s="335">
        <f t="shared" si="64"/>
        <v>-0.154241356030587</v>
      </c>
      <c r="O211" s="336"/>
    </row>
    <row r="212" spans="1:15">
      <c r="A212" s="316">
        <v>2080704</v>
      </c>
      <c r="B212" s="317" t="s">
        <v>406</v>
      </c>
      <c r="C212" s="314">
        <v>1.5</v>
      </c>
      <c r="D212" s="314">
        <v>2</v>
      </c>
      <c r="E212" s="314">
        <v>0</v>
      </c>
      <c r="F212" s="314">
        <f>0</f>
        <v>0</v>
      </c>
      <c r="G212" s="315">
        <f t="shared" si="62"/>
        <v>2</v>
      </c>
      <c r="H212" s="314">
        <v>1.5</v>
      </c>
      <c r="I212" s="314">
        <v>1.5</v>
      </c>
      <c r="J212" s="334">
        <f t="shared" si="63"/>
        <v>0.75</v>
      </c>
      <c r="K212" s="315">
        <v>0</v>
      </c>
      <c r="L212" s="315">
        <v>0</v>
      </c>
      <c r="M212" s="315">
        <v>0</v>
      </c>
      <c r="N212" s="335" t="str">
        <f t="shared" si="64"/>
        <v>-</v>
      </c>
      <c r="O212" s="336"/>
    </row>
    <row r="213" spans="1:15">
      <c r="A213" s="316">
        <v>2080705</v>
      </c>
      <c r="B213" s="317" t="s">
        <v>407</v>
      </c>
      <c r="C213" s="314">
        <v>224.5728</v>
      </c>
      <c r="D213" s="314">
        <v>168</v>
      </c>
      <c r="E213" s="314">
        <v>0</v>
      </c>
      <c r="F213" s="314">
        <v>55</v>
      </c>
      <c r="G213" s="315">
        <f t="shared" si="62"/>
        <v>223</v>
      </c>
      <c r="H213" s="314">
        <v>129.826</v>
      </c>
      <c r="I213" s="314">
        <v>129.826</v>
      </c>
      <c r="J213" s="334">
        <f t="shared" si="63"/>
        <v>0.772773809523809</v>
      </c>
      <c r="K213" s="315">
        <v>0</v>
      </c>
      <c r="L213" s="315">
        <v>0</v>
      </c>
      <c r="M213" s="315">
        <v>319.8786</v>
      </c>
      <c r="N213" s="335">
        <f t="shared" si="64"/>
        <v>-0.594139776777815</v>
      </c>
      <c r="O213" s="336"/>
    </row>
    <row r="214" spans="1:15">
      <c r="A214" s="316">
        <v>2080799</v>
      </c>
      <c r="B214" s="317" t="s">
        <v>408</v>
      </c>
      <c r="C214" s="314">
        <v>0</v>
      </c>
      <c r="D214" s="314">
        <v>0</v>
      </c>
      <c r="E214" s="314">
        <v>98.65</v>
      </c>
      <c r="F214" s="314">
        <v>1737</v>
      </c>
      <c r="G214" s="315">
        <f t="shared" si="62"/>
        <v>1835.65</v>
      </c>
      <c r="H214" s="314">
        <v>1782.65</v>
      </c>
      <c r="I214" s="314">
        <v>0</v>
      </c>
      <c r="J214" s="334" t="str">
        <f t="shared" si="63"/>
        <v>-</v>
      </c>
      <c r="K214" s="315">
        <v>63.65</v>
      </c>
      <c r="L214" s="315">
        <v>1719</v>
      </c>
      <c r="M214" s="315">
        <v>1943.15</v>
      </c>
      <c r="N214" s="335">
        <f t="shared" si="64"/>
        <v>-0.0825978437073823</v>
      </c>
      <c r="O214" s="336"/>
    </row>
    <row r="215" spans="1:15">
      <c r="A215" s="312">
        <v>20808</v>
      </c>
      <c r="B215" s="313" t="s">
        <v>159</v>
      </c>
      <c r="C215" s="314">
        <f>SUM(C216:C223)</f>
        <v>720.090188</v>
      </c>
      <c r="D215" s="314">
        <f>SUM(D216:D223)</f>
        <v>732</v>
      </c>
      <c r="E215" s="314">
        <f>SUM(E216:E223)</f>
        <v>126.339615</v>
      </c>
      <c r="F215" s="314">
        <f>SUM(F216:F223)</f>
        <v>1890.71097</v>
      </c>
      <c r="G215" s="315">
        <f t="shared" si="62"/>
        <v>2749.050585</v>
      </c>
      <c r="H215" s="314">
        <f>I215+K215+L215</f>
        <v>2534.752413</v>
      </c>
      <c r="I215" s="314">
        <f>SUM(I216:I223)</f>
        <v>657.221828</v>
      </c>
      <c r="J215" s="334">
        <f t="shared" si="63"/>
        <v>0.897844027322404</v>
      </c>
      <c r="K215" s="314">
        <f t="shared" ref="K215:M215" si="68">SUM(K216:K223)</f>
        <v>46.024615</v>
      </c>
      <c r="L215" s="314">
        <f t="shared" si="68"/>
        <v>1831.50597</v>
      </c>
      <c r="M215" s="314">
        <f t="shared" si="68"/>
        <v>2914.781007</v>
      </c>
      <c r="N215" s="335">
        <f t="shared" si="64"/>
        <v>-0.130379810039705</v>
      </c>
      <c r="O215" s="336"/>
    </row>
    <row r="216" spans="1:15">
      <c r="A216" s="316">
        <v>2080801</v>
      </c>
      <c r="B216" s="317" t="s">
        <v>409</v>
      </c>
      <c r="C216" s="314">
        <v>0</v>
      </c>
      <c r="D216" s="314">
        <v>0</v>
      </c>
      <c r="E216" s="314">
        <v>0</v>
      </c>
      <c r="F216" s="314">
        <f>0</f>
        <v>0</v>
      </c>
      <c r="G216" s="315">
        <f t="shared" si="62"/>
        <v>0</v>
      </c>
      <c r="H216" s="314">
        <v>0</v>
      </c>
      <c r="I216" s="314">
        <v>0</v>
      </c>
      <c r="J216" s="334" t="str">
        <f t="shared" si="63"/>
        <v>-</v>
      </c>
      <c r="K216" s="315">
        <v>0</v>
      </c>
      <c r="L216" s="315">
        <v>0</v>
      </c>
      <c r="M216" s="315">
        <v>251.56694</v>
      </c>
      <c r="N216" s="335">
        <f t="shared" si="64"/>
        <v>-1</v>
      </c>
      <c r="O216" s="336"/>
    </row>
    <row r="217" spans="1:15">
      <c r="A217" s="316">
        <v>2080802</v>
      </c>
      <c r="B217" s="317" t="s">
        <v>410</v>
      </c>
      <c r="C217" s="314">
        <v>12.44268</v>
      </c>
      <c r="D217" s="314">
        <v>7</v>
      </c>
      <c r="E217" s="314">
        <v>37.8</v>
      </c>
      <c r="F217" s="314">
        <v>478.9</v>
      </c>
      <c r="G217" s="315">
        <f t="shared" si="62"/>
        <v>523.7</v>
      </c>
      <c r="H217" s="314">
        <v>470.24092</v>
      </c>
      <c r="I217" s="314">
        <v>7.54092000000002</v>
      </c>
      <c r="J217" s="334">
        <f t="shared" si="63"/>
        <v>1.07727428571429</v>
      </c>
      <c r="K217" s="315">
        <v>37.8</v>
      </c>
      <c r="L217" s="315">
        <v>424.9</v>
      </c>
      <c r="M217" s="315">
        <v>350.32329</v>
      </c>
      <c r="N217" s="335">
        <f t="shared" si="64"/>
        <v>0.342305617191481</v>
      </c>
      <c r="O217" s="336"/>
    </row>
    <row r="218" spans="1:15">
      <c r="A218" s="316">
        <v>2080803</v>
      </c>
      <c r="B218" s="317" t="s">
        <v>411</v>
      </c>
      <c r="C218" s="314">
        <v>212.253008</v>
      </c>
      <c r="D218" s="314">
        <v>212</v>
      </c>
      <c r="E218" s="314">
        <v>0.017</v>
      </c>
      <c r="F218" s="314">
        <v>655.792</v>
      </c>
      <c r="G218" s="315">
        <f t="shared" si="62"/>
        <v>867.809</v>
      </c>
      <c r="H218" s="314">
        <v>725.345644</v>
      </c>
      <c r="I218" s="314">
        <v>74.636644</v>
      </c>
      <c r="J218" s="334">
        <f t="shared" si="63"/>
        <v>0.352059641509434</v>
      </c>
      <c r="K218" s="315">
        <v>0.017</v>
      </c>
      <c r="L218" s="315">
        <v>650.692</v>
      </c>
      <c r="M218" s="315">
        <v>450.577412</v>
      </c>
      <c r="N218" s="335">
        <f t="shared" si="64"/>
        <v>0.609813596248362</v>
      </c>
      <c r="O218" s="336"/>
    </row>
    <row r="219" spans="1:15">
      <c r="A219" s="316">
        <v>2080804</v>
      </c>
      <c r="B219" s="317" t="s">
        <v>412</v>
      </c>
      <c r="C219" s="314">
        <v>0</v>
      </c>
      <c r="D219" s="314">
        <v>0</v>
      </c>
      <c r="E219" s="314">
        <v>0</v>
      </c>
      <c r="F219" s="314">
        <f>0</f>
        <v>0</v>
      </c>
      <c r="G219" s="315">
        <f t="shared" si="62"/>
        <v>0</v>
      </c>
      <c r="H219" s="314">
        <v>0</v>
      </c>
      <c r="I219" s="314">
        <v>0</v>
      </c>
      <c r="J219" s="334" t="str">
        <f t="shared" si="63"/>
        <v>-</v>
      </c>
      <c r="K219" s="315">
        <v>0</v>
      </c>
      <c r="L219" s="315">
        <v>0</v>
      </c>
      <c r="M219" s="315">
        <v>0</v>
      </c>
      <c r="N219" s="335" t="str">
        <f t="shared" si="64"/>
        <v>-</v>
      </c>
      <c r="O219" s="336"/>
    </row>
    <row r="220" spans="1:15">
      <c r="A220" s="316">
        <v>2080805</v>
      </c>
      <c r="B220" s="317" t="s">
        <v>413</v>
      </c>
      <c r="C220" s="314">
        <v>376.2975</v>
      </c>
      <c r="D220" s="314">
        <v>407</v>
      </c>
      <c r="E220" s="314">
        <v>0</v>
      </c>
      <c r="F220" s="314">
        <v>284.6685</v>
      </c>
      <c r="G220" s="315">
        <f t="shared" si="62"/>
        <v>691.6685</v>
      </c>
      <c r="H220" s="314">
        <v>767.9489</v>
      </c>
      <c r="I220" s="314">
        <v>483.2804</v>
      </c>
      <c r="J220" s="334">
        <f t="shared" si="63"/>
        <v>1.18742113022113</v>
      </c>
      <c r="K220" s="315">
        <v>0</v>
      </c>
      <c r="L220" s="315">
        <v>284.6685</v>
      </c>
      <c r="M220" s="315">
        <v>840.4786</v>
      </c>
      <c r="N220" s="335">
        <f t="shared" si="64"/>
        <v>-0.0862957129426021</v>
      </c>
      <c r="O220" s="336"/>
    </row>
    <row r="221" spans="1:15">
      <c r="A221" s="316">
        <v>2080806</v>
      </c>
      <c r="B221" s="317" t="s">
        <v>414</v>
      </c>
      <c r="C221" s="314">
        <v>0</v>
      </c>
      <c r="D221" s="314">
        <v>0</v>
      </c>
      <c r="E221" s="314">
        <v>0</v>
      </c>
      <c r="F221" s="314">
        <v>300</v>
      </c>
      <c r="G221" s="315">
        <f t="shared" si="62"/>
        <v>300</v>
      </c>
      <c r="H221" s="314">
        <v>300</v>
      </c>
      <c r="I221" s="314">
        <v>0</v>
      </c>
      <c r="J221" s="334" t="str">
        <f t="shared" si="63"/>
        <v>-</v>
      </c>
      <c r="K221" s="315">
        <v>0</v>
      </c>
      <c r="L221" s="315">
        <v>300</v>
      </c>
      <c r="M221" s="315">
        <v>270</v>
      </c>
      <c r="N221" s="335">
        <f t="shared" si="64"/>
        <v>0.111111111111111</v>
      </c>
      <c r="O221" s="336"/>
    </row>
    <row r="222" spans="1:15">
      <c r="A222" s="316">
        <v>2080808</v>
      </c>
      <c r="B222" s="317" t="s">
        <v>415</v>
      </c>
      <c r="C222" s="314">
        <v>2</v>
      </c>
      <c r="D222" s="314">
        <v>2</v>
      </c>
      <c r="E222" s="314">
        <v>80</v>
      </c>
      <c r="F222" s="314">
        <f>0</f>
        <v>0</v>
      </c>
      <c r="G222" s="315">
        <f t="shared" si="62"/>
        <v>82</v>
      </c>
      <c r="H222" s="314">
        <v>0.857491</v>
      </c>
      <c r="I222" s="314">
        <v>0.857491</v>
      </c>
      <c r="J222" s="334">
        <f t="shared" si="63"/>
        <v>0.4287455</v>
      </c>
      <c r="K222" s="315">
        <v>0</v>
      </c>
      <c r="L222" s="315">
        <v>0</v>
      </c>
      <c r="M222" s="315">
        <v>0.10806</v>
      </c>
      <c r="N222" s="335">
        <f t="shared" si="64"/>
        <v>6.93532296872108</v>
      </c>
      <c r="O222" s="336"/>
    </row>
    <row r="223" spans="1:15">
      <c r="A223" s="316">
        <v>2080899</v>
      </c>
      <c r="B223" s="317" t="s">
        <v>416</v>
      </c>
      <c r="C223" s="314">
        <v>117.097</v>
      </c>
      <c r="D223" s="314">
        <v>104</v>
      </c>
      <c r="E223" s="314">
        <v>8.522615</v>
      </c>
      <c r="F223" s="314">
        <v>171.35047</v>
      </c>
      <c r="G223" s="315">
        <f t="shared" si="62"/>
        <v>283.873085</v>
      </c>
      <c r="H223" s="314">
        <v>270.359458</v>
      </c>
      <c r="I223" s="314">
        <v>90.906373</v>
      </c>
      <c r="J223" s="334">
        <f t="shared" si="63"/>
        <v>0.874099740384615</v>
      </c>
      <c r="K223" s="315">
        <v>8.207615</v>
      </c>
      <c r="L223" s="315">
        <v>171.24547</v>
      </c>
      <c r="M223" s="315">
        <v>751.726705</v>
      </c>
      <c r="N223" s="335">
        <f t="shared" si="64"/>
        <v>-0.640348738176064</v>
      </c>
      <c r="O223" s="336"/>
    </row>
    <row r="224" spans="1:15">
      <c r="A224" s="312">
        <v>20809</v>
      </c>
      <c r="B224" s="313" t="s">
        <v>160</v>
      </c>
      <c r="C224" s="314">
        <f>SUM(C225:C229)</f>
        <v>93.7653</v>
      </c>
      <c r="D224" s="314">
        <f>SUM(D225:D229)</f>
        <v>80</v>
      </c>
      <c r="E224" s="314">
        <f>SUM(E225:E229)</f>
        <v>30.445708</v>
      </c>
      <c r="F224" s="314">
        <f>SUM(F225:F229)</f>
        <v>158.8334</v>
      </c>
      <c r="G224" s="315">
        <f t="shared" si="62"/>
        <v>269.279108</v>
      </c>
      <c r="H224" s="314">
        <f>I224+K224+L224</f>
        <v>241.60218</v>
      </c>
      <c r="I224" s="314">
        <f>SUM(I225:I229)</f>
        <v>80.469596</v>
      </c>
      <c r="J224" s="334">
        <f t="shared" si="63"/>
        <v>1.00586995</v>
      </c>
      <c r="K224" s="314">
        <f t="shared" ref="K224:M224" si="69">SUM(K225:K229)</f>
        <v>13.332494</v>
      </c>
      <c r="L224" s="314">
        <f t="shared" si="69"/>
        <v>147.80009</v>
      </c>
      <c r="M224" s="314">
        <f t="shared" si="69"/>
        <v>173.167886</v>
      </c>
      <c r="N224" s="335">
        <f t="shared" si="64"/>
        <v>0.395190445415497</v>
      </c>
      <c r="O224" s="336"/>
    </row>
    <row r="225" spans="1:15">
      <c r="A225" s="316">
        <v>2080901</v>
      </c>
      <c r="B225" s="317" t="s">
        <v>417</v>
      </c>
      <c r="C225" s="314">
        <v>83.112</v>
      </c>
      <c r="D225" s="314">
        <v>80</v>
      </c>
      <c r="E225" s="314">
        <v>0</v>
      </c>
      <c r="F225" s="314">
        <v>78.8992</v>
      </c>
      <c r="G225" s="315">
        <f t="shared" si="62"/>
        <v>158.8992</v>
      </c>
      <c r="H225" s="314">
        <v>158.368796</v>
      </c>
      <c r="I225" s="314">
        <v>80.469596</v>
      </c>
      <c r="J225" s="334">
        <f t="shared" si="63"/>
        <v>1.00586995</v>
      </c>
      <c r="K225" s="315">
        <v>0</v>
      </c>
      <c r="L225" s="315">
        <v>77.8992</v>
      </c>
      <c r="M225" s="315">
        <v>116.158</v>
      </c>
      <c r="N225" s="335">
        <f t="shared" si="64"/>
        <v>0.363391208526318</v>
      </c>
      <c r="O225" s="336"/>
    </row>
    <row r="226" ht="24" spans="1:15">
      <c r="A226" s="316">
        <v>2080902</v>
      </c>
      <c r="B226" s="317" t="s">
        <v>418</v>
      </c>
      <c r="C226" s="314">
        <v>10.5824</v>
      </c>
      <c r="D226" s="314">
        <v>0</v>
      </c>
      <c r="E226" s="314">
        <v>28.155708</v>
      </c>
      <c r="F226" s="314">
        <v>60.876</v>
      </c>
      <c r="G226" s="315">
        <f t="shared" si="62"/>
        <v>89.031708</v>
      </c>
      <c r="H226" s="314">
        <v>66.163584</v>
      </c>
      <c r="I226" s="314">
        <v>0</v>
      </c>
      <c r="J226" s="334" t="str">
        <f t="shared" si="63"/>
        <v>-</v>
      </c>
      <c r="K226" s="315">
        <v>11.156494</v>
      </c>
      <c r="L226" s="315">
        <v>55.00709</v>
      </c>
      <c r="M226" s="315">
        <v>56.759886</v>
      </c>
      <c r="N226" s="335">
        <f t="shared" si="64"/>
        <v>0.165675068480581</v>
      </c>
      <c r="O226" s="336"/>
    </row>
    <row r="227" ht="24" spans="1:15">
      <c r="A227" s="316">
        <v>2080903</v>
      </c>
      <c r="B227" s="317" t="s">
        <v>419</v>
      </c>
      <c r="C227" s="314">
        <v>0</v>
      </c>
      <c r="D227" s="314">
        <v>0</v>
      </c>
      <c r="E227" s="314">
        <v>2.15</v>
      </c>
      <c r="F227" s="314">
        <v>3</v>
      </c>
      <c r="G227" s="315">
        <f t="shared" si="62"/>
        <v>5.15</v>
      </c>
      <c r="H227" s="314">
        <v>2.036</v>
      </c>
      <c r="I227" s="314">
        <v>0</v>
      </c>
      <c r="J227" s="334" t="str">
        <f t="shared" si="63"/>
        <v>-</v>
      </c>
      <c r="K227" s="315">
        <v>2.036</v>
      </c>
      <c r="L227" s="315">
        <v>0</v>
      </c>
      <c r="M227" s="315">
        <v>0.25</v>
      </c>
      <c r="N227" s="335">
        <f t="shared" si="64"/>
        <v>7.144</v>
      </c>
      <c r="O227" s="336"/>
    </row>
    <row r="228" spans="1:15">
      <c r="A228" s="316">
        <v>2080905</v>
      </c>
      <c r="B228" s="317" t="s">
        <v>420</v>
      </c>
      <c r="C228" s="314">
        <v>0.0709</v>
      </c>
      <c r="D228" s="314">
        <v>0</v>
      </c>
      <c r="E228" s="314">
        <v>0.14</v>
      </c>
      <c r="F228" s="314">
        <v>0.256</v>
      </c>
      <c r="G228" s="315">
        <f t="shared" si="62"/>
        <v>0.396</v>
      </c>
      <c r="H228" s="314">
        <v>0.276</v>
      </c>
      <c r="I228" s="314">
        <v>0</v>
      </c>
      <c r="J228" s="334" t="str">
        <f t="shared" si="63"/>
        <v>-</v>
      </c>
      <c r="K228" s="315">
        <v>0.14</v>
      </c>
      <c r="L228" s="315">
        <v>0.136</v>
      </c>
      <c r="M228" s="315">
        <v>0</v>
      </c>
      <c r="N228" s="335" t="str">
        <f t="shared" si="64"/>
        <v>-</v>
      </c>
      <c r="O228" s="336"/>
    </row>
    <row r="229" spans="1:15">
      <c r="A229" s="316">
        <v>2080999</v>
      </c>
      <c r="B229" s="317" t="s">
        <v>421</v>
      </c>
      <c r="C229" s="314">
        <v>0</v>
      </c>
      <c r="D229" s="314">
        <v>0</v>
      </c>
      <c r="E229" s="314">
        <v>0</v>
      </c>
      <c r="F229" s="314">
        <v>15.8022</v>
      </c>
      <c r="G229" s="315">
        <f t="shared" si="62"/>
        <v>15.8022</v>
      </c>
      <c r="H229" s="314">
        <v>14.7578</v>
      </c>
      <c r="I229" s="314">
        <v>0</v>
      </c>
      <c r="J229" s="334" t="str">
        <f t="shared" si="63"/>
        <v>-</v>
      </c>
      <c r="K229" s="315">
        <v>0</v>
      </c>
      <c r="L229" s="315">
        <v>14.7578</v>
      </c>
      <c r="M229" s="315">
        <v>0</v>
      </c>
      <c r="N229" s="335" t="str">
        <f t="shared" si="64"/>
        <v>-</v>
      </c>
      <c r="O229" s="336"/>
    </row>
    <row r="230" spans="1:15">
      <c r="A230" s="312">
        <v>20810</v>
      </c>
      <c r="B230" s="313" t="s">
        <v>161</v>
      </c>
      <c r="C230" s="314">
        <f>SUM(C231:C235)</f>
        <v>584.6013</v>
      </c>
      <c r="D230" s="314">
        <f>SUM(D231:D235)</f>
        <v>515</v>
      </c>
      <c r="E230" s="314">
        <f>SUM(E231:E235)</f>
        <v>136.594</v>
      </c>
      <c r="F230" s="314">
        <f>SUM(F231:F235)</f>
        <v>680.8976</v>
      </c>
      <c r="G230" s="315">
        <f t="shared" si="62"/>
        <v>1332.4916</v>
      </c>
      <c r="H230" s="314">
        <f>I230+K230+L230</f>
        <v>875.202419</v>
      </c>
      <c r="I230" s="314">
        <f>SUM(I231:I235)</f>
        <v>348.110982</v>
      </c>
      <c r="J230" s="334">
        <f t="shared" si="63"/>
        <v>0.675943654368932</v>
      </c>
      <c r="K230" s="314">
        <f t="shared" ref="K230:M230" si="70">SUM(K231:K235)</f>
        <v>32.994437</v>
      </c>
      <c r="L230" s="314">
        <f t="shared" si="70"/>
        <v>494.097</v>
      </c>
      <c r="M230" s="314">
        <f t="shared" si="70"/>
        <v>854.372258</v>
      </c>
      <c r="N230" s="335">
        <f t="shared" si="64"/>
        <v>0.0243806617138544</v>
      </c>
      <c r="O230" s="336"/>
    </row>
    <row r="231" spans="1:15">
      <c r="A231" s="316">
        <v>2081001</v>
      </c>
      <c r="B231" s="317" t="s">
        <v>422</v>
      </c>
      <c r="C231" s="314">
        <v>146.178</v>
      </c>
      <c r="D231" s="314">
        <v>66</v>
      </c>
      <c r="E231" s="314">
        <v>20</v>
      </c>
      <c r="F231" s="314">
        <v>258</v>
      </c>
      <c r="G231" s="315">
        <f t="shared" si="62"/>
        <v>344</v>
      </c>
      <c r="H231" s="314">
        <v>332.334982</v>
      </c>
      <c r="I231" s="314">
        <v>63.654982</v>
      </c>
      <c r="J231" s="334">
        <f t="shared" si="63"/>
        <v>0.964469424242424</v>
      </c>
      <c r="K231" s="315">
        <v>15.68</v>
      </c>
      <c r="L231" s="315">
        <v>253</v>
      </c>
      <c r="M231" s="315">
        <v>292.8324</v>
      </c>
      <c r="N231" s="335">
        <f t="shared" si="64"/>
        <v>0.134898262623945</v>
      </c>
      <c r="O231" s="336"/>
    </row>
    <row r="232" spans="1:15">
      <c r="A232" s="316">
        <v>2081002</v>
      </c>
      <c r="B232" s="317" t="s">
        <v>423</v>
      </c>
      <c r="C232" s="314">
        <v>239.004</v>
      </c>
      <c r="D232" s="314">
        <v>224</v>
      </c>
      <c r="E232" s="314">
        <v>3.76</v>
      </c>
      <c r="F232" s="314">
        <v>30</v>
      </c>
      <c r="G232" s="315">
        <f t="shared" si="62"/>
        <v>257.76</v>
      </c>
      <c r="H232" s="314">
        <v>218.865</v>
      </c>
      <c r="I232" s="314">
        <v>217.135</v>
      </c>
      <c r="J232" s="334">
        <f t="shared" si="63"/>
        <v>0.969352678571428</v>
      </c>
      <c r="K232" s="315">
        <v>0.14</v>
      </c>
      <c r="L232" s="315">
        <v>1.59</v>
      </c>
      <c r="M232" s="315">
        <v>211.054</v>
      </c>
      <c r="N232" s="335">
        <f t="shared" si="64"/>
        <v>0.0370094857240328</v>
      </c>
      <c r="O232" s="336"/>
    </row>
    <row r="233" spans="1:15">
      <c r="A233" s="316">
        <v>2081004</v>
      </c>
      <c r="B233" s="317" t="s">
        <v>424</v>
      </c>
      <c r="C233" s="314">
        <v>150.7625</v>
      </c>
      <c r="D233" s="314">
        <v>178</v>
      </c>
      <c r="E233" s="314">
        <v>109</v>
      </c>
      <c r="F233" s="314">
        <v>122</v>
      </c>
      <c r="G233" s="315">
        <f t="shared" si="62"/>
        <v>409</v>
      </c>
      <c r="H233" s="314">
        <v>60.423437</v>
      </c>
      <c r="I233" s="314">
        <v>42.083</v>
      </c>
      <c r="J233" s="334">
        <f t="shared" si="63"/>
        <v>0.236421348314607</v>
      </c>
      <c r="K233" s="315">
        <v>13.340437</v>
      </c>
      <c r="L233" s="315">
        <v>5</v>
      </c>
      <c r="M233" s="315">
        <v>68.974</v>
      </c>
      <c r="N233" s="335">
        <f t="shared" si="64"/>
        <v>-0.1239679154464</v>
      </c>
      <c r="O233" s="336"/>
    </row>
    <row r="234" spans="1:15">
      <c r="A234" s="316">
        <v>2081006</v>
      </c>
      <c r="B234" s="317" t="s">
        <v>425</v>
      </c>
      <c r="C234" s="314">
        <v>13.0568</v>
      </c>
      <c r="D234" s="314">
        <v>8</v>
      </c>
      <c r="E234" s="314">
        <v>3.834</v>
      </c>
      <c r="F234" s="314">
        <v>244.5936</v>
      </c>
      <c r="G234" s="315">
        <f t="shared" si="62"/>
        <v>256.4276</v>
      </c>
      <c r="H234" s="314">
        <v>217.159</v>
      </c>
      <c r="I234" s="314">
        <v>0</v>
      </c>
      <c r="J234" s="334">
        <f t="shared" si="63"/>
        <v>0</v>
      </c>
      <c r="K234" s="315">
        <v>3.834</v>
      </c>
      <c r="L234" s="315">
        <v>213.325</v>
      </c>
      <c r="M234" s="315">
        <v>221.9532</v>
      </c>
      <c r="N234" s="335">
        <f t="shared" si="64"/>
        <v>-0.0216000490193429</v>
      </c>
      <c r="O234" s="336"/>
    </row>
    <row r="235" spans="1:15">
      <c r="A235" s="316">
        <v>2081099</v>
      </c>
      <c r="B235" s="317" t="s">
        <v>426</v>
      </c>
      <c r="C235" s="314">
        <v>35.6</v>
      </c>
      <c r="D235" s="314">
        <v>39</v>
      </c>
      <c r="E235" s="314">
        <v>0</v>
      </c>
      <c r="F235" s="314">
        <v>26.304</v>
      </c>
      <c r="G235" s="315">
        <f t="shared" si="62"/>
        <v>65.304</v>
      </c>
      <c r="H235" s="314">
        <v>46.42</v>
      </c>
      <c r="I235" s="314">
        <v>25.238</v>
      </c>
      <c r="J235" s="334">
        <f t="shared" si="63"/>
        <v>0.647128205128205</v>
      </c>
      <c r="K235" s="315">
        <v>0</v>
      </c>
      <c r="L235" s="315">
        <v>21.182</v>
      </c>
      <c r="M235" s="315">
        <v>59.558658</v>
      </c>
      <c r="N235" s="335">
        <f t="shared" si="64"/>
        <v>-0.220600302981978</v>
      </c>
      <c r="O235" s="336"/>
    </row>
    <row r="236" spans="1:15">
      <c r="A236" s="312">
        <v>20811</v>
      </c>
      <c r="B236" s="313" t="s">
        <v>162</v>
      </c>
      <c r="C236" s="314">
        <f>SUM(C237:C243)</f>
        <v>390.910275</v>
      </c>
      <c r="D236" s="314">
        <f>SUM(D237:D243)</f>
        <v>439</v>
      </c>
      <c r="E236" s="314">
        <f>SUM(E237:E243)</f>
        <v>114.25</v>
      </c>
      <c r="F236" s="314">
        <f>SUM(F237:F243)</f>
        <v>590.065</v>
      </c>
      <c r="G236" s="315">
        <f t="shared" si="62"/>
        <v>1143.315</v>
      </c>
      <c r="H236" s="314">
        <f>I236+K236+L236</f>
        <v>988.166219</v>
      </c>
      <c r="I236" s="314">
        <f>SUM(I237:I243)</f>
        <v>314.614019</v>
      </c>
      <c r="J236" s="334">
        <f t="shared" si="63"/>
        <v>0.716660635535307</v>
      </c>
      <c r="K236" s="314">
        <f t="shared" ref="K236:M236" si="71">SUM(K237:K243)</f>
        <v>84.45</v>
      </c>
      <c r="L236" s="314">
        <f t="shared" si="71"/>
        <v>589.1022</v>
      </c>
      <c r="M236" s="314">
        <f t="shared" si="71"/>
        <v>740.291563</v>
      </c>
      <c r="N236" s="335">
        <f t="shared" si="64"/>
        <v>0.334833825466683</v>
      </c>
      <c r="O236" s="336"/>
    </row>
    <row r="237" spans="1:15">
      <c r="A237" s="316">
        <v>2081101</v>
      </c>
      <c r="B237" s="317" t="s">
        <v>317</v>
      </c>
      <c r="C237" s="314">
        <v>133.94736</v>
      </c>
      <c r="D237" s="314">
        <v>141</v>
      </c>
      <c r="E237" s="314">
        <v>0</v>
      </c>
      <c r="F237" s="314">
        <f>0</f>
        <v>0</v>
      </c>
      <c r="G237" s="315">
        <f t="shared" si="62"/>
        <v>141</v>
      </c>
      <c r="H237" s="314">
        <v>138.090619</v>
      </c>
      <c r="I237" s="314">
        <v>138.090619</v>
      </c>
      <c r="J237" s="334">
        <f t="shared" si="63"/>
        <v>0.979366092198582</v>
      </c>
      <c r="K237" s="315">
        <v>0</v>
      </c>
      <c r="L237" s="315">
        <v>0</v>
      </c>
      <c r="M237" s="315">
        <v>149.756839</v>
      </c>
      <c r="N237" s="335">
        <f t="shared" si="64"/>
        <v>-0.0779010833688871</v>
      </c>
      <c r="O237" s="336"/>
    </row>
    <row r="238" spans="1:15">
      <c r="A238" s="316">
        <v>2081102</v>
      </c>
      <c r="B238" s="317" t="s">
        <v>318</v>
      </c>
      <c r="C238" s="314">
        <v>0</v>
      </c>
      <c r="D238" s="314">
        <v>0</v>
      </c>
      <c r="E238" s="314">
        <v>0</v>
      </c>
      <c r="F238" s="314">
        <f>0</f>
        <v>0</v>
      </c>
      <c r="G238" s="315">
        <f t="shared" si="62"/>
        <v>0</v>
      </c>
      <c r="H238" s="314">
        <v>0</v>
      </c>
      <c r="I238" s="314">
        <v>0</v>
      </c>
      <c r="J238" s="334" t="str">
        <f t="shared" si="63"/>
        <v>-</v>
      </c>
      <c r="K238" s="315">
        <v>0</v>
      </c>
      <c r="L238" s="315">
        <v>0</v>
      </c>
      <c r="M238" s="315">
        <v>2.6</v>
      </c>
      <c r="N238" s="335">
        <f t="shared" si="64"/>
        <v>-1</v>
      </c>
      <c r="O238" s="336"/>
    </row>
    <row r="239" spans="1:15">
      <c r="A239" s="316">
        <v>2081104</v>
      </c>
      <c r="B239" s="317" t="s">
        <v>427</v>
      </c>
      <c r="C239" s="314">
        <v>78.67</v>
      </c>
      <c r="D239" s="314">
        <v>96</v>
      </c>
      <c r="E239" s="314">
        <v>10</v>
      </c>
      <c r="F239" s="314">
        <v>220.78</v>
      </c>
      <c r="G239" s="315">
        <f t="shared" si="62"/>
        <v>326.78</v>
      </c>
      <c r="H239" s="314">
        <v>219.8172</v>
      </c>
      <c r="I239" s="314">
        <v>0</v>
      </c>
      <c r="J239" s="334">
        <f t="shared" si="63"/>
        <v>0</v>
      </c>
      <c r="K239" s="315">
        <v>0</v>
      </c>
      <c r="L239" s="315">
        <v>219.8172</v>
      </c>
      <c r="M239" s="315">
        <v>183.771952</v>
      </c>
      <c r="N239" s="335">
        <f t="shared" si="64"/>
        <v>0.196141182632701</v>
      </c>
      <c r="O239" s="336"/>
    </row>
    <row r="240" spans="1:15">
      <c r="A240" s="316">
        <v>2081105</v>
      </c>
      <c r="B240" s="317" t="s">
        <v>428</v>
      </c>
      <c r="C240" s="314">
        <v>72.97655</v>
      </c>
      <c r="D240" s="314">
        <v>61</v>
      </c>
      <c r="E240" s="314">
        <v>65.45</v>
      </c>
      <c r="F240" s="314">
        <v>142.79</v>
      </c>
      <c r="G240" s="315">
        <f t="shared" si="62"/>
        <v>269.24</v>
      </c>
      <c r="H240" s="314">
        <v>236.7164</v>
      </c>
      <c r="I240" s="314">
        <v>44.9764</v>
      </c>
      <c r="J240" s="334">
        <f t="shared" si="63"/>
        <v>0.737318032786885</v>
      </c>
      <c r="K240" s="315">
        <v>48.95</v>
      </c>
      <c r="L240" s="315">
        <v>142.79</v>
      </c>
      <c r="M240" s="315">
        <v>117.2963</v>
      </c>
      <c r="N240" s="335">
        <f t="shared" si="64"/>
        <v>1.01810628297738</v>
      </c>
      <c r="O240" s="336"/>
    </row>
    <row r="241" spans="1:15">
      <c r="A241" s="316">
        <v>2081106</v>
      </c>
      <c r="B241" s="317" t="s">
        <v>429</v>
      </c>
      <c r="C241" s="314">
        <v>0</v>
      </c>
      <c r="D241" s="314">
        <v>0</v>
      </c>
      <c r="E241" s="314">
        <v>0</v>
      </c>
      <c r="F241" s="314">
        <f>0</f>
        <v>0</v>
      </c>
      <c r="G241" s="315">
        <f t="shared" si="62"/>
        <v>0</v>
      </c>
      <c r="H241" s="314">
        <v>0</v>
      </c>
      <c r="I241" s="314">
        <v>0</v>
      </c>
      <c r="J241" s="334" t="str">
        <f t="shared" si="63"/>
        <v>-</v>
      </c>
      <c r="K241" s="315">
        <v>0</v>
      </c>
      <c r="L241" s="315">
        <v>0</v>
      </c>
      <c r="M241" s="315">
        <v>6.5108</v>
      </c>
      <c r="N241" s="335">
        <f t="shared" si="64"/>
        <v>-1</v>
      </c>
      <c r="O241" s="336"/>
    </row>
    <row r="242" spans="1:15">
      <c r="A242" s="316">
        <v>2081107</v>
      </c>
      <c r="B242" s="317" t="s">
        <v>430</v>
      </c>
      <c r="C242" s="314">
        <v>104.5008</v>
      </c>
      <c r="D242" s="314">
        <v>141</v>
      </c>
      <c r="E242" s="314">
        <v>0</v>
      </c>
      <c r="F242" s="314">
        <v>217.33</v>
      </c>
      <c r="G242" s="315">
        <f t="shared" si="62"/>
        <v>358.33</v>
      </c>
      <c r="H242" s="314">
        <v>348.877</v>
      </c>
      <c r="I242" s="314">
        <v>131.547</v>
      </c>
      <c r="J242" s="334">
        <f t="shared" si="63"/>
        <v>0.932957446808511</v>
      </c>
      <c r="K242" s="315">
        <v>0</v>
      </c>
      <c r="L242" s="315">
        <v>217.33</v>
      </c>
      <c r="M242" s="315">
        <v>254.317</v>
      </c>
      <c r="N242" s="335">
        <f t="shared" si="64"/>
        <v>0.371819422217154</v>
      </c>
      <c r="O242" s="336"/>
    </row>
    <row r="243" spans="1:15">
      <c r="A243" s="316">
        <v>2081199</v>
      </c>
      <c r="B243" s="317" t="s">
        <v>431</v>
      </c>
      <c r="C243" s="314">
        <v>0.815565</v>
      </c>
      <c r="D243" s="314">
        <v>0</v>
      </c>
      <c r="E243" s="314">
        <v>38.8</v>
      </c>
      <c r="F243" s="314">
        <v>9.165</v>
      </c>
      <c r="G243" s="315">
        <f t="shared" si="62"/>
        <v>47.965</v>
      </c>
      <c r="H243" s="314">
        <v>44.665</v>
      </c>
      <c r="I243" s="314">
        <v>0</v>
      </c>
      <c r="J243" s="334" t="str">
        <f t="shared" si="63"/>
        <v>-</v>
      </c>
      <c r="K243" s="315">
        <v>35.5</v>
      </c>
      <c r="L243" s="315">
        <v>9.165</v>
      </c>
      <c r="M243" s="315">
        <v>26.038672</v>
      </c>
      <c r="N243" s="335">
        <f t="shared" si="64"/>
        <v>0.715333255090736</v>
      </c>
      <c r="O243" s="336"/>
    </row>
    <row r="244" spans="1:15">
      <c r="A244" s="312">
        <v>20816</v>
      </c>
      <c r="B244" s="313" t="s">
        <v>163</v>
      </c>
      <c r="C244" s="314">
        <f>SUM(C245)</f>
        <v>5</v>
      </c>
      <c r="D244" s="314">
        <f>SUM(D245)</f>
        <v>4</v>
      </c>
      <c r="E244" s="314">
        <f>SUM(E245)</f>
        <v>0</v>
      </c>
      <c r="F244" s="314">
        <f t="shared" ref="D244:L244" si="72">SUM(F245)</f>
        <v>0</v>
      </c>
      <c r="G244" s="315">
        <f t="shared" si="62"/>
        <v>4</v>
      </c>
      <c r="H244" s="314">
        <f>I244+K244+L244</f>
        <v>3.82578</v>
      </c>
      <c r="I244" s="314">
        <f t="shared" si="72"/>
        <v>3.82578</v>
      </c>
      <c r="J244" s="334">
        <f t="shared" si="63"/>
        <v>0.956445</v>
      </c>
      <c r="K244" s="314">
        <f t="shared" si="72"/>
        <v>0</v>
      </c>
      <c r="L244" s="314">
        <f t="shared" si="72"/>
        <v>0</v>
      </c>
      <c r="M244" s="315">
        <f>0</f>
        <v>0</v>
      </c>
      <c r="N244" s="335" t="str">
        <f t="shared" si="64"/>
        <v>-</v>
      </c>
      <c r="O244" s="336"/>
    </row>
    <row r="245" spans="1:15">
      <c r="A245" s="316">
        <v>2081699</v>
      </c>
      <c r="B245" s="317" t="s">
        <v>432</v>
      </c>
      <c r="C245" s="314">
        <v>5</v>
      </c>
      <c r="D245" s="314">
        <v>4</v>
      </c>
      <c r="E245" s="314">
        <v>0</v>
      </c>
      <c r="F245" s="314">
        <f>0</f>
        <v>0</v>
      </c>
      <c r="G245" s="315">
        <f t="shared" si="62"/>
        <v>4</v>
      </c>
      <c r="H245" s="314">
        <v>3.82578</v>
      </c>
      <c r="I245" s="314">
        <v>3.82578</v>
      </c>
      <c r="J245" s="334">
        <f t="shared" si="63"/>
        <v>0.956445</v>
      </c>
      <c r="K245" s="315">
        <v>0</v>
      </c>
      <c r="L245" s="315">
        <v>0</v>
      </c>
      <c r="M245" s="315">
        <f>0</f>
        <v>0</v>
      </c>
      <c r="N245" s="335" t="str">
        <f t="shared" si="64"/>
        <v>-</v>
      </c>
      <c r="O245" s="336"/>
    </row>
    <row r="246" spans="1:15">
      <c r="A246" s="312">
        <v>20819</v>
      </c>
      <c r="B246" s="313" t="s">
        <v>164</v>
      </c>
      <c r="C246" s="314">
        <f>SUM(C247:C248)</f>
        <v>617.9542</v>
      </c>
      <c r="D246" s="314">
        <f>SUM(D247:D248)</f>
        <v>489</v>
      </c>
      <c r="E246" s="314">
        <f>SUM(E247:E248)</f>
        <v>0</v>
      </c>
      <c r="F246" s="314">
        <f>SUM(F247:F248)</f>
        <v>2889.03</v>
      </c>
      <c r="G246" s="315">
        <f t="shared" si="62"/>
        <v>3378.03</v>
      </c>
      <c r="H246" s="314">
        <f>I246+K246+L246</f>
        <v>3040.1048</v>
      </c>
      <c r="I246" s="314">
        <f>SUM(I247:I248)</f>
        <v>236.6457</v>
      </c>
      <c r="J246" s="334">
        <f t="shared" si="63"/>
        <v>0.483938036809816</v>
      </c>
      <c r="K246" s="314">
        <f t="shared" ref="K246:M246" si="73">SUM(K247:K248)</f>
        <v>0</v>
      </c>
      <c r="L246" s="314">
        <f t="shared" si="73"/>
        <v>2803.4591</v>
      </c>
      <c r="M246" s="314">
        <f t="shared" si="73"/>
        <v>2853.0112</v>
      </c>
      <c r="N246" s="335">
        <f t="shared" si="64"/>
        <v>0.0655775904419864</v>
      </c>
      <c r="O246" s="336"/>
    </row>
    <row r="247" spans="1:15">
      <c r="A247" s="316">
        <v>2081901</v>
      </c>
      <c r="B247" s="317" t="s">
        <v>433</v>
      </c>
      <c r="C247" s="314">
        <v>488.7809</v>
      </c>
      <c r="D247" s="314">
        <v>489</v>
      </c>
      <c r="E247" s="314">
        <v>0</v>
      </c>
      <c r="F247" s="314">
        <v>2889.03</v>
      </c>
      <c r="G247" s="315">
        <f t="shared" si="62"/>
        <v>3378.03</v>
      </c>
      <c r="H247" s="314">
        <v>3040.1048</v>
      </c>
      <c r="I247" s="314">
        <v>236.6457</v>
      </c>
      <c r="J247" s="334">
        <f t="shared" si="63"/>
        <v>0.483938036809816</v>
      </c>
      <c r="K247" s="315">
        <v>0</v>
      </c>
      <c r="L247" s="315">
        <v>2803.4591</v>
      </c>
      <c r="M247" s="315">
        <v>1569.5204</v>
      </c>
      <c r="N247" s="335">
        <f t="shared" si="64"/>
        <v>0.936964183453748</v>
      </c>
      <c r="O247" s="336"/>
    </row>
    <row r="248" spans="1:15">
      <c r="A248" s="316">
        <v>2081902</v>
      </c>
      <c r="B248" s="317" t="s">
        <v>434</v>
      </c>
      <c r="C248" s="314">
        <v>129.1733</v>
      </c>
      <c r="D248" s="314">
        <v>0</v>
      </c>
      <c r="E248" s="314">
        <v>0</v>
      </c>
      <c r="F248" s="314">
        <f>0</f>
        <v>0</v>
      </c>
      <c r="G248" s="315">
        <f t="shared" si="62"/>
        <v>0</v>
      </c>
      <c r="H248" s="314">
        <v>0</v>
      </c>
      <c r="I248" s="314">
        <v>0</v>
      </c>
      <c r="J248" s="334" t="str">
        <f t="shared" si="63"/>
        <v>-</v>
      </c>
      <c r="K248" s="315">
        <v>0</v>
      </c>
      <c r="L248" s="315">
        <v>0</v>
      </c>
      <c r="M248" s="315">
        <v>1283.4908</v>
      </c>
      <c r="N248" s="335">
        <f t="shared" si="64"/>
        <v>-1</v>
      </c>
      <c r="O248" s="336"/>
    </row>
    <row r="249" spans="1:15">
      <c r="A249" s="312">
        <v>20820</v>
      </c>
      <c r="B249" s="313" t="s">
        <v>165</v>
      </c>
      <c r="C249" s="314">
        <f>SUM(C250:C251)</f>
        <v>67.254561</v>
      </c>
      <c r="D249" s="314">
        <f>SUM(D250:D251)</f>
        <v>39</v>
      </c>
      <c r="E249" s="314">
        <f>SUM(E250:E251)</f>
        <v>58.625361</v>
      </c>
      <c r="F249" s="314">
        <f>SUM(F250:F251)</f>
        <v>128</v>
      </c>
      <c r="G249" s="315">
        <f t="shared" si="62"/>
        <v>225.625361</v>
      </c>
      <c r="H249" s="314">
        <f>I249+K249+L249</f>
        <v>186.694215</v>
      </c>
      <c r="I249" s="314">
        <f>SUM(I250:I251)</f>
        <v>16.297299</v>
      </c>
      <c r="J249" s="334">
        <f t="shared" si="63"/>
        <v>0.417879461538462</v>
      </c>
      <c r="K249" s="314">
        <f t="shared" ref="K249:M249" si="74">SUM(K250:K251)</f>
        <v>55.851916</v>
      </c>
      <c r="L249" s="314">
        <f t="shared" si="74"/>
        <v>114.545</v>
      </c>
      <c r="M249" s="314">
        <f t="shared" si="74"/>
        <v>158.492266</v>
      </c>
      <c r="N249" s="335">
        <f t="shared" si="64"/>
        <v>0.177938960125663</v>
      </c>
      <c r="O249" s="336"/>
    </row>
    <row r="250" spans="1:15">
      <c r="A250" s="316">
        <v>2082001</v>
      </c>
      <c r="B250" s="317" t="s">
        <v>435</v>
      </c>
      <c r="C250" s="314">
        <v>65.254561</v>
      </c>
      <c r="D250" s="314">
        <v>39</v>
      </c>
      <c r="E250" s="314">
        <v>58.065975</v>
      </c>
      <c r="F250" s="314">
        <v>128</v>
      </c>
      <c r="G250" s="315">
        <f t="shared" si="62"/>
        <v>225.065975</v>
      </c>
      <c r="H250" s="314">
        <v>186.672215</v>
      </c>
      <c r="I250" s="314">
        <v>16.297299</v>
      </c>
      <c r="J250" s="334">
        <f t="shared" si="63"/>
        <v>0.417879461538462</v>
      </c>
      <c r="K250" s="315">
        <v>55.829916</v>
      </c>
      <c r="L250" s="315">
        <v>114.545</v>
      </c>
      <c r="M250" s="315">
        <v>157.995492</v>
      </c>
      <c r="N250" s="335">
        <f t="shared" si="64"/>
        <v>0.181503425426847</v>
      </c>
      <c r="O250" s="336"/>
    </row>
    <row r="251" spans="1:15">
      <c r="A251" s="316">
        <v>2082002</v>
      </c>
      <c r="B251" s="317" t="s">
        <v>436</v>
      </c>
      <c r="C251" s="314">
        <v>2</v>
      </c>
      <c r="D251" s="314">
        <v>0</v>
      </c>
      <c r="E251" s="314">
        <v>0.559386</v>
      </c>
      <c r="F251" s="314">
        <f>0</f>
        <v>0</v>
      </c>
      <c r="G251" s="315">
        <f t="shared" si="62"/>
        <v>0.559386</v>
      </c>
      <c r="H251" s="314">
        <v>0.022</v>
      </c>
      <c r="I251" s="314">
        <v>0</v>
      </c>
      <c r="J251" s="334" t="str">
        <f t="shared" si="63"/>
        <v>-</v>
      </c>
      <c r="K251" s="315">
        <v>0.022</v>
      </c>
      <c r="L251" s="315">
        <v>0</v>
      </c>
      <c r="M251" s="315">
        <v>0.496774</v>
      </c>
      <c r="N251" s="335">
        <f t="shared" si="64"/>
        <v>-0.955714268460105</v>
      </c>
      <c r="O251" s="336"/>
    </row>
    <row r="252" spans="1:15">
      <c r="A252" s="312">
        <v>20821</v>
      </c>
      <c r="B252" s="313" t="s">
        <v>166</v>
      </c>
      <c r="C252" s="314">
        <f>SUM(C253:C254)</f>
        <v>871.2424</v>
      </c>
      <c r="D252" s="314">
        <f>SUM(D253:D254)</f>
        <v>428</v>
      </c>
      <c r="E252" s="314">
        <f>SUM(E253:E254)</f>
        <v>70</v>
      </c>
      <c r="F252" s="314">
        <f>SUM(F253:F254)</f>
        <v>1400</v>
      </c>
      <c r="G252" s="315">
        <f t="shared" si="62"/>
        <v>1898</v>
      </c>
      <c r="H252" s="314">
        <f>I252+K252+L252</f>
        <v>1731.302092</v>
      </c>
      <c r="I252" s="314">
        <f>SUM(I253:I254)</f>
        <v>261.302092</v>
      </c>
      <c r="J252" s="334">
        <f t="shared" si="63"/>
        <v>0.610518906542056</v>
      </c>
      <c r="K252" s="314">
        <f t="shared" ref="K252:M252" si="75">SUM(K253:K254)</f>
        <v>70</v>
      </c>
      <c r="L252" s="314">
        <f t="shared" si="75"/>
        <v>1400</v>
      </c>
      <c r="M252" s="314">
        <f t="shared" si="75"/>
        <v>1461.4849</v>
      </c>
      <c r="N252" s="335">
        <f t="shared" si="64"/>
        <v>0.184618528730608</v>
      </c>
      <c r="O252" s="336"/>
    </row>
    <row r="253" spans="1:15">
      <c r="A253" s="316">
        <v>2082101</v>
      </c>
      <c r="B253" s="317" t="s">
        <v>437</v>
      </c>
      <c r="C253" s="314">
        <v>49.424</v>
      </c>
      <c r="D253" s="314">
        <v>36</v>
      </c>
      <c r="E253" s="314">
        <v>0</v>
      </c>
      <c r="F253" s="314">
        <v>86</v>
      </c>
      <c r="G253" s="315">
        <f t="shared" si="62"/>
        <v>122</v>
      </c>
      <c r="H253" s="314">
        <v>112.9331</v>
      </c>
      <c r="I253" s="314">
        <v>26.9331</v>
      </c>
      <c r="J253" s="334">
        <f t="shared" si="63"/>
        <v>0.748141666666667</v>
      </c>
      <c r="K253" s="315">
        <v>0</v>
      </c>
      <c r="L253" s="315">
        <v>86</v>
      </c>
      <c r="M253" s="315">
        <v>82.8736</v>
      </c>
      <c r="N253" s="335">
        <f t="shared" si="64"/>
        <v>0.362715026256854</v>
      </c>
      <c r="O253" s="336"/>
    </row>
    <row r="254" spans="1:15">
      <c r="A254" s="316">
        <v>2082102</v>
      </c>
      <c r="B254" s="317" t="s">
        <v>438</v>
      </c>
      <c r="C254" s="314">
        <v>821.8184</v>
      </c>
      <c r="D254" s="314">
        <v>392</v>
      </c>
      <c r="E254" s="314">
        <v>70</v>
      </c>
      <c r="F254" s="314">
        <v>1314</v>
      </c>
      <c r="G254" s="315">
        <f t="shared" si="62"/>
        <v>1776</v>
      </c>
      <c r="H254" s="314">
        <v>1618.368992</v>
      </c>
      <c r="I254" s="314">
        <v>234.368992</v>
      </c>
      <c r="J254" s="334">
        <f t="shared" si="63"/>
        <v>0.597880081632653</v>
      </c>
      <c r="K254" s="315">
        <v>70</v>
      </c>
      <c r="L254" s="315">
        <v>1314</v>
      </c>
      <c r="M254" s="315">
        <v>1378.6113</v>
      </c>
      <c r="N254" s="335">
        <f t="shared" si="64"/>
        <v>0.173912466842539</v>
      </c>
      <c r="O254" s="336"/>
    </row>
    <row r="255" spans="1:15">
      <c r="A255" s="312">
        <v>20825</v>
      </c>
      <c r="B255" s="313" t="s">
        <v>167</v>
      </c>
      <c r="C255" s="314">
        <f>SUM(C256:C257)</f>
        <v>19.95108</v>
      </c>
      <c r="D255" s="314">
        <f>SUM(D256:D257)</f>
        <v>20</v>
      </c>
      <c r="E255" s="314">
        <f>SUM(E256:E257)</f>
        <v>0</v>
      </c>
      <c r="F255" s="314">
        <f>SUM(F256:F257)</f>
        <v>36.58</v>
      </c>
      <c r="G255" s="315">
        <f t="shared" si="62"/>
        <v>56.58</v>
      </c>
      <c r="H255" s="314">
        <f>I255+K255+L255</f>
        <v>59.562</v>
      </c>
      <c r="I255" s="314">
        <f>SUM(I256:I257)</f>
        <v>22.982</v>
      </c>
      <c r="J255" s="334">
        <f t="shared" si="63"/>
        <v>1.1491</v>
      </c>
      <c r="K255" s="314">
        <f t="shared" ref="K255:M255" si="76">SUM(K256:K257)</f>
        <v>0</v>
      </c>
      <c r="L255" s="314">
        <f t="shared" si="76"/>
        <v>36.58</v>
      </c>
      <c r="M255" s="314">
        <f t="shared" si="76"/>
        <v>60.06228</v>
      </c>
      <c r="N255" s="335">
        <f t="shared" si="64"/>
        <v>-0.00832935413041269</v>
      </c>
      <c r="O255" s="336"/>
    </row>
    <row r="256" spans="1:15">
      <c r="A256" s="316">
        <v>2082501</v>
      </c>
      <c r="B256" s="317" t="s">
        <v>439</v>
      </c>
      <c r="C256" s="314">
        <v>0</v>
      </c>
      <c r="D256" s="314">
        <v>0</v>
      </c>
      <c r="E256" s="314">
        <v>0</v>
      </c>
      <c r="F256" s="314">
        <v>14.06</v>
      </c>
      <c r="G256" s="315">
        <f t="shared" si="62"/>
        <v>14.06</v>
      </c>
      <c r="H256" s="314">
        <v>14.06</v>
      </c>
      <c r="I256" s="314">
        <v>0</v>
      </c>
      <c r="J256" s="334" t="str">
        <f t="shared" si="63"/>
        <v>-</v>
      </c>
      <c r="K256" s="315">
        <v>0</v>
      </c>
      <c r="L256" s="315">
        <v>14.06</v>
      </c>
      <c r="M256" s="315">
        <v>16.1287</v>
      </c>
      <c r="N256" s="335">
        <f t="shared" si="64"/>
        <v>-0.128262042198069</v>
      </c>
      <c r="O256" s="336"/>
    </row>
    <row r="257" spans="1:15">
      <c r="A257" s="316">
        <v>2082502</v>
      </c>
      <c r="B257" s="317" t="s">
        <v>440</v>
      </c>
      <c r="C257" s="314">
        <v>19.95108</v>
      </c>
      <c r="D257" s="314">
        <v>20</v>
      </c>
      <c r="E257" s="314">
        <v>0</v>
      </c>
      <c r="F257" s="314">
        <v>22.52</v>
      </c>
      <c r="G257" s="315">
        <f t="shared" si="62"/>
        <v>42.52</v>
      </c>
      <c r="H257" s="314">
        <v>45.502</v>
      </c>
      <c r="I257" s="314">
        <v>22.982</v>
      </c>
      <c r="J257" s="334">
        <f t="shared" si="63"/>
        <v>1.1491</v>
      </c>
      <c r="K257" s="315">
        <v>0</v>
      </c>
      <c r="L257" s="315">
        <v>22.52</v>
      </c>
      <c r="M257" s="315">
        <v>43.93358</v>
      </c>
      <c r="N257" s="335">
        <f t="shared" si="64"/>
        <v>0.0356997995610648</v>
      </c>
      <c r="O257" s="336"/>
    </row>
    <row r="258" spans="1:15">
      <c r="A258" s="312">
        <v>20826</v>
      </c>
      <c r="B258" s="313" t="s">
        <v>168</v>
      </c>
      <c r="C258" s="314">
        <f>SUM(C259)</f>
        <v>2125.1002</v>
      </c>
      <c r="D258" s="314">
        <f>SUM(D259)</f>
        <v>2175</v>
      </c>
      <c r="E258" s="314">
        <f>SUM(E259)</f>
        <v>0</v>
      </c>
      <c r="F258" s="314">
        <f>SUM(F259)</f>
        <v>0</v>
      </c>
      <c r="G258" s="315">
        <f t="shared" si="62"/>
        <v>2175</v>
      </c>
      <c r="H258" s="314">
        <f>I258+K258+L258</f>
        <v>104.064528</v>
      </c>
      <c r="I258" s="314">
        <f>SUM(I259)</f>
        <v>104.064528</v>
      </c>
      <c r="J258" s="334">
        <f t="shared" si="63"/>
        <v>0.04784576</v>
      </c>
      <c r="K258" s="314">
        <f t="shared" ref="K258:M258" si="77">SUM(K259)</f>
        <v>0</v>
      </c>
      <c r="L258" s="314">
        <f t="shared" si="77"/>
        <v>0</v>
      </c>
      <c r="M258" s="314">
        <f t="shared" si="77"/>
        <v>1662.96932</v>
      </c>
      <c r="N258" s="335">
        <f t="shared" si="64"/>
        <v>-0.937422460686166</v>
      </c>
      <c r="O258" s="336"/>
    </row>
    <row r="259" ht="24" spans="1:15">
      <c r="A259" s="316">
        <v>2082602</v>
      </c>
      <c r="B259" s="317" t="s">
        <v>441</v>
      </c>
      <c r="C259" s="314">
        <v>2125.1002</v>
      </c>
      <c r="D259" s="314">
        <v>2175</v>
      </c>
      <c r="E259" s="314">
        <v>0</v>
      </c>
      <c r="F259" s="314">
        <f>0</f>
        <v>0</v>
      </c>
      <c r="G259" s="315">
        <f t="shared" si="62"/>
        <v>2175</v>
      </c>
      <c r="H259" s="314">
        <v>134.889528</v>
      </c>
      <c r="I259" s="314">
        <v>104.064528</v>
      </c>
      <c r="J259" s="334">
        <f t="shared" si="63"/>
        <v>0.04784576</v>
      </c>
      <c r="K259" s="315">
        <v>0</v>
      </c>
      <c r="L259" s="315">
        <v>0</v>
      </c>
      <c r="M259" s="315">
        <v>1662.96932</v>
      </c>
      <c r="N259" s="335">
        <f t="shared" si="64"/>
        <v>-0.918886340007764</v>
      </c>
      <c r="O259" s="336"/>
    </row>
    <row r="260" spans="1:15">
      <c r="A260" s="312">
        <v>20827</v>
      </c>
      <c r="B260" s="313" t="s">
        <v>442</v>
      </c>
      <c r="C260" s="314">
        <f>SUM(C262)</f>
        <v>0</v>
      </c>
      <c r="D260" s="314">
        <f>SUM(D262)</f>
        <v>5</v>
      </c>
      <c r="E260" s="314">
        <f>SUM(E262)</f>
        <v>0</v>
      </c>
      <c r="F260" s="314">
        <f t="shared" ref="D260:M260" si="78">SUM(F262)</f>
        <v>0</v>
      </c>
      <c r="G260" s="315">
        <f t="shared" si="62"/>
        <v>5</v>
      </c>
      <c r="H260" s="314">
        <f>I260+K260+L260</f>
        <v>0</v>
      </c>
      <c r="I260" s="314">
        <f t="shared" si="78"/>
        <v>0</v>
      </c>
      <c r="J260" s="334">
        <f t="shared" si="63"/>
        <v>0</v>
      </c>
      <c r="K260" s="314">
        <f t="shared" si="78"/>
        <v>0</v>
      </c>
      <c r="L260" s="314">
        <f t="shared" si="78"/>
        <v>0</v>
      </c>
      <c r="M260" s="314">
        <f t="shared" si="78"/>
        <v>0</v>
      </c>
      <c r="N260" s="335" t="str">
        <f t="shared" si="64"/>
        <v>-</v>
      </c>
      <c r="O260" s="336"/>
    </row>
    <row r="261" spans="1:15">
      <c r="A261" s="316">
        <v>2082701</v>
      </c>
      <c r="B261" s="313" t="s">
        <v>443</v>
      </c>
      <c r="C261" s="314">
        <v>0</v>
      </c>
      <c r="D261" s="314">
        <f>0</f>
        <v>0</v>
      </c>
      <c r="E261" s="314">
        <v>0</v>
      </c>
      <c r="F261" s="314">
        <f>0</f>
        <v>0</v>
      </c>
      <c r="G261" s="315">
        <f t="shared" si="62"/>
        <v>0</v>
      </c>
      <c r="H261" s="314">
        <f>0</f>
        <v>0</v>
      </c>
      <c r="I261" s="314">
        <v>0</v>
      </c>
      <c r="J261" s="334" t="str">
        <f t="shared" si="63"/>
        <v>-</v>
      </c>
      <c r="K261" s="315">
        <v>0</v>
      </c>
      <c r="L261" s="315">
        <v>0</v>
      </c>
      <c r="M261" s="314">
        <f>0</f>
        <v>0</v>
      </c>
      <c r="N261" s="335" t="str">
        <f t="shared" si="64"/>
        <v>-</v>
      </c>
      <c r="O261" s="336"/>
    </row>
    <row r="262" spans="1:15">
      <c r="A262" s="316">
        <v>2082702</v>
      </c>
      <c r="B262" s="317" t="s">
        <v>444</v>
      </c>
      <c r="C262" s="314">
        <v>0</v>
      </c>
      <c r="D262" s="314">
        <v>5</v>
      </c>
      <c r="E262" s="314">
        <v>0</v>
      </c>
      <c r="F262" s="314">
        <f>0</f>
        <v>0</v>
      </c>
      <c r="G262" s="315">
        <f t="shared" si="62"/>
        <v>5</v>
      </c>
      <c r="H262" s="314">
        <v>0</v>
      </c>
      <c r="I262" s="314">
        <v>0</v>
      </c>
      <c r="J262" s="334">
        <f t="shared" si="63"/>
        <v>0</v>
      </c>
      <c r="K262" s="315">
        <v>0</v>
      </c>
      <c r="L262" s="315">
        <v>0</v>
      </c>
      <c r="M262" s="315">
        <f>0</f>
        <v>0</v>
      </c>
      <c r="N262" s="335" t="str">
        <f t="shared" si="64"/>
        <v>-</v>
      </c>
      <c r="O262" s="336"/>
    </row>
    <row r="263" spans="1:15">
      <c r="A263" s="312">
        <v>20828</v>
      </c>
      <c r="B263" s="313" t="s">
        <v>169</v>
      </c>
      <c r="C263" s="314">
        <f>SUM(C264:C266)</f>
        <v>273.322477</v>
      </c>
      <c r="D263" s="314">
        <f>SUM(D264:D266)</f>
        <v>277</v>
      </c>
      <c r="E263" s="314">
        <f>SUM(E264:E266)</f>
        <v>0</v>
      </c>
      <c r="F263" s="314">
        <f>SUM(F264:F266)</f>
        <v>0</v>
      </c>
      <c r="G263" s="315">
        <f t="shared" si="62"/>
        <v>277</v>
      </c>
      <c r="H263" s="314">
        <f>I263+K263+L263</f>
        <v>264.468247</v>
      </c>
      <c r="I263" s="314">
        <f>SUM(I264:I266)</f>
        <v>264.468247</v>
      </c>
      <c r="J263" s="334">
        <f t="shared" si="63"/>
        <v>0.954759014440433</v>
      </c>
      <c r="K263" s="314">
        <f t="shared" ref="K263:M263" si="79">SUM(K264:K266)</f>
        <v>0</v>
      </c>
      <c r="L263" s="314">
        <f t="shared" si="79"/>
        <v>0</v>
      </c>
      <c r="M263" s="314">
        <f t="shared" si="79"/>
        <v>238.342229</v>
      </c>
      <c r="N263" s="335">
        <f t="shared" si="64"/>
        <v>0.109615564600598</v>
      </c>
      <c r="O263" s="336"/>
    </row>
    <row r="264" spans="1:15">
      <c r="A264" s="316">
        <v>2082801</v>
      </c>
      <c r="B264" s="317" t="s">
        <v>317</v>
      </c>
      <c r="C264" s="314">
        <v>234.722477</v>
      </c>
      <c r="D264" s="314">
        <v>240</v>
      </c>
      <c r="E264" s="314">
        <v>0</v>
      </c>
      <c r="F264" s="314">
        <f>0</f>
        <v>0</v>
      </c>
      <c r="G264" s="315">
        <f t="shared" si="62"/>
        <v>240</v>
      </c>
      <c r="H264" s="314">
        <v>229.476147</v>
      </c>
      <c r="I264" s="314">
        <v>229.476147</v>
      </c>
      <c r="J264" s="334">
        <f t="shared" si="63"/>
        <v>0.9561506125</v>
      </c>
      <c r="K264" s="315">
        <v>0</v>
      </c>
      <c r="L264" s="315">
        <v>0</v>
      </c>
      <c r="M264" s="315">
        <v>222.285029</v>
      </c>
      <c r="N264" s="335">
        <f t="shared" si="64"/>
        <v>0.0323508876524472</v>
      </c>
      <c r="O264" s="336"/>
    </row>
    <row r="265" spans="1:15">
      <c r="A265" s="316">
        <v>2082804</v>
      </c>
      <c r="B265" s="317" t="s">
        <v>445</v>
      </c>
      <c r="C265" s="314">
        <v>38.6</v>
      </c>
      <c r="D265" s="314">
        <v>37</v>
      </c>
      <c r="E265" s="314">
        <v>0</v>
      </c>
      <c r="F265" s="314">
        <f>0</f>
        <v>0</v>
      </c>
      <c r="G265" s="315">
        <f t="shared" ref="G265:G328" si="80">D265+E265+F265</f>
        <v>37</v>
      </c>
      <c r="H265" s="314">
        <v>34.9921</v>
      </c>
      <c r="I265" s="314">
        <v>34.9921</v>
      </c>
      <c r="J265" s="334">
        <f t="shared" ref="J265:J328" si="81">IFERROR(I265/D265,"-")</f>
        <v>0.945732432432432</v>
      </c>
      <c r="K265" s="315">
        <v>0</v>
      </c>
      <c r="L265" s="315">
        <v>0</v>
      </c>
      <c r="M265" s="315">
        <v>16.0572</v>
      </c>
      <c r="N265" s="335">
        <f t="shared" ref="N265:N328" si="82">IFERROR(H265/M265-1,"-")</f>
        <v>1.17921555439304</v>
      </c>
      <c r="O265" s="336"/>
    </row>
    <row r="266" spans="1:15">
      <c r="A266" s="316">
        <v>2082899</v>
      </c>
      <c r="B266" s="317" t="s">
        <v>446</v>
      </c>
      <c r="C266" s="314">
        <v>0</v>
      </c>
      <c r="D266" s="314">
        <v>0</v>
      </c>
      <c r="E266" s="314">
        <v>0</v>
      </c>
      <c r="F266" s="314">
        <f>0</f>
        <v>0</v>
      </c>
      <c r="G266" s="315">
        <f t="shared" si="80"/>
        <v>0</v>
      </c>
      <c r="H266" s="314">
        <v>0</v>
      </c>
      <c r="I266" s="314">
        <v>0</v>
      </c>
      <c r="J266" s="334" t="str">
        <f t="shared" si="81"/>
        <v>-</v>
      </c>
      <c r="K266" s="315">
        <v>0</v>
      </c>
      <c r="L266" s="315">
        <v>0</v>
      </c>
      <c r="M266" s="315">
        <v>0</v>
      </c>
      <c r="N266" s="335" t="str">
        <f t="shared" si="82"/>
        <v>-</v>
      </c>
      <c r="O266" s="336"/>
    </row>
    <row r="267" spans="1:15">
      <c r="A267" s="312">
        <v>20899</v>
      </c>
      <c r="B267" s="313" t="s">
        <v>170</v>
      </c>
      <c r="C267" s="314">
        <f>SUM(C268)</f>
        <v>236.394643</v>
      </c>
      <c r="D267" s="314">
        <f>SUM(D268)</f>
        <v>364</v>
      </c>
      <c r="E267" s="314">
        <f>SUM(E268)</f>
        <v>68.312</v>
      </c>
      <c r="F267" s="314">
        <f>SUM(F268)</f>
        <v>69.312</v>
      </c>
      <c r="G267" s="315">
        <f t="shared" si="80"/>
        <v>501.624</v>
      </c>
      <c r="H267" s="314">
        <f>I267+K267+L267</f>
        <v>343.480576999999</v>
      </c>
      <c r="I267" s="314">
        <f>SUM(I268)</f>
        <v>343.456576999999</v>
      </c>
      <c r="J267" s="334">
        <f t="shared" si="81"/>
        <v>0.943562024725272</v>
      </c>
      <c r="K267" s="314">
        <f t="shared" ref="K267:M267" si="83">SUM(K268)</f>
        <v>0.024</v>
      </c>
      <c r="L267" s="314">
        <f t="shared" si="83"/>
        <v>0</v>
      </c>
      <c r="M267" s="314">
        <f t="shared" si="83"/>
        <v>78.599938</v>
      </c>
      <c r="N267" s="335">
        <f t="shared" si="82"/>
        <v>3.36998534273652</v>
      </c>
      <c r="O267" s="336"/>
    </row>
    <row r="268" spans="1:15">
      <c r="A268" s="316">
        <v>2089999</v>
      </c>
      <c r="B268" s="317" t="s">
        <v>170</v>
      </c>
      <c r="C268" s="314">
        <v>236.394643</v>
      </c>
      <c r="D268" s="314">
        <v>364</v>
      </c>
      <c r="E268" s="314">
        <v>68.312</v>
      </c>
      <c r="F268" s="314">
        <v>69.312</v>
      </c>
      <c r="G268" s="315">
        <f t="shared" si="80"/>
        <v>501.624</v>
      </c>
      <c r="H268" s="314">
        <v>340.391404999999</v>
      </c>
      <c r="I268" s="314">
        <v>343.456576999999</v>
      </c>
      <c r="J268" s="334">
        <f t="shared" si="81"/>
        <v>0.943562024725272</v>
      </c>
      <c r="K268" s="315">
        <v>0.024</v>
      </c>
      <c r="L268" s="315">
        <v>0</v>
      </c>
      <c r="M268" s="315">
        <v>78.599938</v>
      </c>
      <c r="N268" s="335">
        <f t="shared" si="82"/>
        <v>3.33068286898647</v>
      </c>
      <c r="O268" s="336"/>
    </row>
    <row r="269" spans="1:15">
      <c r="A269" s="309">
        <v>210</v>
      </c>
      <c r="B269" s="310" t="s">
        <v>171</v>
      </c>
      <c r="C269" s="338">
        <f>SUM(C270,C273,C276,C279,C289,C292,C297,C299,C302,C304,C287,C308)</f>
        <v>19831.502329</v>
      </c>
      <c r="D269" s="338">
        <f>SUM(D270,D273,D276,D279,D289,D292,D297,D299,D302,D304,D287,D308)</f>
        <v>18717.3392</v>
      </c>
      <c r="E269" s="338">
        <f>SUM(E270,E273,E276,E279,E289,E292,E297,E299,E302,E304,E287,E308)</f>
        <v>1677.992826</v>
      </c>
      <c r="F269" s="338">
        <f>SUM(F270,F273,F276,F279,F289,F292,F297,F299,F302,F304,F287,F308)</f>
        <v>6769.015848</v>
      </c>
      <c r="G269" s="339">
        <f t="shared" si="80"/>
        <v>27164.347874</v>
      </c>
      <c r="H269" s="338">
        <f>SUM(H270,H273,H276,H279,H289,H292,H297,H299,H302,H304,H287,H308)</f>
        <v>24544.655918</v>
      </c>
      <c r="I269" s="338">
        <f>SUM(I270,I273,I276,I279,I289,I292,I297,I299,I302,I304,I287,I308)</f>
        <v>17946.670589</v>
      </c>
      <c r="J269" s="330">
        <f t="shared" si="81"/>
        <v>0.958825952622582</v>
      </c>
      <c r="K269" s="338">
        <f t="shared" ref="K269:M269" si="84">SUM(K270,K273,K276,K279,K289,K292,K297,K299,K302,K304,K287,K308)</f>
        <v>1087.960164</v>
      </c>
      <c r="L269" s="338">
        <f t="shared" si="84"/>
        <v>5510.025165</v>
      </c>
      <c r="M269" s="338">
        <f t="shared" si="84"/>
        <v>19159.0295592251</v>
      </c>
      <c r="N269" s="331">
        <f t="shared" si="82"/>
        <v>0.281101208290672</v>
      </c>
      <c r="O269" s="336"/>
    </row>
    <row r="270" spans="1:15">
      <c r="A270" s="312">
        <v>21001</v>
      </c>
      <c r="B270" s="313" t="s">
        <v>172</v>
      </c>
      <c r="C270" s="314">
        <f>SUM(C271:C272)</f>
        <v>1665.4143</v>
      </c>
      <c r="D270" s="314">
        <f>SUM(D271:D272)</f>
        <v>1583</v>
      </c>
      <c r="E270" s="314">
        <f>SUM(E271:E272)</f>
        <v>2.6882</v>
      </c>
      <c r="F270" s="314">
        <f>SUM(F271:F272)</f>
        <v>0</v>
      </c>
      <c r="G270" s="315">
        <f t="shared" si="80"/>
        <v>1585.6882</v>
      </c>
      <c r="H270" s="314">
        <f>I270+K270+L270</f>
        <v>1556.970662</v>
      </c>
      <c r="I270" s="314">
        <f>SUM(I271:I272)</f>
        <v>1555.560122</v>
      </c>
      <c r="J270" s="334">
        <f t="shared" si="81"/>
        <v>0.982665901452938</v>
      </c>
      <c r="K270" s="314">
        <f t="shared" ref="K270:M270" si="85">SUM(K271:K272)</f>
        <v>1.41054</v>
      </c>
      <c r="L270" s="314">
        <f t="shared" si="85"/>
        <v>0</v>
      </c>
      <c r="M270" s="314">
        <f t="shared" si="85"/>
        <v>1440.634564</v>
      </c>
      <c r="N270" s="335">
        <f t="shared" si="82"/>
        <v>0.0807533714011321</v>
      </c>
      <c r="O270" s="336"/>
    </row>
    <row r="271" spans="1:15">
      <c r="A271" s="316">
        <v>2100101</v>
      </c>
      <c r="B271" s="317" t="s">
        <v>317</v>
      </c>
      <c r="C271" s="314">
        <v>1484.6143</v>
      </c>
      <c r="D271" s="314">
        <v>1503</v>
      </c>
      <c r="E271" s="314">
        <v>0</v>
      </c>
      <c r="F271" s="314">
        <f>0</f>
        <v>0</v>
      </c>
      <c r="G271" s="315">
        <f t="shared" si="80"/>
        <v>1503</v>
      </c>
      <c r="H271" s="314">
        <v>1489.196622</v>
      </c>
      <c r="I271" s="314">
        <v>1489.196622</v>
      </c>
      <c r="J271" s="334">
        <f t="shared" si="81"/>
        <v>0.990816115768463</v>
      </c>
      <c r="K271" s="315">
        <v>0</v>
      </c>
      <c r="L271" s="315">
        <v>0</v>
      </c>
      <c r="M271" s="315">
        <v>1424.436504</v>
      </c>
      <c r="N271" s="335">
        <f t="shared" si="82"/>
        <v>0.0454636748062447</v>
      </c>
      <c r="O271" s="336"/>
    </row>
    <row r="272" spans="1:15">
      <c r="A272" s="316">
        <v>2100199</v>
      </c>
      <c r="B272" s="317" t="s">
        <v>447</v>
      </c>
      <c r="C272" s="314">
        <v>180.8</v>
      </c>
      <c r="D272" s="314">
        <v>80</v>
      </c>
      <c r="E272" s="314">
        <v>2.6882</v>
      </c>
      <c r="F272" s="314">
        <f>0</f>
        <v>0</v>
      </c>
      <c r="G272" s="315">
        <f t="shared" si="80"/>
        <v>82.6882</v>
      </c>
      <c r="H272" s="314">
        <v>67.77404</v>
      </c>
      <c r="I272" s="314">
        <v>66.3635</v>
      </c>
      <c r="J272" s="334">
        <f t="shared" si="81"/>
        <v>0.82954375</v>
      </c>
      <c r="K272" s="315">
        <v>1.41054</v>
      </c>
      <c r="L272" s="315">
        <v>0</v>
      </c>
      <c r="M272" s="315">
        <v>16.19806</v>
      </c>
      <c r="N272" s="335">
        <f t="shared" si="82"/>
        <v>3.18408377299504</v>
      </c>
      <c r="O272" s="336"/>
    </row>
    <row r="273" spans="1:15">
      <c r="A273" s="312">
        <v>21002</v>
      </c>
      <c r="B273" s="313" t="s">
        <v>173</v>
      </c>
      <c r="C273" s="314">
        <f>SUM(C274:C275)</f>
        <v>1999.899</v>
      </c>
      <c r="D273" s="314">
        <f>SUM(D274:D275)</f>
        <v>1998</v>
      </c>
      <c r="E273" s="314">
        <f>SUM(E274:E275)</f>
        <v>212</v>
      </c>
      <c r="F273" s="314">
        <f>SUM(F274:F275)</f>
        <v>123</v>
      </c>
      <c r="G273" s="315">
        <f t="shared" si="80"/>
        <v>2333</v>
      </c>
      <c r="H273" s="314">
        <f>I273+K273+L273</f>
        <v>2254.958444</v>
      </c>
      <c r="I273" s="314">
        <f>SUM(I274:I275)</f>
        <v>1919.958444</v>
      </c>
      <c r="J273" s="334">
        <f t="shared" si="81"/>
        <v>0.960940162162162</v>
      </c>
      <c r="K273" s="314">
        <f t="shared" ref="K273:M273" si="86">SUM(K274:K275)</f>
        <v>212</v>
      </c>
      <c r="L273" s="314">
        <f t="shared" si="86"/>
        <v>123</v>
      </c>
      <c r="M273" s="314">
        <f t="shared" si="86"/>
        <v>1912.147349</v>
      </c>
      <c r="N273" s="335">
        <f t="shared" si="82"/>
        <v>0.179280689419296</v>
      </c>
      <c r="O273" s="336"/>
    </row>
    <row r="274" spans="1:15">
      <c r="A274" s="316">
        <v>2100201</v>
      </c>
      <c r="B274" s="317" t="s">
        <v>448</v>
      </c>
      <c r="C274" s="314">
        <v>1999.899</v>
      </c>
      <c r="D274" s="314">
        <v>1998</v>
      </c>
      <c r="E274" s="314">
        <v>0</v>
      </c>
      <c r="F274" s="314">
        <f>0</f>
        <v>0</v>
      </c>
      <c r="G274" s="315">
        <f t="shared" si="80"/>
        <v>1998</v>
      </c>
      <c r="H274" s="314">
        <v>1919.958444</v>
      </c>
      <c r="I274" s="314">
        <v>1919.958444</v>
      </c>
      <c r="J274" s="334">
        <f t="shared" si="81"/>
        <v>0.960940162162162</v>
      </c>
      <c r="K274" s="315">
        <v>0</v>
      </c>
      <c r="L274" s="315">
        <v>0</v>
      </c>
      <c r="M274" s="315">
        <v>1712.147349</v>
      </c>
      <c r="N274" s="335">
        <f t="shared" si="82"/>
        <v>0.121374538891979</v>
      </c>
      <c r="O274" s="336"/>
    </row>
    <row r="275" spans="1:15">
      <c r="A275" s="316">
        <v>2100299</v>
      </c>
      <c r="B275" s="317" t="s">
        <v>449</v>
      </c>
      <c r="C275" s="314">
        <v>0</v>
      </c>
      <c r="D275" s="314">
        <v>0</v>
      </c>
      <c r="E275" s="314">
        <v>212</v>
      </c>
      <c r="F275" s="314">
        <v>123</v>
      </c>
      <c r="G275" s="315">
        <f t="shared" si="80"/>
        <v>335</v>
      </c>
      <c r="H275" s="314">
        <v>335</v>
      </c>
      <c r="I275" s="314">
        <v>0</v>
      </c>
      <c r="J275" s="334" t="str">
        <f t="shared" si="81"/>
        <v>-</v>
      </c>
      <c r="K275" s="315">
        <v>212</v>
      </c>
      <c r="L275" s="315">
        <v>123</v>
      </c>
      <c r="M275" s="315">
        <v>200</v>
      </c>
      <c r="N275" s="335">
        <f t="shared" si="82"/>
        <v>0.675</v>
      </c>
      <c r="O275" s="336"/>
    </row>
    <row r="276" spans="1:15">
      <c r="A276" s="312">
        <v>21003</v>
      </c>
      <c r="B276" s="313" t="s">
        <v>174</v>
      </c>
      <c r="C276" s="314">
        <f>SUM(C277:C278)</f>
        <v>4511.614577</v>
      </c>
      <c r="D276" s="314">
        <f>SUM(D277:D278)</f>
        <v>4652</v>
      </c>
      <c r="E276" s="314">
        <f>SUM(E277:E278)</f>
        <v>175.471116</v>
      </c>
      <c r="F276" s="314">
        <f>SUM(F277:F278)</f>
        <v>778.78</v>
      </c>
      <c r="G276" s="315">
        <f t="shared" si="80"/>
        <v>5606.251116</v>
      </c>
      <c r="H276" s="314">
        <f>I276+K276+L276</f>
        <v>5084.117114</v>
      </c>
      <c r="I276" s="314">
        <f>SUM(I277:I278)</f>
        <v>4456.361167</v>
      </c>
      <c r="J276" s="334">
        <f t="shared" si="81"/>
        <v>0.957945220765262</v>
      </c>
      <c r="K276" s="314">
        <f t="shared" ref="K276:M276" si="87">SUM(K277:K278)</f>
        <v>133.015116</v>
      </c>
      <c r="L276" s="314">
        <f t="shared" si="87"/>
        <v>494.740831</v>
      </c>
      <c r="M276" s="314">
        <f t="shared" si="87"/>
        <v>4437.354132</v>
      </c>
      <c r="N276" s="335">
        <f t="shared" si="82"/>
        <v>0.145754195577014</v>
      </c>
      <c r="O276" s="336"/>
    </row>
    <row r="277" spans="1:15">
      <c r="A277" s="316">
        <v>2100302</v>
      </c>
      <c r="B277" s="316" t="s">
        <v>450</v>
      </c>
      <c r="C277" s="314">
        <v>4070.414769</v>
      </c>
      <c r="D277" s="314">
        <v>4182</v>
      </c>
      <c r="E277" s="314">
        <v>50</v>
      </c>
      <c r="F277" s="314">
        <f>0</f>
        <v>0</v>
      </c>
      <c r="G277" s="315">
        <f t="shared" si="80"/>
        <v>4232</v>
      </c>
      <c r="H277" s="314">
        <v>4065.635891</v>
      </c>
      <c r="I277" s="314">
        <v>4015.635891</v>
      </c>
      <c r="J277" s="334">
        <f t="shared" si="81"/>
        <v>0.960219007890961</v>
      </c>
      <c r="K277" s="315">
        <v>50</v>
      </c>
      <c r="L277" s="315">
        <v>0</v>
      </c>
      <c r="M277" s="315">
        <v>3740.979612</v>
      </c>
      <c r="N277" s="335">
        <f t="shared" si="82"/>
        <v>0.0867837605846862</v>
      </c>
      <c r="O277" s="336"/>
    </row>
    <row r="278" spans="1:15">
      <c r="A278" s="316">
        <v>2100399</v>
      </c>
      <c r="B278" s="317" t="s">
        <v>451</v>
      </c>
      <c r="C278" s="314">
        <v>441.199808</v>
      </c>
      <c r="D278" s="314">
        <v>470</v>
      </c>
      <c r="E278" s="314">
        <v>125.471116</v>
      </c>
      <c r="F278" s="314">
        <v>778.78</v>
      </c>
      <c r="G278" s="315">
        <f t="shared" si="80"/>
        <v>1374.251116</v>
      </c>
      <c r="H278" s="314">
        <v>1018.481223</v>
      </c>
      <c r="I278" s="314">
        <v>440.725276</v>
      </c>
      <c r="J278" s="334">
        <f t="shared" si="81"/>
        <v>0.937713353191489</v>
      </c>
      <c r="K278" s="315">
        <v>83.015116</v>
      </c>
      <c r="L278" s="315">
        <v>494.740831</v>
      </c>
      <c r="M278" s="315">
        <v>696.37452</v>
      </c>
      <c r="N278" s="335">
        <f t="shared" si="82"/>
        <v>0.462548088347632</v>
      </c>
      <c r="O278" s="336"/>
    </row>
    <row r="279" spans="1:15">
      <c r="A279" s="312">
        <v>21004</v>
      </c>
      <c r="B279" s="313" t="s">
        <v>175</v>
      </c>
      <c r="C279" s="314">
        <f>SUM(C280:C285)</f>
        <v>2077.235184</v>
      </c>
      <c r="D279" s="314">
        <f>SUM(D280:D285)</f>
        <v>1949</v>
      </c>
      <c r="E279" s="314">
        <f>SUM(E280:E285)</f>
        <v>673.124542</v>
      </c>
      <c r="F279" s="314">
        <f>SUM(F280:F286)</f>
        <v>4995.919448</v>
      </c>
      <c r="G279" s="315">
        <f t="shared" si="80"/>
        <v>7618.04399</v>
      </c>
      <c r="H279" s="314">
        <f>I279+K279+L279</f>
        <v>6703.183233</v>
      </c>
      <c r="I279" s="314">
        <f>SUM(I280:I285)</f>
        <v>1932.261926</v>
      </c>
      <c r="J279" s="334">
        <f t="shared" si="81"/>
        <v>0.991411968188815</v>
      </c>
      <c r="K279" s="314">
        <f t="shared" ref="K279:M279" si="88">SUM(K280:K285)</f>
        <v>427.900979</v>
      </c>
      <c r="L279" s="314">
        <f t="shared" si="88"/>
        <v>4343.020328</v>
      </c>
      <c r="M279" s="314">
        <f t="shared" si="88"/>
        <v>4698.522397</v>
      </c>
      <c r="N279" s="335">
        <f t="shared" si="82"/>
        <v>0.426657716323747</v>
      </c>
      <c r="O279" s="336"/>
    </row>
    <row r="280" spans="1:15">
      <c r="A280" s="316">
        <v>2100401</v>
      </c>
      <c r="B280" s="317" t="s">
        <v>452</v>
      </c>
      <c r="C280" s="314">
        <v>671.995443</v>
      </c>
      <c r="D280" s="314">
        <v>726</v>
      </c>
      <c r="E280" s="314">
        <v>0</v>
      </c>
      <c r="F280" s="314">
        <f>0</f>
        <v>0</v>
      </c>
      <c r="G280" s="315">
        <f t="shared" si="80"/>
        <v>726</v>
      </c>
      <c r="H280" s="314">
        <v>742.352177</v>
      </c>
      <c r="I280" s="314">
        <v>742.352177</v>
      </c>
      <c r="J280" s="334">
        <f t="shared" si="81"/>
        <v>1.02252365977961</v>
      </c>
      <c r="K280" s="315">
        <v>0</v>
      </c>
      <c r="L280" s="315">
        <v>0</v>
      </c>
      <c r="M280" s="315">
        <v>547.091046</v>
      </c>
      <c r="N280" s="335">
        <f t="shared" si="82"/>
        <v>0.35690792680237</v>
      </c>
      <c r="O280" s="336"/>
    </row>
    <row r="281" spans="1:15">
      <c r="A281" s="316">
        <v>2100402</v>
      </c>
      <c r="B281" s="317" t="s">
        <v>453</v>
      </c>
      <c r="C281" s="314">
        <v>282.725428</v>
      </c>
      <c r="D281" s="314">
        <v>277</v>
      </c>
      <c r="E281" s="314">
        <v>0</v>
      </c>
      <c r="F281" s="314">
        <f>0</f>
        <v>0</v>
      </c>
      <c r="G281" s="315">
        <f t="shared" si="80"/>
        <v>277</v>
      </c>
      <c r="H281" s="314">
        <v>271.659025</v>
      </c>
      <c r="I281" s="314">
        <v>271.659025</v>
      </c>
      <c r="J281" s="334">
        <f t="shared" si="81"/>
        <v>0.980718501805054</v>
      </c>
      <c r="K281" s="315">
        <v>0</v>
      </c>
      <c r="L281" s="315">
        <v>0</v>
      </c>
      <c r="M281" s="315">
        <v>253.497254</v>
      </c>
      <c r="N281" s="335">
        <f t="shared" si="82"/>
        <v>0.0716448431429557</v>
      </c>
      <c r="O281" s="336"/>
    </row>
    <row r="282" spans="1:15">
      <c r="A282" s="316">
        <v>2100403</v>
      </c>
      <c r="B282" s="317" t="s">
        <v>454</v>
      </c>
      <c r="C282" s="314">
        <v>784.233093</v>
      </c>
      <c r="D282" s="314">
        <v>770</v>
      </c>
      <c r="E282" s="314">
        <v>0</v>
      </c>
      <c r="F282" s="314">
        <f>0</f>
        <v>0</v>
      </c>
      <c r="G282" s="315">
        <f t="shared" si="80"/>
        <v>770</v>
      </c>
      <c r="H282" s="314">
        <v>781.158121</v>
      </c>
      <c r="I282" s="314">
        <v>781.158121</v>
      </c>
      <c r="J282" s="334">
        <f t="shared" si="81"/>
        <v>1.01449106623377</v>
      </c>
      <c r="K282" s="315">
        <v>0</v>
      </c>
      <c r="L282" s="315">
        <v>0</v>
      </c>
      <c r="M282" s="315">
        <v>732.182064</v>
      </c>
      <c r="N282" s="335">
        <f t="shared" si="82"/>
        <v>0.0668905445900134</v>
      </c>
      <c r="O282" s="336"/>
    </row>
    <row r="283" spans="1:15">
      <c r="A283" s="316">
        <v>2100408</v>
      </c>
      <c r="B283" s="317" t="s">
        <v>455</v>
      </c>
      <c r="C283" s="314">
        <v>127.28774</v>
      </c>
      <c r="D283" s="314">
        <v>111</v>
      </c>
      <c r="E283" s="314">
        <v>367.971979</v>
      </c>
      <c r="F283" s="314">
        <v>2599.188</v>
      </c>
      <c r="G283" s="315">
        <f t="shared" si="80"/>
        <v>3078.159979</v>
      </c>
      <c r="H283" s="314">
        <v>2917.414931</v>
      </c>
      <c r="I283" s="314">
        <v>110.8958</v>
      </c>
      <c r="J283" s="334">
        <f t="shared" si="81"/>
        <v>0.999061261261261</v>
      </c>
      <c r="K283" s="315">
        <v>308.684279</v>
      </c>
      <c r="L283" s="315">
        <v>2497.834852</v>
      </c>
      <c r="M283" s="315">
        <v>2383.124691</v>
      </c>
      <c r="N283" s="335">
        <f t="shared" si="82"/>
        <v>0.224197349814626</v>
      </c>
      <c r="O283" s="336"/>
    </row>
    <row r="284" spans="1:15">
      <c r="A284" s="316">
        <v>2100409</v>
      </c>
      <c r="B284" s="317" t="s">
        <v>456</v>
      </c>
      <c r="C284" s="314">
        <v>10.99348</v>
      </c>
      <c r="D284" s="314">
        <v>10</v>
      </c>
      <c r="E284" s="314">
        <v>115.5506</v>
      </c>
      <c r="F284" s="314">
        <v>232.21</v>
      </c>
      <c r="G284" s="315">
        <f t="shared" si="80"/>
        <v>357.7606</v>
      </c>
      <c r="H284" s="314">
        <v>281.941313</v>
      </c>
      <c r="I284" s="314">
        <v>10.353403</v>
      </c>
      <c r="J284" s="334">
        <f t="shared" si="81"/>
        <v>1.0353403</v>
      </c>
      <c r="K284" s="315">
        <v>106.1047</v>
      </c>
      <c r="L284" s="315">
        <v>165.48321</v>
      </c>
      <c r="M284" s="315">
        <v>142.928</v>
      </c>
      <c r="N284" s="335">
        <f t="shared" si="82"/>
        <v>0.972610776055077</v>
      </c>
      <c r="O284" s="336"/>
    </row>
    <row r="285" spans="1:15">
      <c r="A285" s="316">
        <v>2100410</v>
      </c>
      <c r="B285" s="317" t="s">
        <v>457</v>
      </c>
      <c r="C285" s="314">
        <v>200</v>
      </c>
      <c r="D285" s="314">
        <v>55</v>
      </c>
      <c r="E285" s="314">
        <v>189.601963</v>
      </c>
      <c r="F285" s="314">
        <v>2144.161448</v>
      </c>
      <c r="G285" s="315">
        <f t="shared" si="80"/>
        <v>2388.763411</v>
      </c>
      <c r="H285" s="314">
        <v>1708.657666</v>
      </c>
      <c r="I285" s="314">
        <v>15.8434</v>
      </c>
      <c r="J285" s="334">
        <f t="shared" si="81"/>
        <v>0.288061818181818</v>
      </c>
      <c r="K285" s="315">
        <v>13.112</v>
      </c>
      <c r="L285" s="315">
        <v>1679.702266</v>
      </c>
      <c r="M285" s="315">
        <v>639.699342</v>
      </c>
      <c r="N285" s="335">
        <f t="shared" si="82"/>
        <v>1.67103239571567</v>
      </c>
      <c r="O285" s="336"/>
    </row>
    <row r="286" spans="1:15">
      <c r="A286" s="316">
        <v>2100499</v>
      </c>
      <c r="B286" s="313" t="s">
        <v>458</v>
      </c>
      <c r="C286" s="314">
        <v>0</v>
      </c>
      <c r="D286" s="314">
        <f>0</f>
        <v>0</v>
      </c>
      <c r="E286" s="314">
        <f>0</f>
        <v>0</v>
      </c>
      <c r="F286" s="314">
        <v>20.36</v>
      </c>
      <c r="G286" s="315">
        <f t="shared" si="80"/>
        <v>20.36</v>
      </c>
      <c r="H286" s="314">
        <f>0</f>
        <v>0</v>
      </c>
      <c r="I286" s="314">
        <v>0</v>
      </c>
      <c r="J286" s="334" t="str">
        <f t="shared" si="81"/>
        <v>-</v>
      </c>
      <c r="K286" s="314">
        <f>0</f>
        <v>0</v>
      </c>
      <c r="L286" s="314">
        <f>0</f>
        <v>0</v>
      </c>
      <c r="M286" s="314">
        <f>0</f>
        <v>0</v>
      </c>
      <c r="N286" s="335" t="str">
        <f t="shared" si="82"/>
        <v>-</v>
      </c>
      <c r="O286" s="336"/>
    </row>
    <row r="287" spans="1:15">
      <c r="A287" s="312">
        <v>21006</v>
      </c>
      <c r="B287" s="313" t="s">
        <v>176</v>
      </c>
      <c r="C287" s="314">
        <f>SUM(C288)</f>
        <v>0</v>
      </c>
      <c r="D287" s="314">
        <f>SUM(D288)</f>
        <v>0</v>
      </c>
      <c r="E287" s="314">
        <f>SUM(E288)</f>
        <v>46.16</v>
      </c>
      <c r="F287" s="314">
        <f>SUM(F288)</f>
        <v>1</v>
      </c>
      <c r="G287" s="315">
        <f t="shared" si="80"/>
        <v>47.16</v>
      </c>
      <c r="H287" s="314">
        <f>I287+K287+L287</f>
        <v>41.335939</v>
      </c>
      <c r="I287" s="314">
        <f>SUM(I288)</f>
        <v>0</v>
      </c>
      <c r="J287" s="334" t="str">
        <f t="shared" si="81"/>
        <v>-</v>
      </c>
      <c r="K287" s="314">
        <f t="shared" ref="K287:M287" si="89">SUM(K288)</f>
        <v>40.335939</v>
      </c>
      <c r="L287" s="314">
        <f t="shared" si="89"/>
        <v>1</v>
      </c>
      <c r="M287" s="314">
        <f t="shared" si="89"/>
        <v>4.5</v>
      </c>
      <c r="N287" s="335">
        <f t="shared" si="82"/>
        <v>8.18576422222222</v>
      </c>
      <c r="O287" s="336"/>
    </row>
    <row r="288" spans="1:15">
      <c r="A288" s="316">
        <v>2100601</v>
      </c>
      <c r="B288" s="317" t="s">
        <v>459</v>
      </c>
      <c r="C288" s="314">
        <v>0</v>
      </c>
      <c r="D288" s="314">
        <v>0</v>
      </c>
      <c r="E288" s="314">
        <v>46.16</v>
      </c>
      <c r="F288" s="314">
        <v>1</v>
      </c>
      <c r="G288" s="315">
        <f t="shared" si="80"/>
        <v>47.16</v>
      </c>
      <c r="H288" s="314">
        <v>41.335939</v>
      </c>
      <c r="I288" s="314">
        <v>0</v>
      </c>
      <c r="J288" s="334" t="str">
        <f t="shared" si="81"/>
        <v>-</v>
      </c>
      <c r="K288" s="315">
        <v>40.335939</v>
      </c>
      <c r="L288" s="315">
        <v>1</v>
      </c>
      <c r="M288" s="315">
        <v>4.5</v>
      </c>
      <c r="N288" s="335">
        <f t="shared" si="82"/>
        <v>8.18576422222222</v>
      </c>
      <c r="O288" s="336"/>
    </row>
    <row r="289" spans="1:15">
      <c r="A289" s="312">
        <v>21007</v>
      </c>
      <c r="B289" s="313" t="s">
        <v>177</v>
      </c>
      <c r="C289" s="314">
        <f>SUM(C290:C291)</f>
        <v>1261.21827</v>
      </c>
      <c r="D289" s="314">
        <f>SUM(D290:D291)</f>
        <v>808</v>
      </c>
      <c r="E289" s="314">
        <f>SUM(E290:E291)</f>
        <v>98.659388</v>
      </c>
      <c r="F289" s="314">
        <f>SUM(F290:F291)</f>
        <v>655.554</v>
      </c>
      <c r="G289" s="315">
        <f t="shared" si="80"/>
        <v>1562.213388</v>
      </c>
      <c r="H289" s="314">
        <f>I289+K289+L289</f>
        <v>1205.792625</v>
      </c>
      <c r="I289" s="314">
        <f>SUM(I290:I291)</f>
        <v>694.433549</v>
      </c>
      <c r="J289" s="334">
        <f t="shared" si="81"/>
        <v>0.859447461633663</v>
      </c>
      <c r="K289" s="314">
        <f t="shared" ref="K289:M289" si="90">SUM(K290:K291)</f>
        <v>72.862676</v>
      </c>
      <c r="L289" s="314">
        <f t="shared" si="90"/>
        <v>438.4964</v>
      </c>
      <c r="M289" s="314">
        <f t="shared" si="90"/>
        <v>1397.22062322511</v>
      </c>
      <c r="N289" s="335">
        <f t="shared" si="82"/>
        <v>-0.137006278781693</v>
      </c>
      <c r="O289" s="336"/>
    </row>
    <row r="290" spans="1:15">
      <c r="A290" s="316">
        <v>2100717</v>
      </c>
      <c r="B290" s="317" t="s">
        <v>460</v>
      </c>
      <c r="C290" s="314">
        <v>1261.21827</v>
      </c>
      <c r="D290" s="314">
        <v>808</v>
      </c>
      <c r="E290" s="314">
        <v>50.659388</v>
      </c>
      <c r="F290" s="314">
        <v>602.554</v>
      </c>
      <c r="G290" s="315">
        <f t="shared" si="80"/>
        <v>1461.213388</v>
      </c>
      <c r="H290" s="314">
        <v>1157.792625</v>
      </c>
      <c r="I290" s="314">
        <v>694.433549</v>
      </c>
      <c r="J290" s="334">
        <f t="shared" si="81"/>
        <v>0.859447461633663</v>
      </c>
      <c r="K290" s="315">
        <v>24.862676</v>
      </c>
      <c r="L290" s="315">
        <v>438.4964</v>
      </c>
      <c r="M290" s="315">
        <v>1397.22062322511</v>
      </c>
      <c r="N290" s="335">
        <f t="shared" si="82"/>
        <v>-0.17136019483627</v>
      </c>
      <c r="O290" s="336"/>
    </row>
    <row r="291" spans="1:15">
      <c r="A291" s="316">
        <v>2100799</v>
      </c>
      <c r="B291" s="317" t="s">
        <v>461</v>
      </c>
      <c r="C291" s="314">
        <v>0</v>
      </c>
      <c r="D291" s="314">
        <v>0</v>
      </c>
      <c r="E291" s="314">
        <v>48</v>
      </c>
      <c r="F291" s="314">
        <v>53</v>
      </c>
      <c r="G291" s="315">
        <f t="shared" si="80"/>
        <v>101</v>
      </c>
      <c r="H291" s="314">
        <v>48</v>
      </c>
      <c r="I291" s="314">
        <v>0</v>
      </c>
      <c r="J291" s="334" t="str">
        <f t="shared" si="81"/>
        <v>-</v>
      </c>
      <c r="K291" s="315">
        <v>48</v>
      </c>
      <c r="L291" s="315">
        <v>0</v>
      </c>
      <c r="M291" s="315">
        <v>0</v>
      </c>
      <c r="N291" s="335" t="str">
        <f t="shared" si="82"/>
        <v>-</v>
      </c>
      <c r="O291" s="336"/>
    </row>
    <row r="292" spans="1:15">
      <c r="A292" s="312">
        <v>21011</v>
      </c>
      <c r="B292" s="313" t="s">
        <v>178</v>
      </c>
      <c r="C292" s="314">
        <f>SUM(C293:C296)</f>
        <v>7033.837096</v>
      </c>
      <c r="D292" s="314">
        <f>SUM(D293:D296)</f>
        <v>6387.3392</v>
      </c>
      <c r="E292" s="314">
        <f>SUM(E293:E296)</f>
        <v>0</v>
      </c>
      <c r="F292" s="314">
        <f>SUM(F293:F296)</f>
        <v>0</v>
      </c>
      <c r="G292" s="315">
        <f t="shared" si="80"/>
        <v>6387.3392</v>
      </c>
      <c r="H292" s="314">
        <f>I292+K292+L292</f>
        <v>6316.738589</v>
      </c>
      <c r="I292" s="314">
        <f>SUM(I293:I296)</f>
        <v>6316.738589</v>
      </c>
      <c r="J292" s="334">
        <f t="shared" si="81"/>
        <v>0.988946788515631</v>
      </c>
      <c r="K292" s="314">
        <f>SUM(K293:K296)</f>
        <v>0</v>
      </c>
      <c r="L292" s="314">
        <f>SUM(L293:L296)</f>
        <v>0</v>
      </c>
      <c r="M292" s="314">
        <f>SUM(M293:M296)</f>
        <v>3696.28576800001</v>
      </c>
      <c r="N292" s="335">
        <f t="shared" si="82"/>
        <v>0.708942161259861</v>
      </c>
      <c r="O292" s="336"/>
    </row>
    <row r="293" spans="1:15">
      <c r="A293" s="316">
        <v>2101101</v>
      </c>
      <c r="B293" s="317" t="s">
        <v>462</v>
      </c>
      <c r="C293" s="314">
        <v>844.507864</v>
      </c>
      <c r="D293" s="314">
        <v>885</v>
      </c>
      <c r="E293" s="314">
        <v>0</v>
      </c>
      <c r="F293" s="314">
        <f>0</f>
        <v>0</v>
      </c>
      <c r="G293" s="315">
        <f t="shared" si="80"/>
        <v>885</v>
      </c>
      <c r="H293" s="314">
        <v>837.545025000001</v>
      </c>
      <c r="I293" s="314">
        <v>837.545025000001</v>
      </c>
      <c r="J293" s="334">
        <f t="shared" si="81"/>
        <v>0.946378559322035</v>
      </c>
      <c r="K293" s="315">
        <v>0</v>
      </c>
      <c r="L293" s="315">
        <v>0</v>
      </c>
      <c r="M293" s="315">
        <v>852.457993999999</v>
      </c>
      <c r="N293" s="335">
        <f t="shared" si="82"/>
        <v>-0.0174940807699177</v>
      </c>
      <c r="O293" s="336"/>
    </row>
    <row r="294" customFormat="1" spans="1:15">
      <c r="A294" s="316">
        <v>2101102</v>
      </c>
      <c r="B294" s="317" t="s">
        <v>463</v>
      </c>
      <c r="C294" s="314">
        <v>3043.26462</v>
      </c>
      <c r="D294" s="314">
        <v>3325</v>
      </c>
      <c r="E294" s="314">
        <v>0</v>
      </c>
      <c r="F294" s="314">
        <f>0</f>
        <v>0</v>
      </c>
      <c r="G294" s="315">
        <f t="shared" si="80"/>
        <v>3325</v>
      </c>
      <c r="H294" s="314">
        <v>3306.711835</v>
      </c>
      <c r="I294" s="314">
        <v>3306.711835</v>
      </c>
      <c r="J294" s="334">
        <f t="shared" si="81"/>
        <v>0.9944998</v>
      </c>
      <c r="K294" s="315">
        <v>0</v>
      </c>
      <c r="L294" s="315">
        <v>0</v>
      </c>
      <c r="M294" s="315">
        <v>2843.82777400001</v>
      </c>
      <c r="N294" s="335">
        <f t="shared" si="82"/>
        <v>0.162767965497755</v>
      </c>
      <c r="O294" s="336"/>
    </row>
    <row r="295" spans="1:15">
      <c r="A295" s="316">
        <v>2101103</v>
      </c>
      <c r="B295" s="317" t="s">
        <v>464</v>
      </c>
      <c r="C295" s="314">
        <v>3145.082016</v>
      </c>
      <c r="D295" s="314">
        <v>2176</v>
      </c>
      <c r="E295" s="314">
        <v>0</v>
      </c>
      <c r="F295" s="314">
        <f>0</f>
        <v>0</v>
      </c>
      <c r="G295" s="315">
        <f t="shared" si="80"/>
        <v>2176</v>
      </c>
      <c r="H295" s="314">
        <v>2171.142529</v>
      </c>
      <c r="I295" s="314">
        <v>2171.142529</v>
      </c>
      <c r="J295" s="334">
        <f t="shared" si="81"/>
        <v>0.997767706341912</v>
      </c>
      <c r="K295" s="315">
        <v>0</v>
      </c>
      <c r="L295" s="315">
        <v>0</v>
      </c>
      <c r="M295" s="315">
        <v>0</v>
      </c>
      <c r="N295" s="335" t="str">
        <f t="shared" si="82"/>
        <v>-</v>
      </c>
      <c r="O295" s="336"/>
    </row>
    <row r="296" spans="1:15">
      <c r="A296" s="316">
        <v>2101199</v>
      </c>
      <c r="B296" s="317" t="s">
        <v>465</v>
      </c>
      <c r="C296" s="314">
        <v>0.982596</v>
      </c>
      <c r="D296" s="314">
        <v>1.3392</v>
      </c>
      <c r="E296" s="314">
        <f>0</f>
        <v>0</v>
      </c>
      <c r="F296" s="314">
        <f>0</f>
        <v>0</v>
      </c>
      <c r="G296" s="315">
        <f t="shared" si="80"/>
        <v>1.3392</v>
      </c>
      <c r="H296" s="314">
        <f>0</f>
        <v>0</v>
      </c>
      <c r="I296" s="314">
        <v>1.3392</v>
      </c>
      <c r="J296" s="334">
        <f t="shared" si="81"/>
        <v>1</v>
      </c>
      <c r="K296" s="315">
        <v>0</v>
      </c>
      <c r="L296" s="315">
        <v>0</v>
      </c>
      <c r="M296" s="315">
        <f>0</f>
        <v>0</v>
      </c>
      <c r="N296" s="335" t="str">
        <f t="shared" si="82"/>
        <v>-</v>
      </c>
      <c r="O296" s="336"/>
    </row>
    <row r="297" spans="1:15">
      <c r="A297" s="312">
        <v>21012</v>
      </c>
      <c r="B297" s="313" t="s">
        <v>179</v>
      </c>
      <c r="C297" s="314">
        <f>SUM(C298)</f>
        <v>749.032704</v>
      </c>
      <c r="D297" s="314">
        <f>SUM(D298)</f>
        <v>692</v>
      </c>
      <c r="E297" s="314">
        <f>SUM(E298)</f>
        <v>0</v>
      </c>
      <c r="F297" s="314">
        <f>SUM(F298)</f>
        <v>0</v>
      </c>
      <c r="G297" s="315">
        <f t="shared" si="80"/>
        <v>692</v>
      </c>
      <c r="H297" s="314">
        <f>I297+K297+L297</f>
        <v>691.9962</v>
      </c>
      <c r="I297" s="314">
        <f>SUM(I298)</f>
        <v>691.9962</v>
      </c>
      <c r="J297" s="334">
        <f t="shared" si="81"/>
        <v>0.99999450867052</v>
      </c>
      <c r="K297" s="314">
        <f t="shared" ref="K297:M297" si="91">SUM(K298)</f>
        <v>0</v>
      </c>
      <c r="L297" s="314">
        <f t="shared" si="91"/>
        <v>0</v>
      </c>
      <c r="M297" s="314">
        <f t="shared" si="91"/>
        <v>693.5334</v>
      </c>
      <c r="N297" s="335">
        <f t="shared" si="82"/>
        <v>-0.00221647580347251</v>
      </c>
      <c r="O297" s="336"/>
    </row>
    <row r="298" ht="24" spans="1:15">
      <c r="A298" s="316">
        <v>2101202</v>
      </c>
      <c r="B298" s="317" t="s">
        <v>466</v>
      </c>
      <c r="C298" s="314">
        <v>749.032704</v>
      </c>
      <c r="D298" s="314">
        <v>692</v>
      </c>
      <c r="E298" s="314">
        <v>0</v>
      </c>
      <c r="F298" s="314">
        <f>0</f>
        <v>0</v>
      </c>
      <c r="G298" s="315">
        <f t="shared" si="80"/>
        <v>692</v>
      </c>
      <c r="H298" s="314">
        <v>691.9962</v>
      </c>
      <c r="I298" s="314">
        <v>691.9962</v>
      </c>
      <c r="J298" s="334">
        <f t="shared" si="81"/>
        <v>0.99999450867052</v>
      </c>
      <c r="K298" s="315">
        <v>0</v>
      </c>
      <c r="L298" s="315">
        <v>0</v>
      </c>
      <c r="M298" s="315">
        <v>693.5334</v>
      </c>
      <c r="N298" s="335">
        <f t="shared" si="82"/>
        <v>-0.00221647580347251</v>
      </c>
      <c r="O298" s="336"/>
    </row>
    <row r="299" spans="1:15">
      <c r="A299" s="312">
        <v>21013</v>
      </c>
      <c r="B299" s="313" t="s">
        <v>180</v>
      </c>
      <c r="C299" s="314">
        <f>SUM(C300)</f>
        <v>151.591721</v>
      </c>
      <c r="D299" s="314">
        <f>SUM(D300)</f>
        <v>353</v>
      </c>
      <c r="E299" s="314">
        <f>SUM(E300)</f>
        <v>375.93</v>
      </c>
      <c r="F299" s="314">
        <f>SUM(F300:F301)</f>
        <v>1.0124</v>
      </c>
      <c r="G299" s="315">
        <f t="shared" si="80"/>
        <v>729.9424</v>
      </c>
      <c r="H299" s="314">
        <f>I299+K299+L299</f>
        <v>282.211592</v>
      </c>
      <c r="I299" s="314">
        <f>SUM(I300)</f>
        <v>103.766278</v>
      </c>
      <c r="J299" s="334">
        <f t="shared" si="81"/>
        <v>0.293955461756374</v>
      </c>
      <c r="K299" s="314">
        <f t="shared" ref="K299:M299" si="92">SUM(K300)</f>
        <v>177.432914</v>
      </c>
      <c r="L299" s="314">
        <f>SUM(L300:L301)</f>
        <v>1.0124</v>
      </c>
      <c r="M299" s="314">
        <f t="shared" si="92"/>
        <v>546.131076</v>
      </c>
      <c r="N299" s="335">
        <f t="shared" si="82"/>
        <v>-0.483253005730807</v>
      </c>
      <c r="O299" s="336"/>
    </row>
    <row r="300" spans="1:15">
      <c r="A300" s="316">
        <v>2101301</v>
      </c>
      <c r="B300" s="317" t="s">
        <v>467</v>
      </c>
      <c r="C300" s="314">
        <v>151.591721</v>
      </c>
      <c r="D300" s="314">
        <v>353</v>
      </c>
      <c r="E300" s="314">
        <v>375.93</v>
      </c>
      <c r="F300" s="314">
        <f>0</f>
        <v>0</v>
      </c>
      <c r="G300" s="315">
        <f t="shared" si="80"/>
        <v>728.93</v>
      </c>
      <c r="H300" s="314">
        <v>281.199192</v>
      </c>
      <c r="I300" s="314">
        <v>103.766278</v>
      </c>
      <c r="J300" s="334">
        <f t="shared" si="81"/>
        <v>0.293955461756374</v>
      </c>
      <c r="K300" s="315">
        <v>177.432914</v>
      </c>
      <c r="L300" s="315">
        <v>0</v>
      </c>
      <c r="M300" s="315">
        <v>546.131076</v>
      </c>
      <c r="N300" s="335">
        <f t="shared" si="82"/>
        <v>-0.485106773158611</v>
      </c>
      <c r="O300" s="336"/>
    </row>
    <row r="301" spans="1:15">
      <c r="A301" s="316">
        <v>2101399</v>
      </c>
      <c r="B301" s="317" t="s">
        <v>468</v>
      </c>
      <c r="C301" s="314">
        <v>0</v>
      </c>
      <c r="D301" s="314">
        <f>0</f>
        <v>0</v>
      </c>
      <c r="E301" s="314">
        <f>0</f>
        <v>0</v>
      </c>
      <c r="F301" s="314">
        <v>1.0124</v>
      </c>
      <c r="G301" s="315">
        <f t="shared" si="80"/>
        <v>1.0124</v>
      </c>
      <c r="H301" s="314">
        <f>0</f>
        <v>0</v>
      </c>
      <c r="I301" s="314">
        <v>0</v>
      </c>
      <c r="J301" s="334" t="str">
        <f t="shared" si="81"/>
        <v>-</v>
      </c>
      <c r="K301" s="314">
        <f>0</f>
        <v>0</v>
      </c>
      <c r="L301" s="314">
        <v>1.0124</v>
      </c>
      <c r="M301" s="314">
        <f>0</f>
        <v>0</v>
      </c>
      <c r="N301" s="335" t="str">
        <f t="shared" si="82"/>
        <v>-</v>
      </c>
      <c r="O301" s="336"/>
    </row>
    <row r="302" spans="1:15">
      <c r="A302" s="312">
        <v>21014</v>
      </c>
      <c r="B302" s="313" t="s">
        <v>181</v>
      </c>
      <c r="C302" s="314">
        <f>SUM(C303)</f>
        <v>113.117201</v>
      </c>
      <c r="D302" s="314">
        <f>SUM(D303)</f>
        <v>18</v>
      </c>
      <c r="E302" s="314">
        <f>SUM(E303)</f>
        <v>69.62578</v>
      </c>
      <c r="F302" s="314">
        <f>SUM(F303)</f>
        <v>102.7</v>
      </c>
      <c r="G302" s="315">
        <f t="shared" si="80"/>
        <v>190.32578</v>
      </c>
      <c r="H302" s="314">
        <f>I302+K302+L302</f>
        <v>77.262606</v>
      </c>
      <c r="I302" s="314">
        <f>SUM(I303)</f>
        <v>9.454</v>
      </c>
      <c r="J302" s="334">
        <f t="shared" si="81"/>
        <v>0.525222222222222</v>
      </c>
      <c r="K302" s="314">
        <f t="shared" ref="K302:M302" si="93">SUM(K303)</f>
        <v>6.42</v>
      </c>
      <c r="L302" s="314">
        <f t="shared" si="93"/>
        <v>61.388606</v>
      </c>
      <c r="M302" s="314">
        <f t="shared" si="93"/>
        <v>50.095336</v>
      </c>
      <c r="N302" s="335">
        <f t="shared" si="82"/>
        <v>0.542311364075889</v>
      </c>
      <c r="O302" s="336"/>
    </row>
    <row r="303" spans="1:15">
      <c r="A303" s="316">
        <v>2101401</v>
      </c>
      <c r="B303" s="317" t="s">
        <v>469</v>
      </c>
      <c r="C303" s="314">
        <v>113.117201</v>
      </c>
      <c r="D303" s="314">
        <v>18</v>
      </c>
      <c r="E303" s="314">
        <v>69.62578</v>
      </c>
      <c r="F303" s="314">
        <v>102.7</v>
      </c>
      <c r="G303" s="315">
        <f t="shared" si="80"/>
        <v>190.32578</v>
      </c>
      <c r="H303" s="314">
        <v>77.262606</v>
      </c>
      <c r="I303" s="314">
        <v>9.454</v>
      </c>
      <c r="J303" s="334">
        <f t="shared" si="81"/>
        <v>0.525222222222222</v>
      </c>
      <c r="K303" s="315">
        <v>6.42</v>
      </c>
      <c r="L303" s="315">
        <v>61.388606</v>
      </c>
      <c r="M303" s="315">
        <v>50.095336</v>
      </c>
      <c r="N303" s="335">
        <f t="shared" si="82"/>
        <v>0.542311364075889</v>
      </c>
      <c r="O303" s="336"/>
    </row>
    <row r="304" spans="1:15">
      <c r="A304" s="312">
        <v>21015</v>
      </c>
      <c r="B304" s="313" t="s">
        <v>182</v>
      </c>
      <c r="C304" s="314">
        <f>SUM(C305:C307)</f>
        <v>268.542276</v>
      </c>
      <c r="D304" s="314">
        <f>SUM(D305:D307)</f>
        <v>277</v>
      </c>
      <c r="E304" s="314">
        <f>SUM(E305:E307)</f>
        <v>6</v>
      </c>
      <c r="F304" s="314">
        <f>SUM(F305:F307)</f>
        <v>88.5</v>
      </c>
      <c r="G304" s="315">
        <f t="shared" si="80"/>
        <v>371.5</v>
      </c>
      <c r="H304" s="314">
        <f>I304+K304+L304</f>
        <v>316.006914</v>
      </c>
      <c r="I304" s="314">
        <f>SUM(I305:I307)</f>
        <v>266.140314</v>
      </c>
      <c r="J304" s="334">
        <f t="shared" si="81"/>
        <v>0.960795357400722</v>
      </c>
      <c r="K304" s="314">
        <f t="shared" ref="K304:M304" si="94">SUM(K305:K307)</f>
        <v>5.5</v>
      </c>
      <c r="L304" s="314">
        <f t="shared" si="94"/>
        <v>44.3666</v>
      </c>
      <c r="M304" s="314">
        <f t="shared" si="94"/>
        <v>255.791914</v>
      </c>
      <c r="N304" s="335">
        <f t="shared" si="82"/>
        <v>0.235406190361436</v>
      </c>
      <c r="O304" s="336"/>
    </row>
    <row r="305" spans="1:15">
      <c r="A305" s="316">
        <v>2101501</v>
      </c>
      <c r="B305" s="317" t="s">
        <v>317</v>
      </c>
      <c r="C305" s="314">
        <v>268.542276</v>
      </c>
      <c r="D305" s="314">
        <v>277</v>
      </c>
      <c r="E305" s="314">
        <v>0</v>
      </c>
      <c r="F305" s="314">
        <f>0</f>
        <v>0</v>
      </c>
      <c r="G305" s="315">
        <f t="shared" si="80"/>
        <v>277</v>
      </c>
      <c r="H305" s="314">
        <v>266.140314</v>
      </c>
      <c r="I305" s="314">
        <v>266.140314</v>
      </c>
      <c r="J305" s="334">
        <f t="shared" si="81"/>
        <v>0.960795357400722</v>
      </c>
      <c r="K305" s="315">
        <v>0</v>
      </c>
      <c r="L305" s="315">
        <v>0</v>
      </c>
      <c r="M305" s="315">
        <v>235.419114</v>
      </c>
      <c r="N305" s="335">
        <f t="shared" si="82"/>
        <v>0.130495776141609</v>
      </c>
      <c r="O305" s="336"/>
    </row>
    <row r="306" spans="1:15">
      <c r="A306" s="316">
        <v>2101506</v>
      </c>
      <c r="B306" s="317" t="s">
        <v>470</v>
      </c>
      <c r="C306" s="314">
        <v>0</v>
      </c>
      <c r="D306" s="314">
        <v>0</v>
      </c>
      <c r="E306" s="314">
        <v>0</v>
      </c>
      <c r="F306" s="314">
        <f>0</f>
        <v>0</v>
      </c>
      <c r="G306" s="315">
        <f t="shared" si="80"/>
        <v>0</v>
      </c>
      <c r="H306" s="314">
        <v>0</v>
      </c>
      <c r="I306" s="314">
        <v>0</v>
      </c>
      <c r="J306" s="334" t="str">
        <f t="shared" si="81"/>
        <v>-</v>
      </c>
      <c r="K306" s="315">
        <v>0</v>
      </c>
      <c r="L306" s="315">
        <v>0</v>
      </c>
      <c r="M306" s="315">
        <v>6.1728</v>
      </c>
      <c r="N306" s="335">
        <f t="shared" si="82"/>
        <v>-1</v>
      </c>
      <c r="O306" s="336"/>
    </row>
    <row r="307" spans="1:15">
      <c r="A307" s="316">
        <v>2101599</v>
      </c>
      <c r="B307" s="317" t="s">
        <v>471</v>
      </c>
      <c r="C307" s="314">
        <v>0</v>
      </c>
      <c r="D307" s="314">
        <v>0</v>
      </c>
      <c r="E307" s="314">
        <v>6</v>
      </c>
      <c r="F307" s="314">
        <v>88.5</v>
      </c>
      <c r="G307" s="315">
        <f t="shared" si="80"/>
        <v>94.5</v>
      </c>
      <c r="H307" s="314">
        <v>49.8666</v>
      </c>
      <c r="I307" s="314">
        <v>0</v>
      </c>
      <c r="J307" s="334" t="str">
        <f t="shared" si="81"/>
        <v>-</v>
      </c>
      <c r="K307" s="315">
        <v>5.5</v>
      </c>
      <c r="L307" s="315">
        <v>44.3666</v>
      </c>
      <c r="M307" s="315">
        <v>14.2</v>
      </c>
      <c r="N307" s="335">
        <f t="shared" si="82"/>
        <v>2.5117323943662</v>
      </c>
      <c r="O307" s="336"/>
    </row>
    <row r="308" spans="1:15">
      <c r="A308" s="312">
        <v>21099</v>
      </c>
      <c r="B308" s="313" t="s">
        <v>183</v>
      </c>
      <c r="C308" s="314">
        <f>SUM(C309)</f>
        <v>0</v>
      </c>
      <c r="D308" s="314">
        <f>SUM(D309)</f>
        <v>0</v>
      </c>
      <c r="E308" s="314">
        <f>SUM(E309)</f>
        <v>18.3338</v>
      </c>
      <c r="F308" s="314">
        <f>SUM(F309)</f>
        <v>22.55</v>
      </c>
      <c r="G308" s="315">
        <f t="shared" si="80"/>
        <v>40.8838</v>
      </c>
      <c r="H308" s="314">
        <f>I308+K308+L308</f>
        <v>14.082</v>
      </c>
      <c r="I308" s="314">
        <f>SUM(I309)</f>
        <v>0</v>
      </c>
      <c r="J308" s="334" t="str">
        <f t="shared" si="81"/>
        <v>-</v>
      </c>
      <c r="K308" s="314">
        <f t="shared" ref="K308:M308" si="95">SUM(K309)</f>
        <v>11.082</v>
      </c>
      <c r="L308" s="314">
        <f t="shared" si="95"/>
        <v>3</v>
      </c>
      <c r="M308" s="314">
        <f t="shared" si="95"/>
        <v>26.813</v>
      </c>
      <c r="N308" s="335">
        <f t="shared" si="82"/>
        <v>-0.474806996606124</v>
      </c>
      <c r="O308" s="336"/>
    </row>
    <row r="309" spans="1:15">
      <c r="A309" s="316">
        <v>2109999</v>
      </c>
      <c r="B309" s="317" t="s">
        <v>183</v>
      </c>
      <c r="C309" s="314">
        <v>0</v>
      </c>
      <c r="D309" s="314">
        <v>0</v>
      </c>
      <c r="E309" s="314">
        <v>18.3338</v>
      </c>
      <c r="F309" s="314">
        <v>22.55</v>
      </c>
      <c r="G309" s="315">
        <f t="shared" si="80"/>
        <v>40.8838</v>
      </c>
      <c r="H309" s="314">
        <v>14.082</v>
      </c>
      <c r="I309" s="314">
        <v>0</v>
      </c>
      <c r="J309" s="334" t="str">
        <f t="shared" si="81"/>
        <v>-</v>
      </c>
      <c r="K309" s="315">
        <v>11.082</v>
      </c>
      <c r="L309" s="315">
        <v>3</v>
      </c>
      <c r="M309" s="315">
        <v>26.813</v>
      </c>
      <c r="N309" s="335">
        <f t="shared" si="82"/>
        <v>-0.474806996606124</v>
      </c>
      <c r="O309" s="336"/>
    </row>
    <row r="310" spans="1:15">
      <c r="A310" s="309">
        <v>211</v>
      </c>
      <c r="B310" s="310" t="s">
        <v>184</v>
      </c>
      <c r="C310" s="338">
        <f>SUM(C311,C318,C325,C329,C316,C322,C339,C335,C337,C333)</f>
        <v>2791.30581</v>
      </c>
      <c r="D310" s="338">
        <f>SUM(D311,D318,D325,D329,D316,D322,D339,D335,D337,D333)</f>
        <v>503</v>
      </c>
      <c r="E310" s="338">
        <f>SUM(E311,E318,E325,E329,E316,E322,E339,E335,E337,E333)</f>
        <v>1953.59</v>
      </c>
      <c r="F310" s="338">
        <f>SUM(F311,F318,F325,F329,F316,F322,F339,F335,F337,F333)</f>
        <v>1084.44</v>
      </c>
      <c r="G310" s="339">
        <f t="shared" si="80"/>
        <v>3541.03</v>
      </c>
      <c r="H310" s="338">
        <f>SUM(H311,H318,H325,H329,H316,H322,H339,H335,H337)</f>
        <v>1397.606188</v>
      </c>
      <c r="I310" s="338">
        <f t="shared" ref="H310:M310" si="96">SUM(I311,I318,I325,I329,I316,I322,I339,I335,I337)</f>
        <v>472.832188</v>
      </c>
      <c r="J310" s="330">
        <f t="shared" si="81"/>
        <v>0.940024230616302</v>
      </c>
      <c r="K310" s="338">
        <f t="shared" si="96"/>
        <v>496.874</v>
      </c>
      <c r="L310" s="338">
        <f t="shared" si="96"/>
        <v>427.9</v>
      </c>
      <c r="M310" s="338">
        <f t="shared" si="96"/>
        <v>663.565657</v>
      </c>
      <c r="N310" s="331">
        <f t="shared" si="82"/>
        <v>1.10620633128999</v>
      </c>
      <c r="O310" s="336"/>
    </row>
    <row r="311" spans="1:15">
      <c r="A311" s="312">
        <v>21101</v>
      </c>
      <c r="B311" s="313" t="s">
        <v>185</v>
      </c>
      <c r="C311" s="314">
        <f>SUM(C312:C315)</f>
        <v>298.6</v>
      </c>
      <c r="D311" s="314">
        <f>SUM(D312:D315)</f>
        <v>34</v>
      </c>
      <c r="E311" s="314">
        <f>SUM(E312:E315)</f>
        <v>0</v>
      </c>
      <c r="F311" s="314">
        <f>SUM(F312:F315)</f>
        <v>240</v>
      </c>
      <c r="G311" s="315">
        <f t="shared" si="80"/>
        <v>274</v>
      </c>
      <c r="H311" s="314">
        <f>I311+K311+L311</f>
        <v>3.6</v>
      </c>
      <c r="I311" s="314">
        <f>SUM(I312:I315)</f>
        <v>3.6</v>
      </c>
      <c r="J311" s="334">
        <f t="shared" si="81"/>
        <v>0.105882352941176</v>
      </c>
      <c r="K311" s="314">
        <f>SUM(K312:K315)</f>
        <v>0</v>
      </c>
      <c r="L311" s="314">
        <f>SUM(L312:L315)</f>
        <v>0</v>
      </c>
      <c r="M311" s="314">
        <f>SUM(M312:M315)</f>
        <v>3.6</v>
      </c>
      <c r="N311" s="335">
        <f t="shared" si="82"/>
        <v>0</v>
      </c>
      <c r="O311" s="336"/>
    </row>
    <row r="312" spans="1:15">
      <c r="A312" s="316">
        <v>2110101</v>
      </c>
      <c r="B312" s="317" t="s">
        <v>317</v>
      </c>
      <c r="C312" s="314">
        <v>3.6</v>
      </c>
      <c r="D312" s="314">
        <v>4</v>
      </c>
      <c r="E312" s="314">
        <v>0</v>
      </c>
      <c r="F312" s="314">
        <f>0</f>
        <v>0</v>
      </c>
      <c r="G312" s="315">
        <f t="shared" si="80"/>
        <v>4</v>
      </c>
      <c r="H312" s="314">
        <v>3.6</v>
      </c>
      <c r="I312" s="314">
        <v>3.6</v>
      </c>
      <c r="J312" s="334">
        <f t="shared" si="81"/>
        <v>0.9</v>
      </c>
      <c r="K312" s="315">
        <v>0</v>
      </c>
      <c r="L312" s="315">
        <v>0</v>
      </c>
      <c r="M312" s="315">
        <v>3.6</v>
      </c>
      <c r="N312" s="335">
        <f t="shared" si="82"/>
        <v>0</v>
      </c>
      <c r="O312" s="336"/>
    </row>
    <row r="313" spans="1:15">
      <c r="A313" s="316">
        <v>2110105</v>
      </c>
      <c r="B313" s="317" t="s">
        <v>472</v>
      </c>
      <c r="C313" s="314">
        <v>10</v>
      </c>
      <c r="D313" s="314">
        <v>30</v>
      </c>
      <c r="E313" s="314">
        <v>0</v>
      </c>
      <c r="F313" s="314">
        <f>0</f>
        <v>0</v>
      </c>
      <c r="G313" s="315">
        <f t="shared" si="80"/>
        <v>30</v>
      </c>
      <c r="H313" s="314">
        <v>0</v>
      </c>
      <c r="I313" s="314">
        <v>0</v>
      </c>
      <c r="J313" s="334">
        <f t="shared" si="81"/>
        <v>0</v>
      </c>
      <c r="K313" s="315">
        <v>0</v>
      </c>
      <c r="L313" s="315">
        <v>0</v>
      </c>
      <c r="M313" s="315">
        <f>0</f>
        <v>0</v>
      </c>
      <c r="N313" s="335" t="str">
        <f t="shared" si="82"/>
        <v>-</v>
      </c>
      <c r="O313" s="336"/>
    </row>
    <row r="314" spans="1:15">
      <c r="A314" s="316">
        <v>2110108</v>
      </c>
      <c r="B314" s="317" t="s">
        <v>473</v>
      </c>
      <c r="C314" s="314">
        <v>0</v>
      </c>
      <c r="D314" s="314">
        <f>0</f>
        <v>0</v>
      </c>
      <c r="E314" s="314">
        <f>0</f>
        <v>0</v>
      </c>
      <c r="F314" s="314">
        <v>240</v>
      </c>
      <c r="G314" s="315">
        <f t="shared" si="80"/>
        <v>240</v>
      </c>
      <c r="H314" s="314">
        <f>0</f>
        <v>0</v>
      </c>
      <c r="I314" s="314">
        <v>0</v>
      </c>
      <c r="J314" s="334" t="str">
        <f t="shared" si="81"/>
        <v>-</v>
      </c>
      <c r="K314" s="315">
        <f>0</f>
        <v>0</v>
      </c>
      <c r="L314" s="315">
        <f>0</f>
        <v>0</v>
      </c>
      <c r="M314" s="315">
        <f>0</f>
        <v>0</v>
      </c>
      <c r="N314" s="335" t="str">
        <f t="shared" si="82"/>
        <v>-</v>
      </c>
      <c r="O314" s="336"/>
    </row>
    <row r="315" spans="1:15">
      <c r="A315" s="316">
        <v>2110199</v>
      </c>
      <c r="B315" s="317" t="s">
        <v>474</v>
      </c>
      <c r="C315" s="314">
        <v>285</v>
      </c>
      <c r="D315" s="314">
        <v>0</v>
      </c>
      <c r="E315" s="314">
        <v>0</v>
      </c>
      <c r="F315" s="314">
        <f>0</f>
        <v>0</v>
      </c>
      <c r="G315" s="315">
        <f t="shared" si="80"/>
        <v>0</v>
      </c>
      <c r="H315" s="314">
        <v>0</v>
      </c>
      <c r="I315" s="314">
        <v>0</v>
      </c>
      <c r="J315" s="334" t="str">
        <f t="shared" si="81"/>
        <v>-</v>
      </c>
      <c r="K315" s="315">
        <v>0</v>
      </c>
      <c r="L315" s="315">
        <v>0</v>
      </c>
      <c r="M315" s="315">
        <v>0</v>
      </c>
      <c r="N315" s="335" t="str">
        <f t="shared" si="82"/>
        <v>-</v>
      </c>
      <c r="O315" s="336"/>
    </row>
    <row r="316" spans="1:15">
      <c r="A316" s="312">
        <v>21102</v>
      </c>
      <c r="B316" s="313" t="s">
        <v>186</v>
      </c>
      <c r="C316" s="314">
        <f>SUM(C317)</f>
        <v>0</v>
      </c>
      <c r="D316" s="314">
        <f>SUM(D317)</f>
        <v>0</v>
      </c>
      <c r="E316" s="314">
        <f>SUM(E317)</f>
        <v>9</v>
      </c>
      <c r="F316" s="314">
        <f>SUM(F317)</f>
        <v>0</v>
      </c>
      <c r="G316" s="315">
        <f t="shared" si="80"/>
        <v>9</v>
      </c>
      <c r="H316" s="314">
        <f>I316+K316+L316</f>
        <v>0</v>
      </c>
      <c r="I316" s="314">
        <f>SUM(I317)</f>
        <v>0</v>
      </c>
      <c r="J316" s="334" t="str">
        <f t="shared" si="81"/>
        <v>-</v>
      </c>
      <c r="K316" s="314">
        <f t="shared" ref="K316:M316" si="97">SUM(K317)</f>
        <v>0</v>
      </c>
      <c r="L316" s="314">
        <f t="shared" si="97"/>
        <v>0</v>
      </c>
      <c r="M316" s="314">
        <f t="shared" si="97"/>
        <v>0</v>
      </c>
      <c r="N316" s="335" t="str">
        <f t="shared" si="82"/>
        <v>-</v>
      </c>
      <c r="O316" s="336"/>
    </row>
    <row r="317" spans="1:15">
      <c r="A317" s="316">
        <v>2110299</v>
      </c>
      <c r="B317" s="317" t="s">
        <v>475</v>
      </c>
      <c r="C317" s="314">
        <v>0</v>
      </c>
      <c r="D317" s="314">
        <v>0</v>
      </c>
      <c r="E317" s="314">
        <v>9</v>
      </c>
      <c r="F317" s="314">
        <f>0</f>
        <v>0</v>
      </c>
      <c r="G317" s="315">
        <f t="shared" si="80"/>
        <v>9</v>
      </c>
      <c r="H317" s="314">
        <v>0</v>
      </c>
      <c r="I317" s="314">
        <v>0</v>
      </c>
      <c r="J317" s="334" t="str">
        <f t="shared" si="81"/>
        <v>-</v>
      </c>
      <c r="K317" s="315">
        <v>0</v>
      </c>
      <c r="L317" s="315">
        <v>0</v>
      </c>
      <c r="M317" s="315">
        <v>0</v>
      </c>
      <c r="N317" s="335" t="str">
        <f t="shared" si="82"/>
        <v>-</v>
      </c>
      <c r="O317" s="336"/>
    </row>
    <row r="318" spans="1:15">
      <c r="A318" s="312">
        <v>21103</v>
      </c>
      <c r="B318" s="312" t="s">
        <v>476</v>
      </c>
      <c r="C318" s="314">
        <f>SUM(C319:C321)</f>
        <v>485.96553</v>
      </c>
      <c r="D318" s="314">
        <f>SUM(D319:D321)</f>
        <v>119</v>
      </c>
      <c r="E318" s="314">
        <f>SUM(E319:E321)</f>
        <v>56</v>
      </c>
      <c r="F318" s="314">
        <f>SUM(F319:F321)</f>
        <v>370.5</v>
      </c>
      <c r="G318" s="315">
        <f t="shared" si="80"/>
        <v>545.5</v>
      </c>
      <c r="H318" s="314">
        <f>I318+K318+L318</f>
        <v>129.564188</v>
      </c>
      <c r="I318" s="314">
        <f>SUM(I319:I321)</f>
        <v>119.064188</v>
      </c>
      <c r="J318" s="334">
        <f t="shared" si="81"/>
        <v>1.00053939495798</v>
      </c>
      <c r="K318" s="314">
        <f>SUM(K319:K321)</f>
        <v>0</v>
      </c>
      <c r="L318" s="314">
        <f>SUM(L319:L321)</f>
        <v>10.5</v>
      </c>
      <c r="M318" s="314">
        <f>SUM(M319:M321)</f>
        <v>102.267557</v>
      </c>
      <c r="N318" s="335">
        <f t="shared" si="82"/>
        <v>0.266913885505254</v>
      </c>
      <c r="O318" s="336"/>
    </row>
    <row r="319" spans="1:15">
      <c r="A319" s="316">
        <v>2110302</v>
      </c>
      <c r="B319" s="316" t="s">
        <v>476</v>
      </c>
      <c r="C319" s="314">
        <v>464.02553</v>
      </c>
      <c r="D319" s="314">
        <v>98</v>
      </c>
      <c r="E319" s="314">
        <v>0</v>
      </c>
      <c r="F319" s="314">
        <v>360</v>
      </c>
      <c r="G319" s="315">
        <f t="shared" si="80"/>
        <v>458</v>
      </c>
      <c r="H319" s="314">
        <v>98.364188</v>
      </c>
      <c r="I319" s="314">
        <v>98.364188</v>
      </c>
      <c r="J319" s="334">
        <f t="shared" si="81"/>
        <v>1.00371620408163</v>
      </c>
      <c r="K319" s="315">
        <v>0</v>
      </c>
      <c r="L319" s="315">
        <v>0</v>
      </c>
      <c r="M319" s="315">
        <v>99.227557</v>
      </c>
      <c r="N319" s="335">
        <f t="shared" si="82"/>
        <v>-0.00870089948904018</v>
      </c>
      <c r="O319" s="336"/>
    </row>
    <row r="320" spans="1:15">
      <c r="A320" s="316">
        <v>2110304</v>
      </c>
      <c r="B320" s="316" t="s">
        <v>477</v>
      </c>
      <c r="C320" s="314">
        <v>0</v>
      </c>
      <c r="D320" s="314">
        <f>0</f>
        <v>0</v>
      </c>
      <c r="E320" s="314">
        <v>0</v>
      </c>
      <c r="F320" s="314">
        <v>10.5</v>
      </c>
      <c r="G320" s="315">
        <f t="shared" si="80"/>
        <v>10.5</v>
      </c>
      <c r="H320" s="314">
        <v>10.5</v>
      </c>
      <c r="I320" s="314">
        <v>0</v>
      </c>
      <c r="J320" s="334" t="str">
        <f t="shared" si="81"/>
        <v>-</v>
      </c>
      <c r="K320" s="315">
        <v>0</v>
      </c>
      <c r="L320" s="315">
        <v>10.5</v>
      </c>
      <c r="M320" s="315">
        <f>0</f>
        <v>0</v>
      </c>
      <c r="N320" s="335" t="str">
        <f t="shared" si="82"/>
        <v>-</v>
      </c>
      <c r="O320" s="336"/>
    </row>
    <row r="321" spans="1:15">
      <c r="A321" s="316">
        <v>2110399</v>
      </c>
      <c r="B321" s="317" t="s">
        <v>478</v>
      </c>
      <c r="C321" s="314">
        <v>21.94</v>
      </c>
      <c r="D321" s="314">
        <v>21</v>
      </c>
      <c r="E321" s="314">
        <v>56</v>
      </c>
      <c r="F321" s="314">
        <f>0</f>
        <v>0</v>
      </c>
      <c r="G321" s="315">
        <f t="shared" si="80"/>
        <v>77</v>
      </c>
      <c r="H321" s="314">
        <v>20.7</v>
      </c>
      <c r="I321" s="314">
        <v>20.7</v>
      </c>
      <c r="J321" s="334">
        <f t="shared" si="81"/>
        <v>0.985714285714286</v>
      </c>
      <c r="K321" s="315">
        <v>0</v>
      </c>
      <c r="L321" s="315">
        <v>0</v>
      </c>
      <c r="M321" s="315">
        <v>3.04</v>
      </c>
      <c r="N321" s="335">
        <f t="shared" si="82"/>
        <v>5.80921052631579</v>
      </c>
      <c r="O321" s="336"/>
    </row>
    <row r="322" spans="1:15">
      <c r="A322" s="312">
        <v>21104</v>
      </c>
      <c r="B322" s="312" t="s">
        <v>188</v>
      </c>
      <c r="C322" s="314">
        <f>SUM(C323:C324)</f>
        <v>783.908</v>
      </c>
      <c r="D322" s="314">
        <f>SUM(D323:D324)</f>
        <v>350</v>
      </c>
      <c r="E322" s="314">
        <f>SUM(E323:E324)</f>
        <v>1100</v>
      </c>
      <c r="F322" s="314">
        <f>SUM(F323:F324)</f>
        <v>415</v>
      </c>
      <c r="G322" s="315">
        <f t="shared" si="80"/>
        <v>1865</v>
      </c>
      <c r="H322" s="314">
        <f>I322+K322+L322</f>
        <v>841.4376</v>
      </c>
      <c r="I322" s="314">
        <f>SUM(I323:I324)</f>
        <v>350</v>
      </c>
      <c r="J322" s="334">
        <f t="shared" si="81"/>
        <v>1</v>
      </c>
      <c r="K322" s="314">
        <f>SUM(K323:K324)</f>
        <v>76.4376</v>
      </c>
      <c r="L322" s="314">
        <f>SUM(L323:L324)</f>
        <v>415</v>
      </c>
      <c r="M322" s="314">
        <f t="shared" ref="K322:M322" si="98">SUM(M324)</f>
        <v>16.092</v>
      </c>
      <c r="N322" s="335">
        <f t="shared" si="82"/>
        <v>51.2891871737509</v>
      </c>
      <c r="O322" s="336"/>
    </row>
    <row r="323" spans="1:15">
      <c r="A323" s="316">
        <v>2110401</v>
      </c>
      <c r="B323" s="317" t="s">
        <v>479</v>
      </c>
      <c r="C323" s="314">
        <v>0</v>
      </c>
      <c r="D323" s="314">
        <f>0</f>
        <v>0</v>
      </c>
      <c r="E323" s="314">
        <v>0</v>
      </c>
      <c r="F323" s="314">
        <v>415</v>
      </c>
      <c r="G323" s="315">
        <f t="shared" si="80"/>
        <v>415</v>
      </c>
      <c r="H323" s="314">
        <v>415</v>
      </c>
      <c r="I323" s="314">
        <v>0</v>
      </c>
      <c r="J323" s="334" t="str">
        <f t="shared" si="81"/>
        <v>-</v>
      </c>
      <c r="K323" s="315">
        <v>0</v>
      </c>
      <c r="L323" s="315">
        <v>415</v>
      </c>
      <c r="M323" s="314">
        <f>0</f>
        <v>0</v>
      </c>
      <c r="N323" s="335" t="str">
        <f t="shared" si="82"/>
        <v>-</v>
      </c>
      <c r="O323" s="336"/>
    </row>
    <row r="324" spans="1:15">
      <c r="A324" s="316">
        <v>2110402</v>
      </c>
      <c r="B324" s="317" t="s">
        <v>480</v>
      </c>
      <c r="C324" s="314">
        <v>783.908</v>
      </c>
      <c r="D324" s="314">
        <v>350</v>
      </c>
      <c r="E324" s="314">
        <v>1100</v>
      </c>
      <c r="F324" s="314">
        <f>0</f>
        <v>0</v>
      </c>
      <c r="G324" s="315">
        <f t="shared" si="80"/>
        <v>1450</v>
      </c>
      <c r="H324" s="314">
        <v>426.4376</v>
      </c>
      <c r="I324" s="314">
        <v>350</v>
      </c>
      <c r="J324" s="334">
        <f t="shared" si="81"/>
        <v>1</v>
      </c>
      <c r="K324" s="315">
        <v>76.4376</v>
      </c>
      <c r="L324" s="315">
        <v>0</v>
      </c>
      <c r="M324" s="315">
        <v>16.092</v>
      </c>
      <c r="N324" s="335">
        <f t="shared" si="82"/>
        <v>25.4999751429282</v>
      </c>
      <c r="O324" s="336"/>
    </row>
    <row r="325" spans="1:15">
      <c r="A325" s="312">
        <v>21105</v>
      </c>
      <c r="B325" s="313" t="s">
        <v>189</v>
      </c>
      <c r="C325" s="314">
        <f>SUM(C326:C328)</f>
        <v>415</v>
      </c>
      <c r="D325" s="314">
        <f>SUM(D326:D328)</f>
        <v>0</v>
      </c>
      <c r="E325" s="314">
        <f>SUM(E326:E328)</f>
        <v>0.9</v>
      </c>
      <c r="F325" s="314">
        <f>SUM(F326:F328)</f>
        <v>43.44</v>
      </c>
      <c r="G325" s="315">
        <f t="shared" si="80"/>
        <v>44.34</v>
      </c>
      <c r="H325" s="314">
        <f>I325+K325+L325</f>
        <v>3.3</v>
      </c>
      <c r="I325" s="314">
        <f>SUM(I326:I328)</f>
        <v>0</v>
      </c>
      <c r="J325" s="334" t="str">
        <f t="shared" si="81"/>
        <v>-</v>
      </c>
      <c r="K325" s="314">
        <f t="shared" ref="K325:M325" si="99">SUM(K326:K328)</f>
        <v>0.9</v>
      </c>
      <c r="L325" s="314">
        <f t="shared" si="99"/>
        <v>2.4</v>
      </c>
      <c r="M325" s="314">
        <f t="shared" si="99"/>
        <v>417.63</v>
      </c>
      <c r="N325" s="335">
        <f t="shared" si="82"/>
        <v>-0.992098268802529</v>
      </c>
      <c r="O325" s="336"/>
    </row>
    <row r="326" spans="1:15">
      <c r="A326" s="316">
        <v>2110501</v>
      </c>
      <c r="B326" s="317" t="s">
        <v>481</v>
      </c>
      <c r="C326" s="314">
        <v>415</v>
      </c>
      <c r="D326" s="314">
        <v>0</v>
      </c>
      <c r="E326" s="314">
        <v>0</v>
      </c>
      <c r="F326" s="314">
        <v>1.8</v>
      </c>
      <c r="G326" s="315">
        <f t="shared" si="80"/>
        <v>1.8</v>
      </c>
      <c r="H326" s="314">
        <v>0</v>
      </c>
      <c r="I326" s="314">
        <v>0</v>
      </c>
      <c r="J326" s="334" t="str">
        <f t="shared" si="81"/>
        <v>-</v>
      </c>
      <c r="K326" s="315">
        <v>0</v>
      </c>
      <c r="L326" s="315">
        <v>0</v>
      </c>
      <c r="M326" s="315">
        <v>415</v>
      </c>
      <c r="N326" s="335">
        <f t="shared" si="82"/>
        <v>-1</v>
      </c>
      <c r="O326" s="336"/>
    </row>
    <row r="327" spans="1:15">
      <c r="A327" s="316">
        <v>2110502</v>
      </c>
      <c r="B327" s="317" t="s">
        <v>482</v>
      </c>
      <c r="C327" s="314">
        <v>0</v>
      </c>
      <c r="D327" s="314">
        <v>0</v>
      </c>
      <c r="E327" s="314">
        <v>0.9</v>
      </c>
      <c r="F327" s="314">
        <v>41.64</v>
      </c>
      <c r="G327" s="315">
        <f t="shared" si="80"/>
        <v>42.54</v>
      </c>
      <c r="H327" s="314">
        <v>3.3</v>
      </c>
      <c r="I327" s="314">
        <v>0</v>
      </c>
      <c r="J327" s="334" t="str">
        <f t="shared" si="81"/>
        <v>-</v>
      </c>
      <c r="K327" s="315">
        <v>0.9</v>
      </c>
      <c r="L327" s="315">
        <v>2.4</v>
      </c>
      <c r="M327" s="315">
        <v>2.63</v>
      </c>
      <c r="N327" s="335">
        <f t="shared" si="82"/>
        <v>0.254752851711027</v>
      </c>
      <c r="O327" s="336"/>
    </row>
    <row r="328" spans="1:15">
      <c r="A328" s="316">
        <v>2110503</v>
      </c>
      <c r="B328" s="317" t="s">
        <v>483</v>
      </c>
      <c r="C328" s="314">
        <v>0</v>
      </c>
      <c r="D328" s="314">
        <v>0</v>
      </c>
      <c r="E328" s="314">
        <v>0</v>
      </c>
      <c r="F328" s="314">
        <f>0</f>
        <v>0</v>
      </c>
      <c r="G328" s="315">
        <f t="shared" si="80"/>
        <v>0</v>
      </c>
      <c r="H328" s="314">
        <v>0</v>
      </c>
      <c r="I328" s="314">
        <v>0</v>
      </c>
      <c r="J328" s="334" t="str">
        <f t="shared" si="81"/>
        <v>-</v>
      </c>
      <c r="K328" s="315">
        <v>0</v>
      </c>
      <c r="L328" s="315">
        <v>0</v>
      </c>
      <c r="M328" s="315">
        <v>0</v>
      </c>
      <c r="N328" s="335" t="str">
        <f t="shared" si="82"/>
        <v>-</v>
      </c>
      <c r="O328" s="336"/>
    </row>
    <row r="329" spans="1:15">
      <c r="A329" s="312">
        <v>21106</v>
      </c>
      <c r="B329" s="313" t="s">
        <v>190</v>
      </c>
      <c r="C329" s="314">
        <f>SUM(C330:C332)</f>
        <v>3.94228</v>
      </c>
      <c r="D329" s="314">
        <f>SUM(D330:D332)</f>
        <v>0</v>
      </c>
      <c r="E329" s="314">
        <f>SUM(E330:E332)</f>
        <v>403</v>
      </c>
      <c r="F329" s="314">
        <f>SUM(F330:F332)</f>
        <v>0</v>
      </c>
      <c r="G329" s="315">
        <f t="shared" ref="G329:G392" si="100">D329+E329+F329</f>
        <v>403</v>
      </c>
      <c r="H329" s="314">
        <f>I329+K329+L329</f>
        <v>397.3996</v>
      </c>
      <c r="I329" s="314">
        <f>SUM(I330:I332)</f>
        <v>0.168</v>
      </c>
      <c r="J329" s="334" t="str">
        <f t="shared" ref="J329:J392" si="101">IFERROR(I329/D329,"-")</f>
        <v>-</v>
      </c>
      <c r="K329" s="314">
        <f t="shared" ref="K329:M329" si="102">SUM(K330:K332)</f>
        <v>397.2316</v>
      </c>
      <c r="L329" s="314">
        <f t="shared" si="102"/>
        <v>0</v>
      </c>
      <c r="M329" s="314">
        <f t="shared" si="102"/>
        <v>2.1261</v>
      </c>
      <c r="N329" s="335">
        <f t="shared" ref="N329:N392" si="103">IFERROR(H329/M329-1,"-")</f>
        <v>185.914820563473</v>
      </c>
      <c r="O329" s="336"/>
    </row>
    <row r="330" spans="1:15">
      <c r="A330" s="316">
        <v>2110602</v>
      </c>
      <c r="B330" s="317" t="s">
        <v>484</v>
      </c>
      <c r="C330" s="314">
        <v>0.1625</v>
      </c>
      <c r="D330" s="314">
        <v>0</v>
      </c>
      <c r="E330" s="314">
        <v>403</v>
      </c>
      <c r="F330" s="314">
        <f>0</f>
        <v>0</v>
      </c>
      <c r="G330" s="315">
        <f t="shared" si="100"/>
        <v>403</v>
      </c>
      <c r="H330" s="314">
        <v>397.2316</v>
      </c>
      <c r="I330" s="314">
        <v>0</v>
      </c>
      <c r="J330" s="334" t="str">
        <f t="shared" si="101"/>
        <v>-</v>
      </c>
      <c r="K330" s="315">
        <v>397.2316</v>
      </c>
      <c r="L330" s="315">
        <v>0</v>
      </c>
      <c r="M330" s="315">
        <v>0.492</v>
      </c>
      <c r="N330" s="335">
        <f t="shared" si="103"/>
        <v>806.381300813008</v>
      </c>
      <c r="O330" s="336"/>
    </row>
    <row r="331" spans="1:15">
      <c r="A331" s="316">
        <v>2110604</v>
      </c>
      <c r="B331" s="317" t="s">
        <v>485</v>
      </c>
      <c r="C331" s="314">
        <v>0</v>
      </c>
      <c r="D331" s="314">
        <v>0</v>
      </c>
      <c r="E331" s="314">
        <v>0</v>
      </c>
      <c r="F331" s="314">
        <f>0</f>
        <v>0</v>
      </c>
      <c r="G331" s="315">
        <f t="shared" si="100"/>
        <v>0</v>
      </c>
      <c r="H331" s="314">
        <v>0</v>
      </c>
      <c r="I331" s="314">
        <v>0</v>
      </c>
      <c r="J331" s="334" t="str">
        <f t="shared" si="101"/>
        <v>-</v>
      </c>
      <c r="K331" s="315">
        <v>0</v>
      </c>
      <c r="L331" s="315">
        <v>0</v>
      </c>
      <c r="M331" s="315">
        <v>0</v>
      </c>
      <c r="N331" s="335" t="str">
        <f t="shared" si="103"/>
        <v>-</v>
      </c>
      <c r="O331" s="336"/>
    </row>
    <row r="332" spans="1:15">
      <c r="A332" s="316">
        <v>2110699</v>
      </c>
      <c r="B332" s="317" t="s">
        <v>486</v>
      </c>
      <c r="C332" s="314">
        <v>3.77978</v>
      </c>
      <c r="D332" s="314">
        <v>0</v>
      </c>
      <c r="E332" s="314">
        <v>0</v>
      </c>
      <c r="F332" s="314">
        <f>0</f>
        <v>0</v>
      </c>
      <c r="G332" s="315">
        <f t="shared" si="100"/>
        <v>0</v>
      </c>
      <c r="H332" s="314">
        <v>0.168</v>
      </c>
      <c r="I332" s="314">
        <v>0.168</v>
      </c>
      <c r="J332" s="334" t="str">
        <f t="shared" si="101"/>
        <v>-</v>
      </c>
      <c r="K332" s="315">
        <v>0</v>
      </c>
      <c r="L332" s="315">
        <v>0</v>
      </c>
      <c r="M332" s="315">
        <v>1.6341</v>
      </c>
      <c r="N332" s="335">
        <f t="shared" si="103"/>
        <v>-0.897191114374885</v>
      </c>
      <c r="O332" s="336"/>
    </row>
    <row r="333" spans="1:15">
      <c r="A333" s="312">
        <v>21107</v>
      </c>
      <c r="B333" s="317" t="s">
        <v>191</v>
      </c>
      <c r="C333" s="314">
        <f>SUM(C334)</f>
        <v>120</v>
      </c>
      <c r="D333" s="314">
        <f>SUM(D334)</f>
        <v>0</v>
      </c>
      <c r="E333" s="314">
        <f>SUM(E334)</f>
        <v>0</v>
      </c>
      <c r="F333" s="314">
        <f>SUM(F334)</f>
        <v>0</v>
      </c>
      <c r="G333" s="315">
        <f t="shared" si="100"/>
        <v>0</v>
      </c>
      <c r="H333" s="314">
        <f>I333+K333+L333</f>
        <v>0</v>
      </c>
      <c r="I333" s="314">
        <f>SUM(I334)</f>
        <v>0</v>
      </c>
      <c r="J333" s="334" t="str">
        <f t="shared" si="101"/>
        <v>-</v>
      </c>
      <c r="K333" s="314">
        <f t="shared" ref="K333:M333" si="104">SUM(K334)</f>
        <v>0</v>
      </c>
      <c r="L333" s="314">
        <f t="shared" si="104"/>
        <v>0</v>
      </c>
      <c r="M333" s="314">
        <f t="shared" si="104"/>
        <v>0</v>
      </c>
      <c r="N333" s="335" t="str">
        <f t="shared" si="103"/>
        <v>-</v>
      </c>
      <c r="O333" s="336"/>
    </row>
    <row r="334" spans="1:15">
      <c r="A334" s="316">
        <v>2110799</v>
      </c>
      <c r="B334" s="317" t="s">
        <v>487</v>
      </c>
      <c r="C334" s="314">
        <v>120</v>
      </c>
      <c r="D334" s="314">
        <v>0</v>
      </c>
      <c r="E334" s="314">
        <v>0</v>
      </c>
      <c r="F334" s="314">
        <f>0</f>
        <v>0</v>
      </c>
      <c r="G334" s="315">
        <f t="shared" si="100"/>
        <v>0</v>
      </c>
      <c r="H334" s="314">
        <v>0</v>
      </c>
      <c r="I334" s="314">
        <v>0</v>
      </c>
      <c r="J334" s="334" t="str">
        <f t="shared" si="101"/>
        <v>-</v>
      </c>
      <c r="K334" s="315">
        <v>0</v>
      </c>
      <c r="L334" s="315">
        <v>0</v>
      </c>
      <c r="M334" s="315">
        <v>0</v>
      </c>
      <c r="N334" s="335" t="str">
        <f t="shared" si="103"/>
        <v>-</v>
      </c>
      <c r="O334" s="336"/>
    </row>
    <row r="335" spans="1:15">
      <c r="A335" s="312">
        <v>21111</v>
      </c>
      <c r="B335" s="313" t="s">
        <v>192</v>
      </c>
      <c r="C335" s="314">
        <f>SUM(C336)</f>
        <v>0</v>
      </c>
      <c r="D335" s="314">
        <f>SUM(D336)</f>
        <v>0</v>
      </c>
      <c r="E335" s="314">
        <f>SUM(E336)</f>
        <v>0</v>
      </c>
      <c r="F335" s="314">
        <f>SUM(F336)</f>
        <v>0</v>
      </c>
      <c r="G335" s="315">
        <f t="shared" si="100"/>
        <v>0</v>
      </c>
      <c r="H335" s="314">
        <f>I335+K335+L335</f>
        <v>0</v>
      </c>
      <c r="I335" s="314">
        <f>SUM(I336)</f>
        <v>0</v>
      </c>
      <c r="J335" s="334" t="str">
        <f t="shared" si="101"/>
        <v>-</v>
      </c>
      <c r="K335" s="314">
        <f t="shared" ref="K335:M335" si="105">SUM(K336)</f>
        <v>0</v>
      </c>
      <c r="L335" s="314">
        <f t="shared" si="105"/>
        <v>0</v>
      </c>
      <c r="M335" s="314">
        <f t="shared" si="105"/>
        <v>0</v>
      </c>
      <c r="N335" s="335" t="str">
        <f t="shared" si="103"/>
        <v>-</v>
      </c>
      <c r="O335" s="336"/>
    </row>
    <row r="336" spans="1:15">
      <c r="A336" s="316">
        <v>2111199</v>
      </c>
      <c r="B336" s="317" t="s">
        <v>488</v>
      </c>
      <c r="C336" s="314">
        <v>0</v>
      </c>
      <c r="D336" s="314">
        <v>0</v>
      </c>
      <c r="E336" s="314">
        <v>0</v>
      </c>
      <c r="F336" s="314">
        <f>0</f>
        <v>0</v>
      </c>
      <c r="G336" s="315">
        <f t="shared" si="100"/>
        <v>0</v>
      </c>
      <c r="H336" s="314">
        <v>0</v>
      </c>
      <c r="I336" s="314">
        <v>0</v>
      </c>
      <c r="J336" s="334" t="str">
        <f t="shared" si="101"/>
        <v>-</v>
      </c>
      <c r="K336" s="315">
        <v>0</v>
      </c>
      <c r="L336" s="315">
        <v>0</v>
      </c>
      <c r="M336" s="315">
        <v>0</v>
      </c>
      <c r="N336" s="335" t="str">
        <f t="shared" si="103"/>
        <v>-</v>
      </c>
      <c r="O336" s="336"/>
    </row>
    <row r="337" spans="1:15">
      <c r="A337" s="312">
        <v>21113</v>
      </c>
      <c r="B337" s="313" t="s">
        <v>193</v>
      </c>
      <c r="C337" s="314">
        <f>SUM(C338)</f>
        <v>0</v>
      </c>
      <c r="D337" s="314">
        <f>SUM(D338)</f>
        <v>0</v>
      </c>
      <c r="E337" s="314">
        <f>SUM(E338)</f>
        <v>0</v>
      </c>
      <c r="F337" s="314">
        <f>SUM(F338)</f>
        <v>0</v>
      </c>
      <c r="G337" s="315">
        <f t="shared" si="100"/>
        <v>0</v>
      </c>
      <c r="H337" s="314">
        <f>I337+K337+L337</f>
        <v>0</v>
      </c>
      <c r="I337" s="314">
        <f>SUM(I338)</f>
        <v>0</v>
      </c>
      <c r="J337" s="334" t="str">
        <f t="shared" si="101"/>
        <v>-</v>
      </c>
      <c r="K337" s="314">
        <f t="shared" ref="K337:M337" si="106">SUM(K338)</f>
        <v>0</v>
      </c>
      <c r="L337" s="314">
        <f t="shared" si="106"/>
        <v>0</v>
      </c>
      <c r="M337" s="314">
        <f t="shared" si="106"/>
        <v>0</v>
      </c>
      <c r="N337" s="335" t="str">
        <f t="shared" si="103"/>
        <v>-</v>
      </c>
      <c r="O337" s="336"/>
    </row>
    <row r="338" spans="1:15">
      <c r="A338" s="316">
        <v>2111301</v>
      </c>
      <c r="B338" s="317" t="s">
        <v>193</v>
      </c>
      <c r="C338" s="314">
        <v>0</v>
      </c>
      <c r="D338" s="314">
        <v>0</v>
      </c>
      <c r="E338" s="314">
        <v>0</v>
      </c>
      <c r="F338" s="314">
        <f>0</f>
        <v>0</v>
      </c>
      <c r="G338" s="315">
        <f t="shared" si="100"/>
        <v>0</v>
      </c>
      <c r="H338" s="314">
        <v>0</v>
      </c>
      <c r="I338" s="314">
        <v>0</v>
      </c>
      <c r="J338" s="334" t="str">
        <f t="shared" si="101"/>
        <v>-</v>
      </c>
      <c r="K338" s="315">
        <v>0</v>
      </c>
      <c r="L338" s="315">
        <v>0</v>
      </c>
      <c r="M338" s="315">
        <v>0</v>
      </c>
      <c r="N338" s="335" t="str">
        <f t="shared" si="103"/>
        <v>-</v>
      </c>
      <c r="O338" s="336"/>
    </row>
    <row r="339" spans="1:15">
      <c r="A339" s="312">
        <v>21199</v>
      </c>
      <c r="B339" s="313" t="s">
        <v>194</v>
      </c>
      <c r="C339" s="314">
        <f>SUM(C340)</f>
        <v>683.89</v>
      </c>
      <c r="D339" s="314">
        <f>SUM(D340)</f>
        <v>0</v>
      </c>
      <c r="E339" s="314">
        <f>SUM(E340)</f>
        <v>384.69</v>
      </c>
      <c r="F339" s="314">
        <f>SUM(F340)</f>
        <v>15.5</v>
      </c>
      <c r="G339" s="315">
        <f t="shared" si="100"/>
        <v>400.19</v>
      </c>
      <c r="H339" s="314">
        <f>I339+K339+L339</f>
        <v>22.3048</v>
      </c>
      <c r="I339" s="314">
        <f>SUM(I340)</f>
        <v>0</v>
      </c>
      <c r="J339" s="334" t="str">
        <f t="shared" si="101"/>
        <v>-</v>
      </c>
      <c r="K339" s="314">
        <f t="shared" ref="K339:M339" si="107">SUM(K340)</f>
        <v>22.3048</v>
      </c>
      <c r="L339" s="314">
        <f t="shared" si="107"/>
        <v>0</v>
      </c>
      <c r="M339" s="314">
        <f t="shared" si="107"/>
        <v>121.85</v>
      </c>
      <c r="N339" s="335">
        <f t="shared" si="103"/>
        <v>-0.816948707427165</v>
      </c>
      <c r="O339" s="336"/>
    </row>
    <row r="340" spans="1:15">
      <c r="A340" s="316">
        <v>2119999</v>
      </c>
      <c r="B340" s="317" t="s">
        <v>194</v>
      </c>
      <c r="C340" s="314">
        <v>683.89</v>
      </c>
      <c r="D340" s="314">
        <v>0</v>
      </c>
      <c r="E340" s="314">
        <v>384.69</v>
      </c>
      <c r="F340" s="314">
        <v>15.5</v>
      </c>
      <c r="G340" s="315">
        <f t="shared" si="100"/>
        <v>400.19</v>
      </c>
      <c r="H340" s="314">
        <v>22.3048</v>
      </c>
      <c r="I340" s="314">
        <v>0</v>
      </c>
      <c r="J340" s="334" t="str">
        <f t="shared" si="101"/>
        <v>-</v>
      </c>
      <c r="K340" s="315">
        <v>22.3048</v>
      </c>
      <c r="L340" s="315">
        <v>0</v>
      </c>
      <c r="M340" s="315">
        <v>121.85</v>
      </c>
      <c r="N340" s="335">
        <f t="shared" si="103"/>
        <v>-0.816948707427165</v>
      </c>
      <c r="O340" s="336"/>
    </row>
    <row r="341" spans="1:15">
      <c r="A341" s="309">
        <v>212</v>
      </c>
      <c r="B341" s="310" t="s">
        <v>195</v>
      </c>
      <c r="C341" s="338">
        <f>SUM(C342,C347,C350,C352)</f>
        <v>4283.193387</v>
      </c>
      <c r="D341" s="338">
        <f>SUM(D342,D347,D350,D352)</f>
        <v>5610</v>
      </c>
      <c r="E341" s="338">
        <f>SUM(E342,E347,E350,E352)</f>
        <v>2550.886854</v>
      </c>
      <c r="F341" s="338">
        <f>SUM(F342,F347,F350,F352)</f>
        <v>1609.5</v>
      </c>
      <c r="G341" s="339">
        <f t="shared" si="100"/>
        <v>9770.386854</v>
      </c>
      <c r="H341" s="338">
        <f>SUM(H342,H347,H350,H352)</f>
        <v>4982.205284</v>
      </c>
      <c r="I341" s="338">
        <f>SUM(I342,I347,I350,I352)</f>
        <v>4115.947218</v>
      </c>
      <c r="J341" s="330">
        <f t="shared" si="101"/>
        <v>0.733680431016043</v>
      </c>
      <c r="K341" s="338">
        <f t="shared" ref="K341:M341" si="108">SUM(K342,K347,K350,K352)</f>
        <v>752.341954</v>
      </c>
      <c r="L341" s="338">
        <f t="shared" si="108"/>
        <v>113.916112</v>
      </c>
      <c r="M341" s="338">
        <f t="shared" si="108"/>
        <v>3741.973364</v>
      </c>
      <c r="N341" s="331">
        <f t="shared" si="103"/>
        <v>0.331437933773598</v>
      </c>
      <c r="O341" s="336"/>
    </row>
    <row r="342" spans="1:15">
      <c r="A342" s="312">
        <v>21201</v>
      </c>
      <c r="B342" s="313" t="s">
        <v>196</v>
      </c>
      <c r="C342" s="314">
        <f>SUM(C343:C346)</f>
        <v>3880.459387</v>
      </c>
      <c r="D342" s="314">
        <f>SUM(D343:D346)</f>
        <v>3901</v>
      </c>
      <c r="E342" s="314">
        <f>SUM(E343:E346)</f>
        <v>155.6382</v>
      </c>
      <c r="F342" s="314">
        <f>SUM(F343:F346)</f>
        <v>0</v>
      </c>
      <c r="G342" s="315">
        <f t="shared" si="100"/>
        <v>4056.6382</v>
      </c>
      <c r="H342" s="314">
        <f>I342+K342+L342</f>
        <v>3597.867566</v>
      </c>
      <c r="I342" s="314">
        <f>SUM(I343:I346)</f>
        <v>3477.294566</v>
      </c>
      <c r="J342" s="334">
        <f t="shared" si="101"/>
        <v>0.89138543091515</v>
      </c>
      <c r="K342" s="314">
        <f t="shared" ref="K342:M342" si="109">SUM(K343:K346)</f>
        <v>120.573</v>
      </c>
      <c r="L342" s="314">
        <f t="shared" si="109"/>
        <v>0</v>
      </c>
      <c r="M342" s="314">
        <f t="shared" si="109"/>
        <v>3422.562686</v>
      </c>
      <c r="N342" s="335">
        <f t="shared" si="103"/>
        <v>0.0512203562310443</v>
      </c>
      <c r="O342" s="336"/>
    </row>
    <row r="343" spans="1:15">
      <c r="A343" s="316">
        <v>2120101</v>
      </c>
      <c r="B343" s="317" t="s">
        <v>317</v>
      </c>
      <c r="C343" s="314">
        <v>2687.255485</v>
      </c>
      <c r="D343" s="314">
        <v>2725</v>
      </c>
      <c r="E343" s="314">
        <v>0</v>
      </c>
      <c r="F343" s="314">
        <f>0</f>
        <v>0</v>
      </c>
      <c r="G343" s="315">
        <f t="shared" si="100"/>
        <v>2725</v>
      </c>
      <c r="H343" s="314">
        <v>2669.985342</v>
      </c>
      <c r="I343" s="314">
        <v>2669.985342</v>
      </c>
      <c r="J343" s="334">
        <f t="shared" si="101"/>
        <v>0.979811134678899</v>
      </c>
      <c r="K343" s="315">
        <v>0</v>
      </c>
      <c r="L343" s="315">
        <v>0</v>
      </c>
      <c r="M343" s="315">
        <v>2580.500589</v>
      </c>
      <c r="N343" s="335">
        <f t="shared" si="103"/>
        <v>0.0346772844700947</v>
      </c>
      <c r="O343" s="336"/>
    </row>
    <row r="344" spans="1:15">
      <c r="A344" s="316">
        <v>2120102</v>
      </c>
      <c r="B344" s="317" t="s">
        <v>318</v>
      </c>
      <c r="C344" s="314">
        <v>434</v>
      </c>
      <c r="D344" s="314">
        <v>457</v>
      </c>
      <c r="E344" s="314">
        <v>109.9582</v>
      </c>
      <c r="F344" s="314">
        <f>0</f>
        <v>0</v>
      </c>
      <c r="G344" s="315">
        <f t="shared" si="100"/>
        <v>566.9582</v>
      </c>
      <c r="H344" s="314">
        <v>223.648635</v>
      </c>
      <c r="I344" s="314">
        <v>125.575635</v>
      </c>
      <c r="J344" s="334">
        <f t="shared" si="101"/>
        <v>0.274782571115974</v>
      </c>
      <c r="K344" s="315">
        <v>98.073</v>
      </c>
      <c r="L344" s="315">
        <v>0</v>
      </c>
      <c r="M344" s="315">
        <v>144.539562</v>
      </c>
      <c r="N344" s="335">
        <f t="shared" si="103"/>
        <v>0.547317785562406</v>
      </c>
      <c r="O344" s="336"/>
    </row>
    <row r="345" spans="1:15">
      <c r="A345" s="316">
        <v>2120104</v>
      </c>
      <c r="B345" s="317" t="s">
        <v>489</v>
      </c>
      <c r="C345" s="314">
        <v>673.655902</v>
      </c>
      <c r="D345" s="314">
        <v>602</v>
      </c>
      <c r="E345" s="314">
        <v>0</v>
      </c>
      <c r="F345" s="314">
        <f>0</f>
        <v>0</v>
      </c>
      <c r="G345" s="315">
        <f t="shared" si="100"/>
        <v>602</v>
      </c>
      <c r="H345" s="314">
        <v>595.407896000001</v>
      </c>
      <c r="I345" s="314">
        <v>595.407896000001</v>
      </c>
      <c r="J345" s="334">
        <f t="shared" si="101"/>
        <v>0.98904966112957</v>
      </c>
      <c r="K345" s="315">
        <v>0</v>
      </c>
      <c r="L345" s="315">
        <v>0</v>
      </c>
      <c r="M345" s="315">
        <v>621.111793</v>
      </c>
      <c r="N345" s="335">
        <f t="shared" si="103"/>
        <v>-0.0413836885560456</v>
      </c>
      <c r="O345" s="336"/>
    </row>
    <row r="346" spans="1:15">
      <c r="A346" s="316">
        <v>2120199</v>
      </c>
      <c r="B346" s="316" t="s">
        <v>490</v>
      </c>
      <c r="C346" s="314">
        <v>85.548</v>
      </c>
      <c r="D346" s="314">
        <v>117</v>
      </c>
      <c r="E346" s="314">
        <v>45.68</v>
      </c>
      <c r="F346" s="314">
        <f>0</f>
        <v>0</v>
      </c>
      <c r="G346" s="315">
        <f t="shared" si="100"/>
        <v>162.68</v>
      </c>
      <c r="H346" s="314">
        <v>108.825693</v>
      </c>
      <c r="I346" s="314">
        <v>86.325693</v>
      </c>
      <c r="J346" s="334">
        <f t="shared" si="101"/>
        <v>0.737826435897436</v>
      </c>
      <c r="K346" s="315">
        <v>22.5</v>
      </c>
      <c r="L346" s="315">
        <v>0</v>
      </c>
      <c r="M346" s="315">
        <v>76.410742</v>
      </c>
      <c r="N346" s="335">
        <f t="shared" si="103"/>
        <v>0.424219817156075</v>
      </c>
      <c r="O346" s="336"/>
    </row>
    <row r="347" spans="1:15">
      <c r="A347" s="312">
        <v>21203</v>
      </c>
      <c r="B347" s="313" t="s">
        <v>197</v>
      </c>
      <c r="C347" s="314">
        <f>SUM(C348:C349)</f>
        <v>402.734</v>
      </c>
      <c r="D347" s="314">
        <f>SUM(D348:D349)</f>
        <v>1709</v>
      </c>
      <c r="E347" s="314">
        <f>SUM(E348:E349)</f>
        <v>1929.58161</v>
      </c>
      <c r="F347" s="314">
        <f>SUM(F348:F349)</f>
        <v>1570</v>
      </c>
      <c r="G347" s="315">
        <f t="shared" si="100"/>
        <v>5208.58161</v>
      </c>
      <c r="H347" s="314">
        <f>I347+K347+L347</f>
        <v>1133.170674</v>
      </c>
      <c r="I347" s="314">
        <f t="shared" ref="I347:M347" si="110">SUM(I348:I349)</f>
        <v>638.652652</v>
      </c>
      <c r="J347" s="334">
        <f t="shared" si="101"/>
        <v>0.373699620830895</v>
      </c>
      <c r="K347" s="314">
        <f t="shared" si="110"/>
        <v>412.10191</v>
      </c>
      <c r="L347" s="314">
        <f t="shared" si="110"/>
        <v>82.416112</v>
      </c>
      <c r="M347" s="314">
        <f t="shared" si="110"/>
        <v>155.077722</v>
      </c>
      <c r="N347" s="335">
        <f t="shared" si="103"/>
        <v>6.30711451900228</v>
      </c>
      <c r="O347" s="336"/>
    </row>
    <row r="348" spans="1:15">
      <c r="A348" s="316">
        <v>2120303</v>
      </c>
      <c r="B348" s="316" t="s">
        <v>491</v>
      </c>
      <c r="C348" s="314">
        <v>0</v>
      </c>
      <c r="D348" s="314">
        <v>0</v>
      </c>
      <c r="E348" s="314">
        <v>0</v>
      </c>
      <c r="F348" s="314">
        <f>0</f>
        <v>0</v>
      </c>
      <c r="G348" s="315">
        <f t="shared" si="100"/>
        <v>0</v>
      </c>
      <c r="H348" s="314">
        <v>0</v>
      </c>
      <c r="I348" s="314">
        <v>0</v>
      </c>
      <c r="J348" s="334" t="str">
        <f t="shared" si="101"/>
        <v>-</v>
      </c>
      <c r="K348" s="315">
        <v>0</v>
      </c>
      <c r="L348" s="315">
        <v>0</v>
      </c>
      <c r="M348" s="315">
        <v>0</v>
      </c>
      <c r="N348" s="335" t="str">
        <f t="shared" si="103"/>
        <v>-</v>
      </c>
      <c r="O348" s="336"/>
    </row>
    <row r="349" spans="1:15">
      <c r="A349" s="316">
        <v>2120399</v>
      </c>
      <c r="B349" s="316" t="s">
        <v>492</v>
      </c>
      <c r="C349" s="314">
        <v>402.734</v>
      </c>
      <c r="D349" s="314">
        <v>1709</v>
      </c>
      <c r="E349" s="314">
        <v>1929.58161</v>
      </c>
      <c r="F349" s="314">
        <v>1570</v>
      </c>
      <c r="G349" s="315">
        <f t="shared" si="100"/>
        <v>5208.58161</v>
      </c>
      <c r="H349" s="314">
        <v>1133.170674</v>
      </c>
      <c r="I349" s="314">
        <v>638.652652</v>
      </c>
      <c r="J349" s="334">
        <f t="shared" si="101"/>
        <v>0.373699620830895</v>
      </c>
      <c r="K349" s="315">
        <v>412.10191</v>
      </c>
      <c r="L349" s="315">
        <v>82.416112</v>
      </c>
      <c r="M349" s="315">
        <v>155.077722</v>
      </c>
      <c r="N349" s="335">
        <f t="shared" si="103"/>
        <v>6.30711451900228</v>
      </c>
      <c r="O349" s="336"/>
    </row>
    <row r="350" spans="1:15">
      <c r="A350" s="312">
        <v>21205</v>
      </c>
      <c r="B350" s="313" t="s">
        <v>198</v>
      </c>
      <c r="C350" s="314">
        <f>SUM(C351)</f>
        <v>0</v>
      </c>
      <c r="D350" s="314">
        <f>SUM(D351)</f>
        <v>0</v>
      </c>
      <c r="E350" s="314">
        <f>SUM(E351)</f>
        <v>19.667044</v>
      </c>
      <c r="F350" s="314">
        <f>SUM(F351)</f>
        <v>39.5</v>
      </c>
      <c r="G350" s="315">
        <f t="shared" si="100"/>
        <v>59.167044</v>
      </c>
      <c r="H350" s="314">
        <f>I350+K350+L350</f>
        <v>51.167044</v>
      </c>
      <c r="I350" s="314">
        <f>SUM(I351)</f>
        <v>0</v>
      </c>
      <c r="J350" s="334" t="str">
        <f t="shared" si="101"/>
        <v>-</v>
      </c>
      <c r="K350" s="314">
        <f t="shared" ref="K350:M350" si="111">SUM(K351)</f>
        <v>19.667044</v>
      </c>
      <c r="L350" s="314">
        <f t="shared" si="111"/>
        <v>31.5</v>
      </c>
      <c r="M350" s="314">
        <f t="shared" si="111"/>
        <v>64.332956</v>
      </c>
      <c r="N350" s="335">
        <f t="shared" si="103"/>
        <v>-0.204652682211587</v>
      </c>
      <c r="O350" s="336"/>
    </row>
    <row r="351" spans="1:15">
      <c r="A351" s="316">
        <v>2120501</v>
      </c>
      <c r="B351" s="316" t="s">
        <v>198</v>
      </c>
      <c r="C351" s="314">
        <v>0</v>
      </c>
      <c r="D351" s="314">
        <v>0</v>
      </c>
      <c r="E351" s="314">
        <v>19.667044</v>
      </c>
      <c r="F351" s="314">
        <v>39.5</v>
      </c>
      <c r="G351" s="315">
        <f t="shared" si="100"/>
        <v>59.167044</v>
      </c>
      <c r="H351" s="314">
        <v>51.167044</v>
      </c>
      <c r="I351" s="314">
        <v>0</v>
      </c>
      <c r="J351" s="334" t="str">
        <f t="shared" si="101"/>
        <v>-</v>
      </c>
      <c r="K351" s="315">
        <v>19.667044</v>
      </c>
      <c r="L351" s="315">
        <v>31.5</v>
      </c>
      <c r="M351" s="315">
        <v>64.332956</v>
      </c>
      <c r="N351" s="335">
        <f t="shared" si="103"/>
        <v>-0.204652682211587</v>
      </c>
      <c r="O351" s="336"/>
    </row>
    <row r="352" spans="1:15">
      <c r="A352" s="312">
        <v>21299</v>
      </c>
      <c r="B352" s="313" t="s">
        <v>199</v>
      </c>
      <c r="C352" s="314">
        <f>SUM(C353)</f>
        <v>0</v>
      </c>
      <c r="D352" s="314">
        <f>SUM(D353)</f>
        <v>0</v>
      </c>
      <c r="E352" s="314">
        <f>SUM(E353)</f>
        <v>446</v>
      </c>
      <c r="F352" s="314">
        <f>SUM(F353)</f>
        <v>0</v>
      </c>
      <c r="G352" s="315">
        <f t="shared" si="100"/>
        <v>446</v>
      </c>
      <c r="H352" s="314">
        <f>I352+K352+L352</f>
        <v>200</v>
      </c>
      <c r="I352" s="314">
        <f>SUM(I353)</f>
        <v>0</v>
      </c>
      <c r="J352" s="334" t="str">
        <f t="shared" si="101"/>
        <v>-</v>
      </c>
      <c r="K352" s="314">
        <f t="shared" ref="K352:M352" si="112">SUM(K353)</f>
        <v>200</v>
      </c>
      <c r="L352" s="314">
        <f t="shared" si="112"/>
        <v>0</v>
      </c>
      <c r="M352" s="314">
        <f t="shared" si="112"/>
        <v>100</v>
      </c>
      <c r="N352" s="335">
        <f t="shared" si="103"/>
        <v>1</v>
      </c>
      <c r="O352" s="336"/>
    </row>
    <row r="353" spans="1:15">
      <c r="A353" s="316">
        <v>2129999</v>
      </c>
      <c r="B353" s="316" t="s">
        <v>199</v>
      </c>
      <c r="C353" s="314">
        <v>0</v>
      </c>
      <c r="D353" s="314">
        <v>0</v>
      </c>
      <c r="E353" s="314">
        <v>446</v>
      </c>
      <c r="F353" s="314">
        <f>0</f>
        <v>0</v>
      </c>
      <c r="G353" s="315">
        <f t="shared" si="100"/>
        <v>446</v>
      </c>
      <c r="H353" s="314">
        <v>200</v>
      </c>
      <c r="I353" s="314">
        <v>0</v>
      </c>
      <c r="J353" s="334" t="str">
        <f t="shared" si="101"/>
        <v>-</v>
      </c>
      <c r="K353" s="315">
        <v>200</v>
      </c>
      <c r="L353" s="315">
        <v>0</v>
      </c>
      <c r="M353" s="315">
        <v>100</v>
      </c>
      <c r="N353" s="335">
        <f t="shared" si="103"/>
        <v>1</v>
      </c>
      <c r="O353" s="336"/>
    </row>
    <row r="354" spans="1:15">
      <c r="A354" s="309">
        <v>213</v>
      </c>
      <c r="B354" s="310" t="s">
        <v>200</v>
      </c>
      <c r="C354" s="338">
        <f>SUM(C355,C372,C382,C396,C400,C405,C409)</f>
        <v>26364.954682</v>
      </c>
      <c r="D354" s="338">
        <f>SUM(D355,D372,D382,D396,D400,D405,D409)</f>
        <v>13833</v>
      </c>
      <c r="E354" s="338">
        <f>SUM(E355,E372,E382,E396,E400,E405,E409)</f>
        <v>25943.838738</v>
      </c>
      <c r="F354" s="338">
        <f>SUM(F355,F372,F382,F396,F400,F405,F409)</f>
        <v>32359.8055</v>
      </c>
      <c r="G354" s="339">
        <f t="shared" si="100"/>
        <v>72136.644238</v>
      </c>
      <c r="H354" s="338">
        <f>SUM(H355,H372,H382,H396,H400,H405,H409)</f>
        <v>38474.021293</v>
      </c>
      <c r="I354" s="338">
        <f>SUM(I355,I372,I382,I396,I400,I405,I409)</f>
        <v>12780.948247</v>
      </c>
      <c r="J354" s="330">
        <f t="shared" si="101"/>
        <v>0.923946233427312</v>
      </c>
      <c r="K354" s="338">
        <f t="shared" ref="K354:M354" si="113">SUM(K355,K372,K382,K396,K400,K405,K409)</f>
        <v>12687.04562</v>
      </c>
      <c r="L354" s="338">
        <f t="shared" si="113"/>
        <v>13006.027426</v>
      </c>
      <c r="M354" s="338">
        <f t="shared" si="113"/>
        <v>26745.642125</v>
      </c>
      <c r="N354" s="331">
        <f t="shared" si="103"/>
        <v>0.438515520142892</v>
      </c>
      <c r="O354" s="336"/>
    </row>
    <row r="355" spans="1:15">
      <c r="A355" s="312">
        <v>21301</v>
      </c>
      <c r="B355" s="313" t="s">
        <v>201</v>
      </c>
      <c r="C355" s="314">
        <f>SUM(C356:C371)</f>
        <v>16222.878249</v>
      </c>
      <c r="D355" s="314">
        <f>SUM(D356:D371)</f>
        <v>6944</v>
      </c>
      <c r="E355" s="314">
        <f>SUM(E356:E371)</f>
        <v>19325.83222</v>
      </c>
      <c r="F355" s="314">
        <f>SUM(F356:F371)</f>
        <v>16924.4855</v>
      </c>
      <c r="G355" s="315">
        <f t="shared" si="100"/>
        <v>43194.31772</v>
      </c>
      <c r="H355" s="314">
        <f>I355+K355+L355</f>
        <v>20686.481171</v>
      </c>
      <c r="I355" s="314">
        <f>SUM(I356:I371)</f>
        <v>6846.778117</v>
      </c>
      <c r="J355" s="334">
        <f t="shared" si="101"/>
        <v>0.985999152793779</v>
      </c>
      <c r="K355" s="314">
        <f>SUM(K356:K371)</f>
        <v>9406.25475</v>
      </c>
      <c r="L355" s="314">
        <f>SUM(L356:L371)</f>
        <v>4433.448304</v>
      </c>
      <c r="M355" s="314">
        <f>SUM(M356:M371)</f>
        <v>10708.720135</v>
      </c>
      <c r="N355" s="335">
        <f t="shared" si="103"/>
        <v>0.931741693705211</v>
      </c>
      <c r="O355" s="336"/>
    </row>
    <row r="356" spans="1:15">
      <c r="A356" s="316">
        <v>2130104</v>
      </c>
      <c r="B356" s="317" t="s">
        <v>320</v>
      </c>
      <c r="C356" s="314">
        <v>2924.56876</v>
      </c>
      <c r="D356" s="314">
        <v>2859</v>
      </c>
      <c r="E356" s="314">
        <v>0</v>
      </c>
      <c r="F356" s="314">
        <f>0</f>
        <v>0</v>
      </c>
      <c r="G356" s="315">
        <f t="shared" si="100"/>
        <v>2859</v>
      </c>
      <c r="H356" s="314">
        <v>2865.743844</v>
      </c>
      <c r="I356" s="314">
        <v>2865.743844</v>
      </c>
      <c r="J356" s="334">
        <f t="shared" si="101"/>
        <v>1.00235881217209</v>
      </c>
      <c r="K356" s="315">
        <v>0</v>
      </c>
      <c r="L356" s="315">
        <v>0</v>
      </c>
      <c r="M356" s="315">
        <v>3029.79639</v>
      </c>
      <c r="N356" s="335">
        <f t="shared" si="103"/>
        <v>-0.0541463929858336</v>
      </c>
      <c r="O356" s="336"/>
    </row>
    <row r="357" spans="1:15">
      <c r="A357" s="316">
        <v>2130106</v>
      </c>
      <c r="B357" s="317" t="s">
        <v>493</v>
      </c>
      <c r="C357" s="314">
        <v>1086.338382</v>
      </c>
      <c r="D357" s="314">
        <v>63</v>
      </c>
      <c r="E357" s="314">
        <v>610.4</v>
      </c>
      <c r="F357" s="314">
        <v>340.8</v>
      </c>
      <c r="G357" s="315">
        <f t="shared" si="100"/>
        <v>1014.2</v>
      </c>
      <c r="H357" s="314">
        <v>186.870848</v>
      </c>
      <c r="I357" s="314">
        <v>63.525168</v>
      </c>
      <c r="J357" s="334">
        <f t="shared" si="101"/>
        <v>1.008336</v>
      </c>
      <c r="K357" s="315">
        <v>73.34568</v>
      </c>
      <c r="L357" s="315">
        <v>50</v>
      </c>
      <c r="M357" s="315">
        <v>11.277618</v>
      </c>
      <c r="N357" s="335">
        <f t="shared" si="103"/>
        <v>15.5700636428721</v>
      </c>
      <c r="O357" s="336"/>
    </row>
    <row r="358" spans="1:15">
      <c r="A358" s="316">
        <v>2130108</v>
      </c>
      <c r="B358" s="317" t="s">
        <v>494</v>
      </c>
      <c r="C358" s="314">
        <v>120.570894</v>
      </c>
      <c r="D358" s="314">
        <v>114</v>
      </c>
      <c r="E358" s="314">
        <v>173.2504</v>
      </c>
      <c r="F358" s="314">
        <v>151.37</v>
      </c>
      <c r="G358" s="315">
        <f t="shared" si="100"/>
        <v>438.6204</v>
      </c>
      <c r="H358" s="314">
        <v>93.5896</v>
      </c>
      <c r="I358" s="314">
        <v>55.5184</v>
      </c>
      <c r="J358" s="334">
        <f t="shared" si="101"/>
        <v>0.48700350877193</v>
      </c>
      <c r="K358" s="315">
        <v>38.0712</v>
      </c>
      <c r="L358" s="315">
        <v>0</v>
      </c>
      <c r="M358" s="315">
        <v>157.671371</v>
      </c>
      <c r="N358" s="335">
        <f t="shared" si="103"/>
        <v>-0.406426167246304</v>
      </c>
      <c r="O358" s="336"/>
    </row>
    <row r="359" spans="1:15">
      <c r="A359" s="316">
        <v>2130109</v>
      </c>
      <c r="B359" s="317" t="s">
        <v>495</v>
      </c>
      <c r="C359" s="314">
        <v>0.008269</v>
      </c>
      <c r="D359" s="314">
        <v>0</v>
      </c>
      <c r="E359" s="314">
        <v>52.81</v>
      </c>
      <c r="F359" s="314">
        <f>0</f>
        <v>0</v>
      </c>
      <c r="G359" s="315">
        <f t="shared" si="100"/>
        <v>52.81</v>
      </c>
      <c r="H359" s="314">
        <v>52.8098</v>
      </c>
      <c r="I359" s="314">
        <v>0</v>
      </c>
      <c r="J359" s="334" t="str">
        <f t="shared" si="101"/>
        <v>-</v>
      </c>
      <c r="K359" s="315">
        <v>52.8098</v>
      </c>
      <c r="L359" s="315">
        <v>0</v>
      </c>
      <c r="M359" s="315">
        <v>12.590579</v>
      </c>
      <c r="N359" s="335">
        <f t="shared" si="103"/>
        <v>3.19439010707927</v>
      </c>
      <c r="O359" s="336"/>
    </row>
    <row r="360" spans="1:15">
      <c r="A360" s="316">
        <v>2130110</v>
      </c>
      <c r="B360" s="317" t="s">
        <v>496</v>
      </c>
      <c r="C360" s="314">
        <v>5</v>
      </c>
      <c r="D360" s="314">
        <v>5</v>
      </c>
      <c r="E360" s="314">
        <v>0</v>
      </c>
      <c r="F360" s="314">
        <f>0</f>
        <v>0</v>
      </c>
      <c r="G360" s="315">
        <f t="shared" si="100"/>
        <v>5</v>
      </c>
      <c r="H360" s="314">
        <v>4</v>
      </c>
      <c r="I360" s="314">
        <v>4</v>
      </c>
      <c r="J360" s="334">
        <f t="shared" si="101"/>
        <v>0.8</v>
      </c>
      <c r="K360" s="315">
        <v>0</v>
      </c>
      <c r="L360" s="315">
        <v>0</v>
      </c>
      <c r="M360" s="315">
        <v>0</v>
      </c>
      <c r="N360" s="335" t="str">
        <f t="shared" si="103"/>
        <v>-</v>
      </c>
      <c r="O360" s="336"/>
    </row>
    <row r="361" spans="1:15">
      <c r="A361" s="316">
        <v>2130112</v>
      </c>
      <c r="B361" s="317" t="s">
        <v>497</v>
      </c>
      <c r="C361" s="314">
        <v>87.2832</v>
      </c>
      <c r="D361" s="314">
        <v>78</v>
      </c>
      <c r="E361" s="314">
        <v>6</v>
      </c>
      <c r="F361" s="314">
        <f>0</f>
        <v>0</v>
      </c>
      <c r="G361" s="315">
        <f t="shared" si="100"/>
        <v>84</v>
      </c>
      <c r="H361" s="314">
        <v>78.1624</v>
      </c>
      <c r="I361" s="314">
        <v>78.1624</v>
      </c>
      <c r="J361" s="334">
        <f t="shared" si="101"/>
        <v>1.00208205128205</v>
      </c>
      <c r="K361" s="315">
        <v>0</v>
      </c>
      <c r="L361" s="315">
        <v>0</v>
      </c>
      <c r="M361" s="315">
        <v>0</v>
      </c>
      <c r="N361" s="335" t="str">
        <f t="shared" si="103"/>
        <v>-</v>
      </c>
      <c r="O361" s="336"/>
    </row>
    <row r="362" spans="1:15">
      <c r="A362" s="316">
        <v>2130119</v>
      </c>
      <c r="B362" s="317" t="s">
        <v>498</v>
      </c>
      <c r="C362" s="314">
        <v>102.205224</v>
      </c>
      <c r="D362" s="314">
        <v>20</v>
      </c>
      <c r="E362" s="314">
        <v>501.04832</v>
      </c>
      <c r="F362" s="314">
        <v>220</v>
      </c>
      <c r="G362" s="315">
        <f t="shared" si="100"/>
        <v>741.04832</v>
      </c>
      <c r="H362" s="314">
        <v>661.7222</v>
      </c>
      <c r="I362" s="314">
        <v>20.8</v>
      </c>
      <c r="J362" s="334">
        <f t="shared" si="101"/>
        <v>1.04</v>
      </c>
      <c r="K362" s="315">
        <v>420.9222</v>
      </c>
      <c r="L362" s="315">
        <v>220</v>
      </c>
      <c r="M362" s="315">
        <v>90.853656</v>
      </c>
      <c r="N362" s="335">
        <f t="shared" si="103"/>
        <v>6.28338549193882</v>
      </c>
      <c r="O362" s="336"/>
    </row>
    <row r="363" spans="1:15">
      <c r="A363" s="316">
        <v>2130122</v>
      </c>
      <c r="B363" s="317" t="s">
        <v>499</v>
      </c>
      <c r="C363" s="314">
        <v>5330.98</v>
      </c>
      <c r="D363" s="314">
        <v>2204</v>
      </c>
      <c r="E363" s="314">
        <v>1800.218</v>
      </c>
      <c r="F363" s="314">
        <v>4505.6555</v>
      </c>
      <c r="G363" s="315">
        <f t="shared" si="100"/>
        <v>8509.8735</v>
      </c>
      <c r="H363" s="314">
        <v>4941.960134</v>
      </c>
      <c r="I363" s="314">
        <v>2203.572</v>
      </c>
      <c r="J363" s="334">
        <f t="shared" si="101"/>
        <v>0.999805807622505</v>
      </c>
      <c r="K363" s="315">
        <v>417.8436</v>
      </c>
      <c r="L363" s="315">
        <v>2320.544534</v>
      </c>
      <c r="M363" s="315">
        <v>3017.367</v>
      </c>
      <c r="N363" s="335">
        <f t="shared" si="103"/>
        <v>0.637838597028469</v>
      </c>
      <c r="O363" s="336"/>
    </row>
    <row r="364" spans="1:15">
      <c r="A364" s="316">
        <v>2130124</v>
      </c>
      <c r="B364" s="317" t="s">
        <v>500</v>
      </c>
      <c r="C364" s="314">
        <v>0</v>
      </c>
      <c r="D364" s="314">
        <v>0</v>
      </c>
      <c r="E364" s="314">
        <v>65.25</v>
      </c>
      <c r="F364" s="314">
        <v>401.5</v>
      </c>
      <c r="G364" s="315">
        <f t="shared" si="100"/>
        <v>466.75</v>
      </c>
      <c r="H364" s="314">
        <v>208.25</v>
      </c>
      <c r="I364" s="314">
        <v>0</v>
      </c>
      <c r="J364" s="334" t="str">
        <f t="shared" si="101"/>
        <v>-</v>
      </c>
      <c r="K364" s="315">
        <v>65.25</v>
      </c>
      <c r="L364" s="315">
        <v>143</v>
      </c>
      <c r="M364" s="315">
        <v>107.3</v>
      </c>
      <c r="N364" s="335">
        <f t="shared" si="103"/>
        <v>0.940820130475303</v>
      </c>
      <c r="O364" s="336"/>
    </row>
    <row r="365" spans="1:15">
      <c r="A365" s="316">
        <v>2130125</v>
      </c>
      <c r="B365" s="317" t="s">
        <v>501</v>
      </c>
      <c r="C365" s="314">
        <v>0.252</v>
      </c>
      <c r="D365" s="314">
        <v>0</v>
      </c>
      <c r="E365" s="314">
        <v>0</v>
      </c>
      <c r="F365" s="314">
        <f>0</f>
        <v>0</v>
      </c>
      <c r="G365" s="315">
        <f t="shared" si="100"/>
        <v>0</v>
      </c>
      <c r="H365" s="314">
        <v>0</v>
      </c>
      <c r="I365" s="314">
        <v>0</v>
      </c>
      <c r="J365" s="334" t="str">
        <f t="shared" si="101"/>
        <v>-</v>
      </c>
      <c r="K365" s="315">
        <v>0</v>
      </c>
      <c r="L365" s="315">
        <v>0</v>
      </c>
      <c r="M365" s="315">
        <v>166.7</v>
      </c>
      <c r="N365" s="335">
        <f t="shared" si="103"/>
        <v>-1</v>
      </c>
      <c r="O365" s="336"/>
    </row>
    <row r="366" spans="1:15">
      <c r="A366" s="316">
        <v>2130126</v>
      </c>
      <c r="B366" s="317" t="s">
        <v>502</v>
      </c>
      <c r="C366" s="314">
        <v>55</v>
      </c>
      <c r="D366" s="314">
        <v>0</v>
      </c>
      <c r="E366" s="314">
        <v>5189.531</v>
      </c>
      <c r="F366" s="314">
        <v>988.1</v>
      </c>
      <c r="G366" s="315">
        <f t="shared" si="100"/>
        <v>6177.631</v>
      </c>
      <c r="H366" s="314">
        <v>3612.554858</v>
      </c>
      <c r="I366" s="314">
        <v>0</v>
      </c>
      <c r="J366" s="334" t="str">
        <f t="shared" si="101"/>
        <v>-</v>
      </c>
      <c r="K366" s="315">
        <v>3612.554858</v>
      </c>
      <c r="L366" s="315">
        <v>0</v>
      </c>
      <c r="M366" s="315">
        <v>100</v>
      </c>
      <c r="N366" s="335">
        <f t="shared" si="103"/>
        <v>35.12554858</v>
      </c>
      <c r="O366" s="336"/>
    </row>
    <row r="367" spans="1:15">
      <c r="A367" s="316">
        <v>2130135</v>
      </c>
      <c r="B367" s="317" t="s">
        <v>503</v>
      </c>
      <c r="C367" s="314">
        <v>54.7771</v>
      </c>
      <c r="D367" s="314">
        <v>0</v>
      </c>
      <c r="E367" s="314">
        <v>1136</v>
      </c>
      <c r="F367" s="314">
        <v>755</v>
      </c>
      <c r="G367" s="315">
        <f t="shared" si="100"/>
        <v>1891</v>
      </c>
      <c r="H367" s="314">
        <v>863.556762</v>
      </c>
      <c r="I367" s="314">
        <v>0</v>
      </c>
      <c r="J367" s="334" t="str">
        <f t="shared" si="101"/>
        <v>-</v>
      </c>
      <c r="K367" s="315">
        <v>314.621412</v>
      </c>
      <c r="L367" s="315">
        <v>548.93535</v>
      </c>
      <c r="M367" s="315">
        <v>21.56</v>
      </c>
      <c r="N367" s="335">
        <f t="shared" si="103"/>
        <v>39.0536531539889</v>
      </c>
      <c r="O367" s="336"/>
    </row>
    <row r="368" spans="1:15">
      <c r="A368" s="316">
        <v>2130142</v>
      </c>
      <c r="B368" s="317" t="s">
        <v>504</v>
      </c>
      <c r="C368" s="314">
        <v>463.99</v>
      </c>
      <c r="D368" s="314">
        <v>20</v>
      </c>
      <c r="E368" s="314">
        <v>196.99</v>
      </c>
      <c r="F368" s="314">
        <v>885.91</v>
      </c>
      <c r="G368" s="315">
        <f t="shared" si="100"/>
        <v>1102.9</v>
      </c>
      <c r="H368" s="314">
        <v>20</v>
      </c>
      <c r="I368" s="314">
        <v>20</v>
      </c>
      <c r="J368" s="334">
        <f t="shared" si="101"/>
        <v>1</v>
      </c>
      <c r="K368" s="315">
        <v>0</v>
      </c>
      <c r="L368" s="315">
        <v>0</v>
      </c>
      <c r="M368" s="315">
        <v>18.62</v>
      </c>
      <c r="N368" s="335">
        <f t="shared" si="103"/>
        <v>0.0741138560687433</v>
      </c>
      <c r="O368" s="336"/>
    </row>
    <row r="369" spans="1:15">
      <c r="A369" s="316">
        <v>2130152</v>
      </c>
      <c r="B369" s="317" t="s">
        <v>505</v>
      </c>
      <c r="C369" s="314">
        <v>27.623816</v>
      </c>
      <c r="D369" s="314">
        <v>40</v>
      </c>
      <c r="E369" s="314">
        <v>0</v>
      </c>
      <c r="F369" s="314">
        <f>0</f>
        <v>0</v>
      </c>
      <c r="G369" s="315">
        <f t="shared" si="100"/>
        <v>40</v>
      </c>
      <c r="H369" s="314">
        <v>11.823468</v>
      </c>
      <c r="I369" s="314">
        <v>11.823468</v>
      </c>
      <c r="J369" s="334">
        <f t="shared" si="101"/>
        <v>0.2955867</v>
      </c>
      <c r="K369" s="315">
        <v>0</v>
      </c>
      <c r="L369" s="315">
        <v>0</v>
      </c>
      <c r="M369" s="315">
        <v>0</v>
      </c>
      <c r="N369" s="335" t="str">
        <f t="shared" si="103"/>
        <v>-</v>
      </c>
      <c r="O369" s="336"/>
    </row>
    <row r="370" spans="1:15">
      <c r="A370" s="316">
        <v>2130153</v>
      </c>
      <c r="B370" s="317" t="s">
        <v>506</v>
      </c>
      <c r="C370" s="314">
        <v>2136.736383</v>
      </c>
      <c r="D370" s="314">
        <v>740</v>
      </c>
      <c r="E370" s="314">
        <v>4500</v>
      </c>
      <c r="F370" s="314">
        <v>7925.18</v>
      </c>
      <c r="G370" s="315">
        <f t="shared" si="100"/>
        <v>13165.18</v>
      </c>
      <c r="H370" s="314">
        <v>5467.293468</v>
      </c>
      <c r="I370" s="314">
        <v>439.293468</v>
      </c>
      <c r="J370" s="334">
        <f t="shared" si="101"/>
        <v>0.593639821621622</v>
      </c>
      <c r="K370" s="315">
        <v>3978</v>
      </c>
      <c r="L370" s="315">
        <v>1050</v>
      </c>
      <c r="M370" s="315">
        <v>1095.263617</v>
      </c>
      <c r="N370" s="335">
        <f t="shared" si="103"/>
        <v>3.99176032430921</v>
      </c>
      <c r="O370" s="336"/>
    </row>
    <row r="371" spans="1:15">
      <c r="A371" s="316">
        <v>2130199</v>
      </c>
      <c r="B371" s="317" t="s">
        <v>497</v>
      </c>
      <c r="C371" s="314">
        <v>3827.544221</v>
      </c>
      <c r="D371" s="314">
        <v>801</v>
      </c>
      <c r="E371" s="314">
        <v>5094.3345</v>
      </c>
      <c r="F371" s="314">
        <v>750.97</v>
      </c>
      <c r="G371" s="315">
        <f t="shared" si="100"/>
        <v>6646.3045</v>
      </c>
      <c r="H371" s="314">
        <v>1618.143789</v>
      </c>
      <c r="I371" s="314">
        <v>1084.339369</v>
      </c>
      <c r="J371" s="334">
        <f t="shared" si="101"/>
        <v>1.35373204619226</v>
      </c>
      <c r="K371" s="315">
        <v>432.836</v>
      </c>
      <c r="L371" s="315">
        <v>100.96842</v>
      </c>
      <c r="M371" s="315">
        <v>2879.719904</v>
      </c>
      <c r="N371" s="335">
        <f t="shared" si="103"/>
        <v>-0.438089868826354</v>
      </c>
      <c r="O371" s="336"/>
    </row>
    <row r="372" spans="1:15">
      <c r="A372" s="312">
        <v>21302</v>
      </c>
      <c r="B372" s="313" t="s">
        <v>202</v>
      </c>
      <c r="C372" s="314">
        <f>SUM(C373:C381)</f>
        <v>2111.928226</v>
      </c>
      <c r="D372" s="314">
        <f>SUM(D373:D381)</f>
        <v>484</v>
      </c>
      <c r="E372" s="314">
        <f>SUM(E373:E381)</f>
        <v>1714.002155</v>
      </c>
      <c r="F372" s="314">
        <f>SUM(F373:F381)</f>
        <v>1584.13</v>
      </c>
      <c r="G372" s="315">
        <f t="shared" si="100"/>
        <v>3782.132155</v>
      </c>
      <c r="H372" s="314">
        <f>I372+K372+L372</f>
        <v>2129.036022</v>
      </c>
      <c r="I372" s="314">
        <f>SUM(I373:I381)</f>
        <v>383.138805</v>
      </c>
      <c r="J372" s="334">
        <f t="shared" si="101"/>
        <v>0.791609101239669</v>
      </c>
      <c r="K372" s="314">
        <f>SUM(K373:K381)</f>
        <v>576.24234</v>
      </c>
      <c r="L372" s="314">
        <f>SUM(L373:L381)</f>
        <v>1169.654877</v>
      </c>
      <c r="M372" s="314">
        <f>SUM(M373:M381)</f>
        <v>1213.548351</v>
      </c>
      <c r="N372" s="335">
        <f t="shared" si="103"/>
        <v>0.75438911869116</v>
      </c>
      <c r="O372" s="336"/>
    </row>
    <row r="373" spans="1:15">
      <c r="A373" s="316">
        <v>2130205</v>
      </c>
      <c r="B373" s="317" t="s">
        <v>507</v>
      </c>
      <c r="C373" s="314">
        <v>1808.22636</v>
      </c>
      <c r="D373" s="314">
        <v>151</v>
      </c>
      <c r="E373" s="314">
        <v>602.6758</v>
      </c>
      <c r="F373" s="314">
        <v>258.21</v>
      </c>
      <c r="G373" s="315">
        <f t="shared" si="100"/>
        <v>1011.8858</v>
      </c>
      <c r="H373" s="314">
        <v>192.44642</v>
      </c>
      <c r="I373" s="314">
        <v>138.7</v>
      </c>
      <c r="J373" s="334">
        <f t="shared" si="101"/>
        <v>0.918543046357616</v>
      </c>
      <c r="K373" s="315">
        <v>8</v>
      </c>
      <c r="L373" s="315">
        <v>45.74642</v>
      </c>
      <c r="M373" s="315">
        <v>294.6642</v>
      </c>
      <c r="N373" s="335">
        <f t="shared" si="103"/>
        <v>-0.346895822431093</v>
      </c>
      <c r="O373" s="336"/>
    </row>
    <row r="374" spans="1:15">
      <c r="A374" s="316">
        <v>2130207</v>
      </c>
      <c r="B374" s="317" t="s">
        <v>508</v>
      </c>
      <c r="C374" s="314">
        <v>61.7</v>
      </c>
      <c r="D374" s="314">
        <v>49</v>
      </c>
      <c r="E374" s="314">
        <v>338.259256</v>
      </c>
      <c r="F374" s="314">
        <v>177.02</v>
      </c>
      <c r="G374" s="315">
        <f t="shared" si="100"/>
        <v>564.279256</v>
      </c>
      <c r="H374" s="314">
        <v>236.384412</v>
      </c>
      <c r="I374" s="314">
        <v>45.5</v>
      </c>
      <c r="J374" s="334">
        <f t="shared" si="101"/>
        <v>0.928571428571429</v>
      </c>
      <c r="K374" s="315">
        <v>157.874412</v>
      </c>
      <c r="L374" s="315">
        <v>33.01</v>
      </c>
      <c r="M374" s="315">
        <v>143.020744</v>
      </c>
      <c r="N374" s="335">
        <f t="shared" si="103"/>
        <v>0.652798086409059</v>
      </c>
      <c r="O374" s="336"/>
    </row>
    <row r="375" spans="1:15">
      <c r="A375" s="316">
        <v>2130209</v>
      </c>
      <c r="B375" s="317" t="s">
        <v>509</v>
      </c>
      <c r="C375" s="314">
        <v>110.91764</v>
      </c>
      <c r="D375" s="314">
        <v>110</v>
      </c>
      <c r="E375" s="314">
        <v>0</v>
      </c>
      <c r="F375" s="314">
        <v>549.7</v>
      </c>
      <c r="G375" s="315">
        <f t="shared" si="100"/>
        <v>659.7</v>
      </c>
      <c r="H375" s="314">
        <v>658.086322</v>
      </c>
      <c r="I375" s="314">
        <v>110.537265</v>
      </c>
      <c r="J375" s="334">
        <f t="shared" si="101"/>
        <v>1.00488422727273</v>
      </c>
      <c r="K375" s="315">
        <v>0</v>
      </c>
      <c r="L375" s="315">
        <v>547.549057</v>
      </c>
      <c r="M375" s="315">
        <v>674.380407</v>
      </c>
      <c r="N375" s="335">
        <f t="shared" si="103"/>
        <v>-0.0241615634601318</v>
      </c>
      <c r="O375" s="336"/>
    </row>
    <row r="376" spans="1:15">
      <c r="A376" s="316">
        <v>2130211</v>
      </c>
      <c r="B376" s="317" t="s">
        <v>510</v>
      </c>
      <c r="C376" s="314">
        <v>0</v>
      </c>
      <c r="D376" s="314">
        <f>0</f>
        <v>0</v>
      </c>
      <c r="E376" s="314">
        <f>0</f>
        <v>0</v>
      </c>
      <c r="F376" s="314">
        <v>6</v>
      </c>
      <c r="G376" s="315">
        <f t="shared" si="100"/>
        <v>6</v>
      </c>
      <c r="H376" s="314">
        <f>0</f>
        <v>0</v>
      </c>
      <c r="I376" s="314">
        <v>0</v>
      </c>
      <c r="J376" s="334" t="str">
        <f t="shared" si="101"/>
        <v>-</v>
      </c>
      <c r="K376" s="315">
        <f>0</f>
        <v>0</v>
      </c>
      <c r="L376" s="315">
        <f>0</f>
        <v>0</v>
      </c>
      <c r="M376" s="315">
        <f>0</f>
        <v>0</v>
      </c>
      <c r="N376" s="335" t="str">
        <f t="shared" si="103"/>
        <v>-</v>
      </c>
      <c r="O376" s="336"/>
    </row>
    <row r="377" spans="1:15">
      <c r="A377" s="316">
        <v>2130221</v>
      </c>
      <c r="B377" s="317" t="s">
        <v>511</v>
      </c>
      <c r="C377" s="314">
        <v>0</v>
      </c>
      <c r="D377" s="314">
        <v>0</v>
      </c>
      <c r="E377" s="314">
        <v>710</v>
      </c>
      <c r="F377" s="314">
        <f>0</f>
        <v>0</v>
      </c>
      <c r="G377" s="315">
        <f t="shared" si="100"/>
        <v>710</v>
      </c>
      <c r="H377" s="314">
        <v>395.9274</v>
      </c>
      <c r="I377" s="314">
        <v>0</v>
      </c>
      <c r="J377" s="334" t="str">
        <f t="shared" si="101"/>
        <v>-</v>
      </c>
      <c r="K377" s="315">
        <v>395.9274</v>
      </c>
      <c r="L377" s="315">
        <v>0</v>
      </c>
      <c r="M377" s="315">
        <v>0</v>
      </c>
      <c r="N377" s="335" t="str">
        <f t="shared" si="103"/>
        <v>-</v>
      </c>
      <c r="O377" s="336"/>
    </row>
    <row r="378" spans="1:15">
      <c r="A378" s="316">
        <v>2130234</v>
      </c>
      <c r="B378" s="317" t="s">
        <v>512</v>
      </c>
      <c r="C378" s="314">
        <v>118.110748</v>
      </c>
      <c r="D378" s="314">
        <v>164</v>
      </c>
      <c r="E378" s="314">
        <v>57.247099</v>
      </c>
      <c r="F378" s="314">
        <v>50.2</v>
      </c>
      <c r="G378" s="315">
        <f t="shared" si="100"/>
        <v>271.447099</v>
      </c>
      <c r="H378" s="314">
        <v>113.042068</v>
      </c>
      <c r="I378" s="314">
        <v>88.40154</v>
      </c>
      <c r="J378" s="334">
        <f t="shared" si="101"/>
        <v>0.539033780487805</v>
      </c>
      <c r="K378" s="315">
        <v>14.440528</v>
      </c>
      <c r="L378" s="315">
        <v>10.2</v>
      </c>
      <c r="M378" s="315">
        <v>71.903</v>
      </c>
      <c r="N378" s="335">
        <f t="shared" si="103"/>
        <v>0.572146753264815</v>
      </c>
      <c r="O378" s="336"/>
    </row>
    <row r="379" spans="1:15">
      <c r="A379" s="316">
        <v>2130236</v>
      </c>
      <c r="B379" s="317" t="s">
        <v>513</v>
      </c>
      <c r="C379" s="314">
        <v>0</v>
      </c>
      <c r="D379" s="314">
        <v>0</v>
      </c>
      <c r="E379" s="314">
        <v>5.82</v>
      </c>
      <c r="F379" s="314">
        <f>0</f>
        <v>0</v>
      </c>
      <c r="G379" s="315">
        <f t="shared" si="100"/>
        <v>5.82</v>
      </c>
      <c r="H379" s="314">
        <v>0</v>
      </c>
      <c r="I379" s="314">
        <v>0</v>
      </c>
      <c r="J379" s="334" t="str">
        <f t="shared" si="101"/>
        <v>-</v>
      </c>
      <c r="K379" s="315">
        <v>0</v>
      </c>
      <c r="L379" s="315">
        <v>0</v>
      </c>
      <c r="M379" s="315">
        <v>0</v>
      </c>
      <c r="N379" s="335" t="str">
        <f t="shared" si="103"/>
        <v>-</v>
      </c>
      <c r="O379" s="336"/>
    </row>
    <row r="380" spans="1:15">
      <c r="A380" s="316">
        <v>2130237</v>
      </c>
      <c r="B380" s="317" t="s">
        <v>514</v>
      </c>
      <c r="C380" s="314">
        <v>0</v>
      </c>
      <c r="D380" s="314">
        <v>0</v>
      </c>
      <c r="E380" s="314">
        <v>0</v>
      </c>
      <c r="F380" s="314">
        <f>0</f>
        <v>0</v>
      </c>
      <c r="G380" s="315">
        <f t="shared" si="100"/>
        <v>0</v>
      </c>
      <c r="H380" s="314">
        <v>0</v>
      </c>
      <c r="I380" s="314">
        <v>0</v>
      </c>
      <c r="J380" s="334" t="str">
        <f t="shared" si="101"/>
        <v>-</v>
      </c>
      <c r="K380" s="315">
        <v>0</v>
      </c>
      <c r="L380" s="315">
        <v>0</v>
      </c>
      <c r="M380" s="315">
        <v>0</v>
      </c>
      <c r="N380" s="335" t="str">
        <f t="shared" si="103"/>
        <v>-</v>
      </c>
      <c r="O380" s="336"/>
    </row>
    <row r="381" spans="1:15">
      <c r="A381" s="316">
        <v>2130299</v>
      </c>
      <c r="B381" s="317" t="s">
        <v>515</v>
      </c>
      <c r="C381" s="314">
        <v>12.973478</v>
      </c>
      <c r="D381" s="314">
        <v>10</v>
      </c>
      <c r="E381" s="314">
        <v>0</v>
      </c>
      <c r="F381" s="314">
        <v>543</v>
      </c>
      <c r="G381" s="315">
        <f t="shared" si="100"/>
        <v>553</v>
      </c>
      <c r="H381" s="314">
        <v>533.1494</v>
      </c>
      <c r="I381" s="314">
        <v>0</v>
      </c>
      <c r="J381" s="334">
        <f t="shared" si="101"/>
        <v>0</v>
      </c>
      <c r="K381" s="315">
        <v>0</v>
      </c>
      <c r="L381" s="315">
        <v>533.1494</v>
      </c>
      <c r="M381" s="315">
        <v>29.58</v>
      </c>
      <c r="N381" s="335">
        <f t="shared" si="103"/>
        <v>17.0239824205544</v>
      </c>
      <c r="O381" s="336"/>
    </row>
    <row r="382" spans="1:15">
      <c r="A382" s="312">
        <v>21303</v>
      </c>
      <c r="B382" s="313" t="s">
        <v>203</v>
      </c>
      <c r="C382" s="314">
        <f>SUM(C383:C395)</f>
        <v>2676.016368</v>
      </c>
      <c r="D382" s="314">
        <f>SUM(D383:D395)</f>
        <v>1644</v>
      </c>
      <c r="E382" s="314">
        <f>SUM(E383:E395)</f>
        <v>1421.48107</v>
      </c>
      <c r="F382" s="314">
        <f>SUM(F383:F395)</f>
        <v>5277.53</v>
      </c>
      <c r="G382" s="315">
        <f t="shared" si="100"/>
        <v>8343.01107</v>
      </c>
      <c r="H382" s="314">
        <f>I382+K382+L382</f>
        <v>3086.135943</v>
      </c>
      <c r="I382" s="314">
        <f>SUM(I383:I394)</f>
        <v>1606.31358</v>
      </c>
      <c r="J382" s="334">
        <f t="shared" si="101"/>
        <v>0.977076386861314</v>
      </c>
      <c r="K382" s="314">
        <f>SUM(K383:K393)</f>
        <v>746.667325</v>
      </c>
      <c r="L382" s="314">
        <f>SUM(L383:L393)</f>
        <v>733.155038</v>
      </c>
      <c r="M382" s="314">
        <f>SUM(M383:M393)</f>
        <v>2008.9616</v>
      </c>
      <c r="N382" s="335">
        <f t="shared" si="103"/>
        <v>0.536184635385764</v>
      </c>
      <c r="O382" s="336"/>
    </row>
    <row r="383" spans="1:15">
      <c r="A383" s="316">
        <v>2130301</v>
      </c>
      <c r="B383" s="316" t="s">
        <v>317</v>
      </c>
      <c r="C383" s="314">
        <v>1302.744929</v>
      </c>
      <c r="D383" s="314">
        <v>1318</v>
      </c>
      <c r="E383" s="314">
        <v>0</v>
      </c>
      <c r="F383" s="314">
        <f>0</f>
        <v>0</v>
      </c>
      <c r="G383" s="315">
        <f t="shared" si="100"/>
        <v>1318</v>
      </c>
      <c r="H383" s="314">
        <v>1289.361609</v>
      </c>
      <c r="I383" s="314">
        <v>1289.361609</v>
      </c>
      <c r="J383" s="334">
        <f t="shared" si="101"/>
        <v>0.978271327010622</v>
      </c>
      <c r="K383" s="315">
        <v>0</v>
      </c>
      <c r="L383" s="315">
        <v>0</v>
      </c>
      <c r="M383" s="315">
        <v>1200.621704</v>
      </c>
      <c r="N383" s="335">
        <f t="shared" si="103"/>
        <v>0.0739116282042491</v>
      </c>
      <c r="O383" s="336"/>
    </row>
    <row r="384" spans="1:15">
      <c r="A384" s="316">
        <v>2130302</v>
      </c>
      <c r="B384" s="317" t="s">
        <v>318</v>
      </c>
      <c r="C384" s="314">
        <v>34.5</v>
      </c>
      <c r="D384" s="314">
        <v>30</v>
      </c>
      <c r="E384" s="314">
        <v>0</v>
      </c>
      <c r="F384" s="314">
        <f>0</f>
        <v>0</v>
      </c>
      <c r="G384" s="315">
        <f t="shared" si="100"/>
        <v>30</v>
      </c>
      <c r="H384" s="314">
        <v>29.621396</v>
      </c>
      <c r="I384" s="314">
        <v>29.621396</v>
      </c>
      <c r="J384" s="334">
        <f t="shared" si="101"/>
        <v>0.987379866666667</v>
      </c>
      <c r="K384" s="315">
        <v>0</v>
      </c>
      <c r="L384" s="315">
        <v>0</v>
      </c>
      <c r="M384" s="315">
        <v>21.805789</v>
      </c>
      <c r="N384" s="335">
        <f t="shared" si="103"/>
        <v>0.358418904264368</v>
      </c>
      <c r="O384" s="336"/>
    </row>
    <row r="385" spans="1:15">
      <c r="A385" s="316">
        <v>2130304</v>
      </c>
      <c r="B385" s="317" t="s">
        <v>516</v>
      </c>
      <c r="C385" s="314">
        <v>101.6</v>
      </c>
      <c r="D385" s="314">
        <v>102</v>
      </c>
      <c r="E385" s="314">
        <v>0</v>
      </c>
      <c r="F385" s="314">
        <f>0</f>
        <v>0</v>
      </c>
      <c r="G385" s="315">
        <f t="shared" si="100"/>
        <v>102</v>
      </c>
      <c r="H385" s="314">
        <v>96.540168</v>
      </c>
      <c r="I385" s="314">
        <v>96.540168</v>
      </c>
      <c r="J385" s="334">
        <f t="shared" si="101"/>
        <v>0.946472235294118</v>
      </c>
      <c r="K385" s="315">
        <v>0</v>
      </c>
      <c r="L385" s="315">
        <v>0</v>
      </c>
      <c r="M385" s="315">
        <v>62.911626</v>
      </c>
      <c r="N385" s="335">
        <f t="shared" si="103"/>
        <v>0.534536207981653</v>
      </c>
      <c r="O385" s="336"/>
    </row>
    <row r="386" spans="1:15">
      <c r="A386" s="316">
        <v>2130305</v>
      </c>
      <c r="B386" s="317" t="s">
        <v>517</v>
      </c>
      <c r="C386" s="314">
        <v>656.291437</v>
      </c>
      <c r="D386" s="314">
        <v>97</v>
      </c>
      <c r="E386" s="314">
        <v>468.872</v>
      </c>
      <c r="F386" s="314">
        <v>2026.09</v>
      </c>
      <c r="G386" s="315">
        <f t="shared" si="100"/>
        <v>2591.962</v>
      </c>
      <c r="H386" s="314">
        <v>875.528209</v>
      </c>
      <c r="I386" s="314">
        <v>119.772727</v>
      </c>
      <c r="J386" s="334">
        <f t="shared" si="101"/>
        <v>1.2347703814433</v>
      </c>
      <c r="K386" s="315">
        <v>332.152166</v>
      </c>
      <c r="L386" s="315">
        <v>423.603316</v>
      </c>
      <c r="M386" s="315">
        <v>400.755783</v>
      </c>
      <c r="N386" s="335">
        <f t="shared" si="103"/>
        <v>1.18469263860879</v>
      </c>
      <c r="O386" s="336"/>
    </row>
    <row r="387" spans="1:15">
      <c r="A387" s="316">
        <v>2130306</v>
      </c>
      <c r="B387" s="317" t="s">
        <v>518</v>
      </c>
      <c r="C387" s="314">
        <v>119.269102</v>
      </c>
      <c r="D387" s="314">
        <v>19</v>
      </c>
      <c r="E387" s="314">
        <v>357.6</v>
      </c>
      <c r="F387" s="314">
        <v>374.5</v>
      </c>
      <c r="G387" s="315">
        <f t="shared" si="100"/>
        <v>751.1</v>
      </c>
      <c r="H387" s="314">
        <v>230.3228</v>
      </c>
      <c r="I387" s="314">
        <v>22.9423</v>
      </c>
      <c r="J387" s="334">
        <f t="shared" si="101"/>
        <v>1.20748947368421</v>
      </c>
      <c r="K387" s="315">
        <v>199.1805</v>
      </c>
      <c r="L387" s="315">
        <v>8.2</v>
      </c>
      <c r="M387" s="315">
        <v>155.282398</v>
      </c>
      <c r="N387" s="335">
        <f t="shared" si="103"/>
        <v>0.483251179570269</v>
      </c>
      <c r="O387" s="336"/>
    </row>
    <row r="388" spans="1:15">
      <c r="A388" s="316">
        <v>2130308</v>
      </c>
      <c r="B388" s="317" t="s">
        <v>519</v>
      </c>
      <c r="C388" s="314">
        <v>60</v>
      </c>
      <c r="D388" s="314">
        <v>60</v>
      </c>
      <c r="E388" s="314">
        <v>0</v>
      </c>
      <c r="F388" s="314">
        <f>0</f>
        <v>0</v>
      </c>
      <c r="G388" s="315">
        <f t="shared" si="100"/>
        <v>60</v>
      </c>
      <c r="H388" s="314">
        <v>0</v>
      </c>
      <c r="I388" s="314">
        <v>0</v>
      </c>
      <c r="J388" s="334">
        <f t="shared" si="101"/>
        <v>0</v>
      </c>
      <c r="K388" s="315">
        <v>0</v>
      </c>
      <c r="L388" s="315">
        <v>0</v>
      </c>
      <c r="M388" s="315">
        <f>0</f>
        <v>0</v>
      </c>
      <c r="N388" s="335" t="str">
        <f t="shared" si="103"/>
        <v>-</v>
      </c>
      <c r="O388" s="336"/>
    </row>
    <row r="389" spans="1:15">
      <c r="A389" s="316">
        <v>2130310</v>
      </c>
      <c r="B389" s="317" t="s">
        <v>520</v>
      </c>
      <c r="C389" s="314">
        <v>0</v>
      </c>
      <c r="D389" s="314">
        <f>0</f>
        <v>0</v>
      </c>
      <c r="E389" s="314">
        <v>0</v>
      </c>
      <c r="F389" s="314">
        <v>400</v>
      </c>
      <c r="G389" s="315">
        <f t="shared" si="100"/>
        <v>400</v>
      </c>
      <c r="H389" s="314">
        <v>282.991722</v>
      </c>
      <c r="I389" s="314">
        <v>0</v>
      </c>
      <c r="J389" s="334" t="str">
        <f t="shared" si="101"/>
        <v>-</v>
      </c>
      <c r="K389" s="315">
        <v>0</v>
      </c>
      <c r="L389" s="315">
        <v>282.991722</v>
      </c>
      <c r="M389" s="315">
        <f>0</f>
        <v>0</v>
      </c>
      <c r="N389" s="335" t="str">
        <f t="shared" si="103"/>
        <v>-</v>
      </c>
      <c r="O389" s="336"/>
    </row>
    <row r="390" spans="1:15">
      <c r="A390" s="316">
        <v>2130311</v>
      </c>
      <c r="B390" s="317" t="s">
        <v>521</v>
      </c>
      <c r="C390" s="314">
        <v>80.1334</v>
      </c>
      <c r="D390" s="314">
        <v>4</v>
      </c>
      <c r="E390" s="314">
        <v>80</v>
      </c>
      <c r="F390" s="314">
        <v>220</v>
      </c>
      <c r="G390" s="315">
        <f t="shared" si="100"/>
        <v>304</v>
      </c>
      <c r="H390" s="314">
        <v>26.06</v>
      </c>
      <c r="I390" s="314">
        <v>4.1</v>
      </c>
      <c r="J390" s="334">
        <f t="shared" si="101"/>
        <v>1.025</v>
      </c>
      <c r="K390" s="315">
        <v>21.96</v>
      </c>
      <c r="L390" s="315">
        <v>0</v>
      </c>
      <c r="M390" s="315">
        <v>65</v>
      </c>
      <c r="N390" s="335">
        <f t="shared" si="103"/>
        <v>-0.599076923076923</v>
      </c>
      <c r="O390" s="336"/>
    </row>
    <row r="391" spans="1:15">
      <c r="A391" s="316">
        <v>2130314</v>
      </c>
      <c r="B391" s="317" t="s">
        <v>522</v>
      </c>
      <c r="C391" s="314">
        <v>39.8375</v>
      </c>
      <c r="D391" s="314">
        <v>4</v>
      </c>
      <c r="E391" s="314">
        <v>6</v>
      </c>
      <c r="F391" s="314">
        <v>1009</v>
      </c>
      <c r="G391" s="315">
        <f t="shared" si="100"/>
        <v>1019</v>
      </c>
      <c r="H391" s="314">
        <v>39.85538</v>
      </c>
      <c r="I391" s="314">
        <v>33.97538</v>
      </c>
      <c r="J391" s="334">
        <f t="shared" si="101"/>
        <v>8.493845</v>
      </c>
      <c r="K391" s="315">
        <v>5.88</v>
      </c>
      <c r="L391" s="315">
        <v>0</v>
      </c>
      <c r="M391" s="315">
        <v>29.8375</v>
      </c>
      <c r="N391" s="335">
        <f t="shared" si="103"/>
        <v>0.335747968160871</v>
      </c>
      <c r="O391" s="336"/>
    </row>
    <row r="392" spans="1:15">
      <c r="A392" s="316">
        <v>2130315</v>
      </c>
      <c r="B392" s="317" t="s">
        <v>523</v>
      </c>
      <c r="C392" s="314">
        <v>0</v>
      </c>
      <c r="D392" s="314">
        <v>0</v>
      </c>
      <c r="E392" s="314">
        <v>329.00907</v>
      </c>
      <c r="F392" s="314">
        <f>0</f>
        <v>0</v>
      </c>
      <c r="G392" s="315">
        <f t="shared" si="100"/>
        <v>329.00907</v>
      </c>
      <c r="H392" s="314">
        <v>177.494659</v>
      </c>
      <c r="I392" s="314">
        <v>0</v>
      </c>
      <c r="J392" s="334" t="str">
        <f t="shared" si="101"/>
        <v>-</v>
      </c>
      <c r="K392" s="315">
        <v>177.494659</v>
      </c>
      <c r="L392" s="315">
        <v>0</v>
      </c>
      <c r="M392" s="315">
        <v>45.3868</v>
      </c>
      <c r="N392" s="335">
        <f t="shared" si="103"/>
        <v>2.91071102170675</v>
      </c>
      <c r="O392" s="336"/>
    </row>
    <row r="393" spans="1:15">
      <c r="A393" s="316">
        <v>2130316</v>
      </c>
      <c r="B393" s="317" t="s">
        <v>524</v>
      </c>
      <c r="C393" s="314">
        <v>1.64</v>
      </c>
      <c r="D393" s="314">
        <v>0</v>
      </c>
      <c r="E393" s="314">
        <v>180</v>
      </c>
      <c r="F393" s="314">
        <v>1229</v>
      </c>
      <c r="G393" s="315">
        <f t="shared" ref="G393:G456" si="114">D393+E393+F393</f>
        <v>1409</v>
      </c>
      <c r="H393" s="314">
        <v>28.36</v>
      </c>
      <c r="I393" s="314">
        <v>0</v>
      </c>
      <c r="J393" s="334" t="str">
        <f t="shared" ref="J393:J456" si="115">IFERROR(I393/D393,"-")</f>
        <v>-</v>
      </c>
      <c r="K393" s="315">
        <v>10</v>
      </c>
      <c r="L393" s="315">
        <v>18.36</v>
      </c>
      <c r="M393" s="315">
        <v>27.36</v>
      </c>
      <c r="N393" s="335">
        <f t="shared" ref="N393:N456" si="116">IFERROR(H393/M393-1,"-")</f>
        <v>0.0365497076023391</v>
      </c>
      <c r="O393" s="336"/>
    </row>
    <row r="394" spans="1:15">
      <c r="A394" s="316">
        <v>2130319</v>
      </c>
      <c r="B394" s="317" t="s">
        <v>525</v>
      </c>
      <c r="C394" s="314">
        <v>280</v>
      </c>
      <c r="D394" s="314">
        <v>10</v>
      </c>
      <c r="E394" s="314">
        <v>0</v>
      </c>
      <c r="F394" s="314">
        <f>0</f>
        <v>0</v>
      </c>
      <c r="G394" s="315">
        <f t="shared" si="114"/>
        <v>10</v>
      </c>
      <c r="H394" s="314">
        <v>10</v>
      </c>
      <c r="I394" s="314">
        <v>10</v>
      </c>
      <c r="J394" s="334">
        <f t="shared" si="115"/>
        <v>1</v>
      </c>
      <c r="K394" s="315">
        <v>0</v>
      </c>
      <c r="L394" s="315">
        <v>0</v>
      </c>
      <c r="M394" s="315">
        <v>0</v>
      </c>
      <c r="N394" s="335" t="str">
        <f t="shared" si="116"/>
        <v>-</v>
      </c>
      <c r="O394" s="336"/>
    </row>
    <row r="395" spans="1:15">
      <c r="A395" s="316">
        <v>2130399</v>
      </c>
      <c r="B395" s="317" t="s">
        <v>526</v>
      </c>
      <c r="C395" s="314">
        <v>0</v>
      </c>
      <c r="D395" s="314">
        <f>0</f>
        <v>0</v>
      </c>
      <c r="E395" s="314">
        <f>0</f>
        <v>0</v>
      </c>
      <c r="F395" s="314">
        <v>18.94</v>
      </c>
      <c r="G395" s="315">
        <f t="shared" si="114"/>
        <v>18.94</v>
      </c>
      <c r="H395" s="314">
        <f>0</f>
        <v>0</v>
      </c>
      <c r="I395" s="314">
        <v>0</v>
      </c>
      <c r="J395" s="334" t="str">
        <f t="shared" si="115"/>
        <v>-</v>
      </c>
      <c r="K395" s="314">
        <f>0</f>
        <v>0</v>
      </c>
      <c r="L395" s="314">
        <f>0</f>
        <v>0</v>
      </c>
      <c r="M395" s="314">
        <f>0</f>
        <v>0</v>
      </c>
      <c r="N395" s="335" t="str">
        <f t="shared" si="116"/>
        <v>-</v>
      </c>
      <c r="O395" s="336"/>
    </row>
    <row r="396" spans="1:15">
      <c r="A396" s="312">
        <v>21305</v>
      </c>
      <c r="B396" s="313" t="s">
        <v>527</v>
      </c>
      <c r="C396" s="314">
        <f>SUM(C397:C399)</f>
        <v>523.4</v>
      </c>
      <c r="D396" s="314">
        <f>SUM(D397:D399)</f>
        <v>523</v>
      </c>
      <c r="E396" s="314">
        <f>SUM(E397:E399)</f>
        <v>0</v>
      </c>
      <c r="F396" s="314">
        <f>SUM(F397:F399)</f>
        <v>6053</v>
      </c>
      <c r="G396" s="315">
        <f t="shared" si="114"/>
        <v>6576</v>
      </c>
      <c r="H396" s="314">
        <f>I396+K396+L396</f>
        <v>6283.574</v>
      </c>
      <c r="I396" s="314">
        <f>SUM(I397:I399)</f>
        <v>357.574</v>
      </c>
      <c r="J396" s="334">
        <f t="shared" si="115"/>
        <v>0.683697896749522</v>
      </c>
      <c r="K396" s="314">
        <f t="shared" ref="K396:M396" si="117">SUM(K397:K399)</f>
        <v>0</v>
      </c>
      <c r="L396" s="314">
        <f t="shared" si="117"/>
        <v>5926</v>
      </c>
      <c r="M396" s="314">
        <f t="shared" si="117"/>
        <v>7507.487593</v>
      </c>
      <c r="N396" s="335">
        <f t="shared" si="116"/>
        <v>-0.163025723031654</v>
      </c>
      <c r="O396" s="336"/>
    </row>
    <row r="397" spans="1:15">
      <c r="A397" s="316">
        <v>2130504</v>
      </c>
      <c r="B397" s="317" t="s">
        <v>528</v>
      </c>
      <c r="C397" s="314">
        <v>298.4</v>
      </c>
      <c r="D397" s="314">
        <v>298</v>
      </c>
      <c r="E397" s="314">
        <v>0</v>
      </c>
      <c r="F397" s="314">
        <v>230</v>
      </c>
      <c r="G397" s="315">
        <f t="shared" si="114"/>
        <v>528</v>
      </c>
      <c r="H397" s="314">
        <v>411.4</v>
      </c>
      <c r="I397" s="314">
        <v>181.4</v>
      </c>
      <c r="J397" s="334">
        <f t="shared" si="115"/>
        <v>0.608724832214765</v>
      </c>
      <c r="K397" s="315">
        <v>0</v>
      </c>
      <c r="L397" s="315">
        <v>230</v>
      </c>
      <c r="M397" s="315">
        <v>190</v>
      </c>
      <c r="N397" s="335">
        <f t="shared" si="116"/>
        <v>1.16526315789474</v>
      </c>
      <c r="O397" s="336"/>
    </row>
    <row r="398" spans="1:15">
      <c r="A398" s="316">
        <v>2130505</v>
      </c>
      <c r="B398" s="317" t="s">
        <v>529</v>
      </c>
      <c r="C398" s="314">
        <v>225</v>
      </c>
      <c r="D398" s="314">
        <v>225</v>
      </c>
      <c r="E398" s="314">
        <v>0</v>
      </c>
      <c r="F398" s="314">
        <v>5452</v>
      </c>
      <c r="G398" s="315">
        <f t="shared" si="114"/>
        <v>5677</v>
      </c>
      <c r="H398" s="314">
        <v>5501.174</v>
      </c>
      <c r="I398" s="314">
        <v>176.174</v>
      </c>
      <c r="J398" s="334">
        <f t="shared" si="115"/>
        <v>0.782995555555556</v>
      </c>
      <c r="K398" s="315">
        <v>0</v>
      </c>
      <c r="L398" s="315">
        <v>5325</v>
      </c>
      <c r="M398" s="315">
        <v>6926.487593</v>
      </c>
      <c r="N398" s="335">
        <f t="shared" si="116"/>
        <v>-0.205777253458223</v>
      </c>
      <c r="O398" s="336"/>
    </row>
    <row r="399" ht="24" spans="1:15">
      <c r="A399" s="316">
        <v>2130599</v>
      </c>
      <c r="B399" s="317" t="s">
        <v>530</v>
      </c>
      <c r="C399" s="314">
        <v>0</v>
      </c>
      <c r="D399" s="314">
        <v>0</v>
      </c>
      <c r="E399" s="314">
        <v>0</v>
      </c>
      <c r="F399" s="314">
        <v>371</v>
      </c>
      <c r="G399" s="315">
        <f t="shared" si="114"/>
        <v>371</v>
      </c>
      <c r="H399" s="314">
        <v>371</v>
      </c>
      <c r="I399" s="314">
        <v>0</v>
      </c>
      <c r="J399" s="334" t="str">
        <f t="shared" si="115"/>
        <v>-</v>
      </c>
      <c r="K399" s="315">
        <v>0</v>
      </c>
      <c r="L399" s="315">
        <v>371</v>
      </c>
      <c r="M399" s="315">
        <v>391</v>
      </c>
      <c r="N399" s="335">
        <f t="shared" si="116"/>
        <v>-0.051150895140665</v>
      </c>
      <c r="O399" s="336"/>
    </row>
    <row r="400" spans="1:15">
      <c r="A400" s="312">
        <v>21307</v>
      </c>
      <c r="B400" s="313" t="s">
        <v>205</v>
      </c>
      <c r="C400" s="314">
        <f>SUM(C401:C404)</f>
        <v>3909.403483</v>
      </c>
      <c r="D400" s="314">
        <f>SUM(D401:D404)</f>
        <v>3899</v>
      </c>
      <c r="E400" s="314">
        <f>SUM(E401:E404)</f>
        <v>2210.716975</v>
      </c>
      <c r="F400" s="314">
        <f>SUM(F401:F404)</f>
        <v>1680.66</v>
      </c>
      <c r="G400" s="315">
        <f t="shared" si="114"/>
        <v>7790.376975</v>
      </c>
      <c r="H400" s="314">
        <f>I400+K400+L400</f>
        <v>4805.835917</v>
      </c>
      <c r="I400" s="314">
        <f>SUM(I401:I404)</f>
        <v>3485.562667</v>
      </c>
      <c r="J400" s="334">
        <f t="shared" si="115"/>
        <v>0.893963238522698</v>
      </c>
      <c r="K400" s="314">
        <f t="shared" ref="K400:M400" si="118">SUM(K401:K404)</f>
        <v>1023.368912</v>
      </c>
      <c r="L400" s="314">
        <f t="shared" si="118"/>
        <v>296.904338</v>
      </c>
      <c r="M400" s="314">
        <f t="shared" si="118"/>
        <v>4834.81013</v>
      </c>
      <c r="N400" s="335">
        <f t="shared" si="116"/>
        <v>-0.00599283368341907</v>
      </c>
      <c r="O400" s="336"/>
    </row>
    <row r="401" spans="1:15">
      <c r="A401" s="316">
        <v>2130701</v>
      </c>
      <c r="B401" s="317" t="s">
        <v>531</v>
      </c>
      <c r="C401" s="314">
        <v>223.674149</v>
      </c>
      <c r="D401" s="314">
        <v>223</v>
      </c>
      <c r="E401" s="314">
        <v>1058.9869</v>
      </c>
      <c r="F401" s="314">
        <v>1155</v>
      </c>
      <c r="G401" s="315">
        <f t="shared" si="114"/>
        <v>2436.9869</v>
      </c>
      <c r="H401" s="314">
        <v>754.919954</v>
      </c>
      <c r="I401" s="314">
        <v>62.887847</v>
      </c>
      <c r="J401" s="334">
        <f t="shared" si="115"/>
        <v>0.282008282511211</v>
      </c>
      <c r="K401" s="315">
        <v>396.005437</v>
      </c>
      <c r="L401" s="315">
        <v>296.02667</v>
      </c>
      <c r="M401" s="315">
        <v>947.299543</v>
      </c>
      <c r="N401" s="335">
        <f t="shared" si="116"/>
        <v>-0.203082108950199</v>
      </c>
      <c r="O401" s="336"/>
    </row>
    <row r="402" ht="24" spans="1:15">
      <c r="A402" s="316">
        <v>2130705</v>
      </c>
      <c r="B402" s="317" t="s">
        <v>532</v>
      </c>
      <c r="C402" s="314">
        <v>3672.83</v>
      </c>
      <c r="D402" s="314">
        <v>3668</v>
      </c>
      <c r="E402" s="314">
        <v>349.56</v>
      </c>
      <c r="F402" s="314">
        <v>208.66</v>
      </c>
      <c r="G402" s="315">
        <f t="shared" si="114"/>
        <v>4226.22</v>
      </c>
      <c r="H402" s="314">
        <v>3694.536754</v>
      </c>
      <c r="I402" s="314">
        <v>3353.256754</v>
      </c>
      <c r="J402" s="334">
        <f t="shared" si="115"/>
        <v>0.914192135768811</v>
      </c>
      <c r="K402" s="315">
        <v>341.28</v>
      </c>
      <c r="L402" s="315">
        <v>0</v>
      </c>
      <c r="M402" s="315">
        <v>1827.463032</v>
      </c>
      <c r="N402" s="335">
        <f t="shared" si="116"/>
        <v>1.02167523463205</v>
      </c>
      <c r="O402" s="336"/>
    </row>
    <row r="403" spans="1:15">
      <c r="A403" s="316">
        <v>2130706</v>
      </c>
      <c r="B403" s="317" t="s">
        <v>533</v>
      </c>
      <c r="C403" s="314">
        <v>5.387134</v>
      </c>
      <c r="D403" s="314">
        <v>0</v>
      </c>
      <c r="E403" s="314">
        <v>738.514</v>
      </c>
      <c r="F403" s="314">
        <v>300</v>
      </c>
      <c r="G403" s="315">
        <f t="shared" si="114"/>
        <v>1038.514</v>
      </c>
      <c r="H403" s="314">
        <v>285.555606</v>
      </c>
      <c r="I403" s="314">
        <v>60.299606</v>
      </c>
      <c r="J403" s="334" t="str">
        <f t="shared" si="115"/>
        <v>-</v>
      </c>
      <c r="K403" s="315">
        <v>225.256</v>
      </c>
      <c r="L403" s="315">
        <v>0</v>
      </c>
      <c r="M403" s="315">
        <v>1969.13583</v>
      </c>
      <c r="N403" s="335">
        <f t="shared" si="116"/>
        <v>-0.854984302428746</v>
      </c>
      <c r="O403" s="336"/>
    </row>
    <row r="404" spans="1:15">
      <c r="A404" s="316">
        <v>2130799</v>
      </c>
      <c r="B404" s="317" t="s">
        <v>534</v>
      </c>
      <c r="C404" s="314">
        <v>7.5122</v>
      </c>
      <c r="D404" s="314">
        <v>8</v>
      </c>
      <c r="E404" s="314">
        <v>63.656075</v>
      </c>
      <c r="F404" s="314">
        <v>17</v>
      </c>
      <c r="G404" s="315">
        <f t="shared" si="114"/>
        <v>88.656075</v>
      </c>
      <c r="H404" s="314">
        <v>70.823603</v>
      </c>
      <c r="I404" s="314">
        <v>9.11846000000001</v>
      </c>
      <c r="J404" s="334">
        <f t="shared" si="115"/>
        <v>1.1398075</v>
      </c>
      <c r="K404" s="315">
        <v>60.827475</v>
      </c>
      <c r="L404" s="315">
        <v>0.877668</v>
      </c>
      <c r="M404" s="315">
        <v>90.911725</v>
      </c>
      <c r="N404" s="335">
        <f t="shared" si="116"/>
        <v>-0.220962939598825</v>
      </c>
      <c r="O404" s="336"/>
    </row>
    <row r="405" spans="1:15">
      <c r="A405" s="312">
        <v>21308</v>
      </c>
      <c r="B405" s="313" t="s">
        <v>206</v>
      </c>
      <c r="C405" s="314">
        <f>SUM(C406:C408)</f>
        <v>826.628356</v>
      </c>
      <c r="D405" s="314">
        <f>SUM(D406:D408)</f>
        <v>265</v>
      </c>
      <c r="E405" s="314">
        <f>SUM(E406:E408)</f>
        <v>10.512788</v>
      </c>
      <c r="F405" s="314">
        <f>SUM(F406:F408)</f>
        <v>315</v>
      </c>
      <c r="G405" s="315">
        <f t="shared" si="114"/>
        <v>590.512788</v>
      </c>
      <c r="H405" s="314">
        <f>I405+K405+L405</f>
        <v>294.99109</v>
      </c>
      <c r="I405" s="314">
        <f>SUM(I406:I407)</f>
        <v>13.193578</v>
      </c>
      <c r="J405" s="334">
        <f t="shared" si="115"/>
        <v>0.0497870867924528</v>
      </c>
      <c r="K405" s="314">
        <f t="shared" ref="K405:M405" si="119">SUM(K406:K407)</f>
        <v>9.142643</v>
      </c>
      <c r="L405" s="314">
        <f t="shared" si="119"/>
        <v>272.654869</v>
      </c>
      <c r="M405" s="314">
        <f t="shared" si="119"/>
        <v>322.114316</v>
      </c>
      <c r="N405" s="335">
        <f t="shared" si="116"/>
        <v>-0.0842037272258337</v>
      </c>
      <c r="O405" s="336"/>
    </row>
    <row r="406" spans="1:15">
      <c r="A406" s="316">
        <v>2130803</v>
      </c>
      <c r="B406" s="317" t="s">
        <v>535</v>
      </c>
      <c r="C406" s="314">
        <v>811.6547</v>
      </c>
      <c r="D406" s="314">
        <v>250</v>
      </c>
      <c r="E406" s="314">
        <v>6.3</v>
      </c>
      <c r="F406" s="314">
        <f>0</f>
        <v>0</v>
      </c>
      <c r="G406" s="315">
        <f t="shared" si="114"/>
        <v>256.3</v>
      </c>
      <c r="H406" s="314">
        <v>6.3</v>
      </c>
      <c r="I406" s="314">
        <v>0</v>
      </c>
      <c r="J406" s="334">
        <f t="shared" si="115"/>
        <v>0</v>
      </c>
      <c r="K406" s="315">
        <v>6.3</v>
      </c>
      <c r="L406" s="315">
        <v>0</v>
      </c>
      <c r="M406" s="315">
        <v>23.7</v>
      </c>
      <c r="N406" s="335">
        <f t="shared" si="116"/>
        <v>-0.734177215189873</v>
      </c>
      <c r="O406" s="336"/>
    </row>
    <row r="407" spans="1:15">
      <c r="A407" s="316">
        <v>2130804</v>
      </c>
      <c r="B407" s="317" t="s">
        <v>536</v>
      </c>
      <c r="C407" s="314">
        <v>14.973656</v>
      </c>
      <c r="D407" s="314">
        <v>15</v>
      </c>
      <c r="E407" s="314">
        <v>4.212788</v>
      </c>
      <c r="F407" s="314">
        <v>345</v>
      </c>
      <c r="G407" s="315">
        <f t="shared" si="114"/>
        <v>364.212788</v>
      </c>
      <c r="H407" s="314">
        <v>288.69109</v>
      </c>
      <c r="I407" s="314">
        <v>13.193578</v>
      </c>
      <c r="J407" s="334">
        <f t="shared" si="115"/>
        <v>0.879571866666667</v>
      </c>
      <c r="K407" s="315">
        <v>2.842643</v>
      </c>
      <c r="L407" s="315">
        <v>272.654869</v>
      </c>
      <c r="M407" s="315">
        <v>298.414316</v>
      </c>
      <c r="N407" s="335">
        <f t="shared" si="116"/>
        <v>-0.0325829743369282</v>
      </c>
      <c r="O407" s="336"/>
    </row>
    <row r="408" spans="1:15">
      <c r="A408" s="316">
        <v>2130899</v>
      </c>
      <c r="B408" s="313" t="s">
        <v>537</v>
      </c>
      <c r="C408" s="314">
        <v>0</v>
      </c>
      <c r="D408" s="314">
        <f>0</f>
        <v>0</v>
      </c>
      <c r="E408" s="314">
        <f>0</f>
        <v>0</v>
      </c>
      <c r="F408" s="314">
        <v>-30</v>
      </c>
      <c r="G408" s="315">
        <f t="shared" si="114"/>
        <v>-30</v>
      </c>
      <c r="H408" s="314">
        <f>0</f>
        <v>0</v>
      </c>
      <c r="I408" s="314">
        <v>0</v>
      </c>
      <c r="J408" s="334" t="str">
        <f t="shared" si="115"/>
        <v>-</v>
      </c>
      <c r="K408" s="314">
        <f>0</f>
        <v>0</v>
      </c>
      <c r="L408" s="314">
        <f>0</f>
        <v>0</v>
      </c>
      <c r="M408" s="314">
        <f>0</f>
        <v>0</v>
      </c>
      <c r="N408" s="335" t="str">
        <f t="shared" si="116"/>
        <v>-</v>
      </c>
      <c r="O408" s="336"/>
    </row>
    <row r="409" spans="1:15">
      <c r="A409" s="312">
        <v>21399</v>
      </c>
      <c r="B409" s="313" t="s">
        <v>207</v>
      </c>
      <c r="C409" s="314">
        <f>SUM(C410)</f>
        <v>94.7</v>
      </c>
      <c r="D409" s="314">
        <f>SUM(D410)</f>
        <v>74</v>
      </c>
      <c r="E409" s="314">
        <f>SUM(E410)</f>
        <v>1261.29353</v>
      </c>
      <c r="F409" s="314">
        <f>SUM(F410)</f>
        <v>525</v>
      </c>
      <c r="G409" s="315">
        <f t="shared" si="114"/>
        <v>1860.29353</v>
      </c>
      <c r="H409" s="314">
        <f>I409+K409+L409</f>
        <v>1187.96715</v>
      </c>
      <c r="I409" s="314">
        <f>SUM(I410)</f>
        <v>88.3875</v>
      </c>
      <c r="J409" s="334">
        <f t="shared" si="115"/>
        <v>1.19442567567568</v>
      </c>
      <c r="K409" s="314">
        <f t="shared" ref="K409:M409" si="120">SUM(K410)</f>
        <v>925.36965</v>
      </c>
      <c r="L409" s="314">
        <f t="shared" si="120"/>
        <v>174.21</v>
      </c>
      <c r="M409" s="314">
        <f t="shared" si="120"/>
        <v>150</v>
      </c>
      <c r="N409" s="335">
        <f t="shared" si="116"/>
        <v>6.919781</v>
      </c>
      <c r="O409" s="336"/>
    </row>
    <row r="410" ht="16" customHeight="1" spans="1:15">
      <c r="A410" s="316">
        <v>2139999</v>
      </c>
      <c r="B410" s="317" t="s">
        <v>207</v>
      </c>
      <c r="C410" s="314">
        <v>94.7</v>
      </c>
      <c r="D410" s="314">
        <v>74</v>
      </c>
      <c r="E410" s="314">
        <v>1261.29353</v>
      </c>
      <c r="F410" s="314">
        <v>525</v>
      </c>
      <c r="G410" s="315">
        <f t="shared" si="114"/>
        <v>1860.29353</v>
      </c>
      <c r="H410" s="314">
        <v>1187.96715</v>
      </c>
      <c r="I410" s="314">
        <v>88.3875</v>
      </c>
      <c r="J410" s="334">
        <f t="shared" si="115"/>
        <v>1.19442567567568</v>
      </c>
      <c r="K410" s="315">
        <v>925.36965</v>
      </c>
      <c r="L410" s="315">
        <v>174.21</v>
      </c>
      <c r="M410" s="315">
        <v>150</v>
      </c>
      <c r="N410" s="335">
        <f t="shared" si="116"/>
        <v>6.919781</v>
      </c>
      <c r="O410" s="336"/>
    </row>
    <row r="411" spans="1:15">
      <c r="A411" s="309">
        <v>214</v>
      </c>
      <c r="B411" s="310" t="s">
        <v>208</v>
      </c>
      <c r="C411" s="338">
        <f>SUM(C412,C421,C418,C423)</f>
        <v>6896.588796</v>
      </c>
      <c r="D411" s="338">
        <f>SUM(D412,D421,D423)</f>
        <v>1463</v>
      </c>
      <c r="E411" s="338">
        <f>SUM(E412,E421,E423)</f>
        <v>392</v>
      </c>
      <c r="F411" s="338">
        <f>SUM(F412,F421,F423)</f>
        <v>0</v>
      </c>
      <c r="G411" s="339">
        <f t="shared" si="114"/>
        <v>1855</v>
      </c>
      <c r="H411" s="338">
        <f>SUM(H412,H421,H423)</f>
        <v>1638.827499</v>
      </c>
      <c r="I411" s="338">
        <f>SUM(I412,I421,I423)</f>
        <v>1441.127499</v>
      </c>
      <c r="J411" s="330">
        <f t="shared" si="115"/>
        <v>0.985049555023923</v>
      </c>
      <c r="K411" s="338">
        <f t="shared" ref="K411:M411" si="121">SUM(K412,K421,K423)</f>
        <v>197.7</v>
      </c>
      <c r="L411" s="338">
        <f t="shared" si="121"/>
        <v>0</v>
      </c>
      <c r="M411" s="338">
        <f t="shared" si="121"/>
        <v>2519.63545</v>
      </c>
      <c r="N411" s="331">
        <f t="shared" si="116"/>
        <v>-0.349577535512131</v>
      </c>
      <c r="O411" s="336"/>
    </row>
    <row r="412" spans="1:15">
      <c r="A412" s="312">
        <v>21401</v>
      </c>
      <c r="B412" s="313" t="s">
        <v>209</v>
      </c>
      <c r="C412" s="314">
        <f>SUM(C413:C417)</f>
        <v>6065.148796</v>
      </c>
      <c r="D412" s="314">
        <f>SUM(D413:D417)</f>
        <v>1253</v>
      </c>
      <c r="E412" s="314">
        <f>SUM(E413:E417)</f>
        <v>392</v>
      </c>
      <c r="F412" s="314">
        <f>SUM(F413:F417)</f>
        <v>0</v>
      </c>
      <c r="G412" s="315">
        <f t="shared" si="114"/>
        <v>1645</v>
      </c>
      <c r="H412" s="314">
        <f>I412+K412+L412</f>
        <v>1428.827499</v>
      </c>
      <c r="I412" s="314">
        <f>SUM(I413:I417)</f>
        <v>1231.127499</v>
      </c>
      <c r="J412" s="334">
        <f t="shared" si="115"/>
        <v>0.982543893854749</v>
      </c>
      <c r="K412" s="314">
        <f t="shared" ref="K412:M412" si="122">SUM(K413:K417)</f>
        <v>197.7</v>
      </c>
      <c r="L412" s="314">
        <f t="shared" si="122"/>
        <v>0</v>
      </c>
      <c r="M412" s="314">
        <f t="shared" si="122"/>
        <v>1940.43545</v>
      </c>
      <c r="N412" s="335">
        <f t="shared" si="116"/>
        <v>-0.263656258702138</v>
      </c>
      <c r="O412" s="336"/>
    </row>
    <row r="413" spans="1:15">
      <c r="A413" s="316">
        <v>2140101</v>
      </c>
      <c r="B413" s="317" t="s">
        <v>317</v>
      </c>
      <c r="C413" s="314">
        <v>582.7057</v>
      </c>
      <c r="D413" s="314">
        <v>567</v>
      </c>
      <c r="E413" s="314">
        <v>0</v>
      </c>
      <c r="F413" s="314">
        <f>0</f>
        <v>0</v>
      </c>
      <c r="G413" s="315">
        <f t="shared" si="114"/>
        <v>567</v>
      </c>
      <c r="H413" s="314">
        <v>557.55074</v>
      </c>
      <c r="I413" s="314">
        <v>557.55074</v>
      </c>
      <c r="J413" s="334">
        <f t="shared" si="115"/>
        <v>0.983334638447972</v>
      </c>
      <c r="K413" s="315">
        <v>0</v>
      </c>
      <c r="L413" s="315">
        <v>0</v>
      </c>
      <c r="M413" s="315">
        <v>519.32061</v>
      </c>
      <c r="N413" s="335">
        <f t="shared" si="116"/>
        <v>0.0736156610460734</v>
      </c>
      <c r="O413" s="336"/>
    </row>
    <row r="414" spans="1:15">
      <c r="A414" s="316">
        <v>2140104</v>
      </c>
      <c r="B414" s="317" t="s">
        <v>538</v>
      </c>
      <c r="C414" s="314">
        <v>2658</v>
      </c>
      <c r="D414" s="314">
        <v>0</v>
      </c>
      <c r="E414" s="314">
        <v>0</v>
      </c>
      <c r="F414" s="314">
        <f>0</f>
        <v>0</v>
      </c>
      <c r="G414" s="315">
        <f t="shared" si="114"/>
        <v>0</v>
      </c>
      <c r="H414" s="314">
        <v>0</v>
      </c>
      <c r="I414" s="314">
        <v>0</v>
      </c>
      <c r="J414" s="334" t="str">
        <f t="shared" si="115"/>
        <v>-</v>
      </c>
      <c r="K414" s="315">
        <v>0</v>
      </c>
      <c r="L414" s="315">
        <v>0</v>
      </c>
      <c r="M414" s="315">
        <v>526.5</v>
      </c>
      <c r="N414" s="335">
        <f t="shared" si="116"/>
        <v>-1</v>
      </c>
      <c r="O414" s="336"/>
    </row>
    <row r="415" spans="1:15">
      <c r="A415" s="316">
        <v>2140106</v>
      </c>
      <c r="B415" s="317" t="s">
        <v>539</v>
      </c>
      <c r="C415" s="314">
        <v>540.917876</v>
      </c>
      <c r="D415" s="314">
        <v>130</v>
      </c>
      <c r="E415" s="314">
        <v>0</v>
      </c>
      <c r="F415" s="314">
        <f>0</f>
        <v>0</v>
      </c>
      <c r="G415" s="315">
        <f t="shared" si="114"/>
        <v>130</v>
      </c>
      <c r="H415" s="314">
        <v>130</v>
      </c>
      <c r="I415" s="314">
        <v>130</v>
      </c>
      <c r="J415" s="334">
        <f t="shared" si="115"/>
        <v>1</v>
      </c>
      <c r="K415" s="315">
        <v>0</v>
      </c>
      <c r="L415" s="315">
        <v>0</v>
      </c>
      <c r="M415" s="315">
        <v>100</v>
      </c>
      <c r="N415" s="335">
        <f t="shared" si="116"/>
        <v>0.3</v>
      </c>
      <c r="O415" s="336"/>
    </row>
    <row r="416" spans="1:15">
      <c r="A416" s="316">
        <v>2140112</v>
      </c>
      <c r="B416" s="317" t="s">
        <v>540</v>
      </c>
      <c r="C416" s="314">
        <v>528.42522</v>
      </c>
      <c r="D416" s="314">
        <v>524</v>
      </c>
      <c r="E416" s="314">
        <v>0</v>
      </c>
      <c r="F416" s="314">
        <f>0</f>
        <v>0</v>
      </c>
      <c r="G416" s="315">
        <f t="shared" si="114"/>
        <v>524</v>
      </c>
      <c r="H416" s="314">
        <v>511.276759</v>
      </c>
      <c r="I416" s="314">
        <v>511.276759</v>
      </c>
      <c r="J416" s="334">
        <f t="shared" si="115"/>
        <v>0.975719005725191</v>
      </c>
      <c r="K416" s="315">
        <v>0</v>
      </c>
      <c r="L416" s="315">
        <v>0</v>
      </c>
      <c r="M416" s="315">
        <v>358.00747</v>
      </c>
      <c r="N416" s="335">
        <f t="shared" si="116"/>
        <v>0.428117572518808</v>
      </c>
      <c r="O416" s="336"/>
    </row>
    <row r="417" spans="1:15">
      <c r="A417" s="316">
        <v>2140199</v>
      </c>
      <c r="B417" s="317" t="s">
        <v>541</v>
      </c>
      <c r="C417" s="314">
        <v>1755.1</v>
      </c>
      <c r="D417" s="314">
        <v>32</v>
      </c>
      <c r="E417" s="314">
        <v>392</v>
      </c>
      <c r="F417" s="314">
        <f>0</f>
        <v>0</v>
      </c>
      <c r="G417" s="315">
        <f t="shared" si="114"/>
        <v>424</v>
      </c>
      <c r="H417" s="314">
        <v>230</v>
      </c>
      <c r="I417" s="314">
        <v>32.3</v>
      </c>
      <c r="J417" s="334">
        <f t="shared" si="115"/>
        <v>1.009375</v>
      </c>
      <c r="K417" s="315">
        <v>197.7</v>
      </c>
      <c r="L417" s="315">
        <v>0</v>
      </c>
      <c r="M417" s="315">
        <v>436.60737</v>
      </c>
      <c r="N417" s="335">
        <f t="shared" si="116"/>
        <v>-0.473210908006432</v>
      </c>
      <c r="O417" s="336"/>
    </row>
    <row r="418" ht="24" spans="1:15">
      <c r="A418" s="312">
        <v>21404</v>
      </c>
      <c r="B418" s="313" t="s">
        <v>542</v>
      </c>
      <c r="C418" s="314">
        <f>0</f>
        <v>0</v>
      </c>
      <c r="D418" s="314">
        <f t="shared" ref="D418:F420" si="123">0</f>
        <v>0</v>
      </c>
      <c r="E418" s="314">
        <f t="shared" si="123"/>
        <v>0</v>
      </c>
      <c r="F418" s="314">
        <f t="shared" si="123"/>
        <v>0</v>
      </c>
      <c r="G418" s="315">
        <f t="shared" si="114"/>
        <v>0</v>
      </c>
      <c r="H418" s="314">
        <f t="shared" ref="H418:I420" si="124">0</f>
        <v>0</v>
      </c>
      <c r="I418" s="314">
        <f t="shared" si="124"/>
        <v>0</v>
      </c>
      <c r="J418" s="334" t="str">
        <f t="shared" si="115"/>
        <v>-</v>
      </c>
      <c r="K418" s="315">
        <f t="shared" ref="K418:M420" si="125">0</f>
        <v>0</v>
      </c>
      <c r="L418" s="315">
        <f t="shared" si="125"/>
        <v>0</v>
      </c>
      <c r="M418" s="315">
        <f t="shared" si="125"/>
        <v>0</v>
      </c>
      <c r="N418" s="335" t="str">
        <f t="shared" si="116"/>
        <v>-</v>
      </c>
      <c r="O418" s="336"/>
    </row>
    <row r="419" spans="1:15">
      <c r="A419" s="316">
        <v>2140402</v>
      </c>
      <c r="B419" s="317" t="s">
        <v>543</v>
      </c>
      <c r="C419" s="314">
        <v>0</v>
      </c>
      <c r="D419" s="314">
        <f t="shared" si="123"/>
        <v>0</v>
      </c>
      <c r="E419" s="314">
        <f t="shared" si="123"/>
        <v>0</v>
      </c>
      <c r="F419" s="314">
        <f t="shared" si="123"/>
        <v>0</v>
      </c>
      <c r="G419" s="315">
        <f t="shared" si="114"/>
        <v>0</v>
      </c>
      <c r="H419" s="314">
        <f t="shared" si="124"/>
        <v>0</v>
      </c>
      <c r="I419" s="314">
        <f t="shared" si="124"/>
        <v>0</v>
      </c>
      <c r="J419" s="334" t="str">
        <f t="shared" si="115"/>
        <v>-</v>
      </c>
      <c r="K419" s="315">
        <f t="shared" si="125"/>
        <v>0</v>
      </c>
      <c r="L419" s="315">
        <f t="shared" si="125"/>
        <v>0</v>
      </c>
      <c r="M419" s="315">
        <f t="shared" si="125"/>
        <v>0</v>
      </c>
      <c r="N419" s="335" t="str">
        <f t="shared" si="116"/>
        <v>-</v>
      </c>
      <c r="O419" s="336"/>
    </row>
    <row r="420" spans="1:15">
      <c r="A420" s="316">
        <v>2140403</v>
      </c>
      <c r="B420" s="317" t="s">
        <v>544</v>
      </c>
      <c r="C420" s="314">
        <v>0</v>
      </c>
      <c r="D420" s="314">
        <f t="shared" si="123"/>
        <v>0</v>
      </c>
      <c r="E420" s="314">
        <f t="shared" si="123"/>
        <v>0</v>
      </c>
      <c r="F420" s="314">
        <f t="shared" si="123"/>
        <v>0</v>
      </c>
      <c r="G420" s="315">
        <f t="shared" si="114"/>
        <v>0</v>
      </c>
      <c r="H420" s="314">
        <f t="shared" si="124"/>
        <v>0</v>
      </c>
      <c r="I420" s="314">
        <f t="shared" si="124"/>
        <v>0</v>
      </c>
      <c r="J420" s="334" t="str">
        <f t="shared" si="115"/>
        <v>-</v>
      </c>
      <c r="K420" s="315">
        <f t="shared" si="125"/>
        <v>0</v>
      </c>
      <c r="L420" s="315">
        <f t="shared" si="125"/>
        <v>0</v>
      </c>
      <c r="M420" s="315">
        <f t="shared" si="125"/>
        <v>0</v>
      </c>
      <c r="N420" s="335" t="str">
        <f t="shared" si="116"/>
        <v>-</v>
      </c>
      <c r="O420" s="336"/>
    </row>
    <row r="421" spans="1:15">
      <c r="A421" s="312">
        <v>21406</v>
      </c>
      <c r="B421" s="313" t="s">
        <v>210</v>
      </c>
      <c r="C421" s="314">
        <f>SUM(C422)</f>
        <v>579.7</v>
      </c>
      <c r="D421" s="314">
        <f>SUM(D422)</f>
        <v>210</v>
      </c>
      <c r="E421" s="314">
        <f>SUM(E422)</f>
        <v>0</v>
      </c>
      <c r="F421" s="314">
        <f>SUM(F422)</f>
        <v>0</v>
      </c>
      <c r="G421" s="315">
        <f t="shared" si="114"/>
        <v>210</v>
      </c>
      <c r="H421" s="314">
        <f>I421+K421+L421</f>
        <v>210</v>
      </c>
      <c r="I421" s="314">
        <f>SUM(I422)</f>
        <v>210</v>
      </c>
      <c r="J421" s="334">
        <f t="shared" si="115"/>
        <v>1</v>
      </c>
      <c r="K421" s="314">
        <f t="shared" ref="K421:M421" si="126">SUM(K422)</f>
        <v>0</v>
      </c>
      <c r="L421" s="314">
        <f t="shared" si="126"/>
        <v>0</v>
      </c>
      <c r="M421" s="314">
        <f t="shared" si="126"/>
        <v>220</v>
      </c>
      <c r="N421" s="335">
        <f t="shared" si="116"/>
        <v>-0.0454545454545454</v>
      </c>
      <c r="O421" s="336"/>
    </row>
    <row r="422" ht="24" spans="1:15">
      <c r="A422" s="316">
        <v>2140601</v>
      </c>
      <c r="B422" s="317" t="s">
        <v>545</v>
      </c>
      <c r="C422" s="314">
        <v>579.7</v>
      </c>
      <c r="D422" s="314">
        <v>210</v>
      </c>
      <c r="E422" s="314">
        <v>0</v>
      </c>
      <c r="F422" s="314">
        <f>0</f>
        <v>0</v>
      </c>
      <c r="G422" s="315">
        <f t="shared" si="114"/>
        <v>210</v>
      </c>
      <c r="H422" s="314">
        <v>210</v>
      </c>
      <c r="I422" s="314">
        <v>210</v>
      </c>
      <c r="J422" s="334">
        <f t="shared" si="115"/>
        <v>1</v>
      </c>
      <c r="K422" s="315">
        <v>0</v>
      </c>
      <c r="L422" s="315">
        <v>0</v>
      </c>
      <c r="M422" s="315">
        <v>220</v>
      </c>
      <c r="N422" s="335">
        <f t="shared" si="116"/>
        <v>-0.0454545454545454</v>
      </c>
      <c r="O422" s="336"/>
    </row>
    <row r="423" spans="1:15">
      <c r="A423" s="312">
        <v>21499</v>
      </c>
      <c r="B423" s="313" t="s">
        <v>211</v>
      </c>
      <c r="C423" s="314">
        <f>SUM(C424:C425)</f>
        <v>251.74</v>
      </c>
      <c r="D423" s="314">
        <f>SUM(D424:D425)</f>
        <v>0</v>
      </c>
      <c r="E423" s="314">
        <f>SUM(E424:E425)</f>
        <v>0</v>
      </c>
      <c r="F423" s="314">
        <f>SUM(F424:F425)</f>
        <v>0</v>
      </c>
      <c r="G423" s="315">
        <f t="shared" si="114"/>
        <v>0</v>
      </c>
      <c r="H423" s="314">
        <f>I423+K423+L423</f>
        <v>0</v>
      </c>
      <c r="I423" s="314">
        <f>SUM(I424:I425)</f>
        <v>0</v>
      </c>
      <c r="J423" s="334" t="str">
        <f t="shared" si="115"/>
        <v>-</v>
      </c>
      <c r="K423" s="314">
        <f t="shared" ref="K423:M423" si="127">SUM(K424:K425)</f>
        <v>0</v>
      </c>
      <c r="L423" s="314">
        <f t="shared" si="127"/>
        <v>0</v>
      </c>
      <c r="M423" s="314">
        <f t="shared" si="127"/>
        <v>359.2</v>
      </c>
      <c r="N423" s="335">
        <f t="shared" si="116"/>
        <v>-1</v>
      </c>
      <c r="O423" s="336"/>
    </row>
    <row r="424" spans="1:15">
      <c r="A424" s="316">
        <v>2149901</v>
      </c>
      <c r="B424" s="317" t="s">
        <v>546</v>
      </c>
      <c r="C424" s="314">
        <v>251.74</v>
      </c>
      <c r="D424" s="314">
        <v>0</v>
      </c>
      <c r="E424" s="314">
        <v>0</v>
      </c>
      <c r="F424" s="314">
        <f>0</f>
        <v>0</v>
      </c>
      <c r="G424" s="315">
        <f t="shared" si="114"/>
        <v>0</v>
      </c>
      <c r="H424" s="314">
        <v>0</v>
      </c>
      <c r="I424" s="314">
        <v>0</v>
      </c>
      <c r="J424" s="334" t="str">
        <f t="shared" si="115"/>
        <v>-</v>
      </c>
      <c r="K424" s="315">
        <v>0</v>
      </c>
      <c r="L424" s="315">
        <v>0</v>
      </c>
      <c r="M424" s="315">
        <v>270</v>
      </c>
      <c r="N424" s="335">
        <f t="shared" si="116"/>
        <v>-1</v>
      </c>
      <c r="O424" s="336"/>
    </row>
    <row r="425" spans="1:15">
      <c r="A425" s="316">
        <v>2149999</v>
      </c>
      <c r="B425" s="317" t="s">
        <v>211</v>
      </c>
      <c r="C425" s="314">
        <v>0</v>
      </c>
      <c r="D425" s="314">
        <v>0</v>
      </c>
      <c r="E425" s="314">
        <v>0</v>
      </c>
      <c r="F425" s="314">
        <f>0</f>
        <v>0</v>
      </c>
      <c r="G425" s="315">
        <f t="shared" si="114"/>
        <v>0</v>
      </c>
      <c r="H425" s="314">
        <v>0</v>
      </c>
      <c r="I425" s="314">
        <v>0</v>
      </c>
      <c r="J425" s="334" t="str">
        <f t="shared" si="115"/>
        <v>-</v>
      </c>
      <c r="K425" s="315">
        <v>0</v>
      </c>
      <c r="L425" s="315">
        <v>0</v>
      </c>
      <c r="M425" s="315">
        <v>89.2</v>
      </c>
      <c r="N425" s="335">
        <f t="shared" si="116"/>
        <v>-1</v>
      </c>
      <c r="O425" s="336"/>
    </row>
    <row r="426" spans="1:15">
      <c r="A426" s="309">
        <v>215</v>
      </c>
      <c r="B426" s="337" t="s">
        <v>547</v>
      </c>
      <c r="C426" s="338">
        <f>SUM(C427,C430,C436,C438)</f>
        <v>5689.872629</v>
      </c>
      <c r="D426" s="338">
        <f>SUM(D427,D430,D436,D438)</f>
        <v>1738</v>
      </c>
      <c r="E426" s="338">
        <f>SUM(E427,E430,E436,E438)</f>
        <v>1832.523</v>
      </c>
      <c r="F426" s="338">
        <f>SUM(F427,F430,F436,F438)</f>
        <v>1596.279513</v>
      </c>
      <c r="G426" s="339">
        <f t="shared" si="114"/>
        <v>5166.802513</v>
      </c>
      <c r="H426" s="338">
        <f>SUM(H427,H430,H436)</f>
        <v>1389.44486</v>
      </c>
      <c r="I426" s="338">
        <f>SUM(I427,I430,I436)</f>
        <v>788.24986</v>
      </c>
      <c r="J426" s="330">
        <f t="shared" si="115"/>
        <v>0.453538469505178</v>
      </c>
      <c r="K426" s="338">
        <f t="shared" ref="K426:M426" si="128">SUM(K427,K430,K436)</f>
        <v>601.195</v>
      </c>
      <c r="L426" s="338">
        <f t="shared" si="128"/>
        <v>0</v>
      </c>
      <c r="M426" s="338">
        <f t="shared" si="128"/>
        <v>2400.542487</v>
      </c>
      <c r="N426" s="331">
        <f t="shared" si="116"/>
        <v>-0.421195472471552</v>
      </c>
      <c r="O426" s="336"/>
    </row>
    <row r="427" ht="16" customHeight="1" spans="1:15">
      <c r="A427" s="312">
        <v>21501</v>
      </c>
      <c r="B427" s="313" t="s">
        <v>213</v>
      </c>
      <c r="C427" s="314">
        <f>SUM(C428:C429)</f>
        <v>354</v>
      </c>
      <c r="D427" s="314">
        <f>SUM(D428:D429)</f>
        <v>10</v>
      </c>
      <c r="E427" s="314">
        <f>SUM(E428:E429)</f>
        <v>112.3</v>
      </c>
      <c r="F427" s="314">
        <f>SUM(F428:F429)</f>
        <v>82.4</v>
      </c>
      <c r="G427" s="315">
        <f t="shared" si="114"/>
        <v>204.7</v>
      </c>
      <c r="H427" s="314">
        <f>I427+K427+L427</f>
        <v>7.362</v>
      </c>
      <c r="I427" s="314">
        <f>SUM(I428:I429)</f>
        <v>7.062</v>
      </c>
      <c r="J427" s="334">
        <f t="shared" si="115"/>
        <v>0.7062</v>
      </c>
      <c r="K427" s="314">
        <f t="shared" ref="K427:M427" si="129">SUM(K428:K429)</f>
        <v>0.3</v>
      </c>
      <c r="L427" s="314">
        <f t="shared" si="129"/>
        <v>0</v>
      </c>
      <c r="M427" s="314">
        <f t="shared" si="129"/>
        <v>17.339</v>
      </c>
      <c r="N427" s="335">
        <f t="shared" si="116"/>
        <v>-0.575408039679336</v>
      </c>
      <c r="O427" s="336"/>
    </row>
    <row r="428" ht="16" customHeight="1" spans="1:15">
      <c r="A428" s="316">
        <v>2150101</v>
      </c>
      <c r="B428" s="317" t="s">
        <v>317</v>
      </c>
      <c r="C428" s="314">
        <v>15</v>
      </c>
      <c r="D428" s="314">
        <v>10</v>
      </c>
      <c r="E428" s="314">
        <v>0.3</v>
      </c>
      <c r="F428" s="314">
        <f>0</f>
        <v>0</v>
      </c>
      <c r="G428" s="315">
        <f t="shared" si="114"/>
        <v>10.3</v>
      </c>
      <c r="H428" s="314">
        <v>7.362</v>
      </c>
      <c r="I428" s="314">
        <v>7.062</v>
      </c>
      <c r="J428" s="334">
        <f t="shared" si="115"/>
        <v>0.7062</v>
      </c>
      <c r="K428" s="315">
        <v>0.3</v>
      </c>
      <c r="L428" s="315">
        <v>0</v>
      </c>
      <c r="M428" s="315">
        <v>12.339</v>
      </c>
      <c r="N428" s="335">
        <f t="shared" si="116"/>
        <v>-0.403355215171408</v>
      </c>
      <c r="O428" s="336"/>
    </row>
    <row r="429" ht="16" customHeight="1" spans="1:15">
      <c r="A429" s="316">
        <v>2150104</v>
      </c>
      <c r="B429" s="317" t="s">
        <v>548</v>
      </c>
      <c r="C429" s="314">
        <v>339</v>
      </c>
      <c r="D429" s="314">
        <v>0</v>
      </c>
      <c r="E429" s="314">
        <v>112</v>
      </c>
      <c r="F429" s="314">
        <v>82.4</v>
      </c>
      <c r="G429" s="315">
        <f t="shared" si="114"/>
        <v>194.4</v>
      </c>
      <c r="H429" s="314">
        <v>0</v>
      </c>
      <c r="I429" s="314">
        <v>0</v>
      </c>
      <c r="J429" s="334" t="str">
        <f t="shared" si="115"/>
        <v>-</v>
      </c>
      <c r="K429" s="315">
        <v>0</v>
      </c>
      <c r="L429" s="315">
        <v>0</v>
      </c>
      <c r="M429" s="315">
        <v>5</v>
      </c>
      <c r="N429" s="335">
        <f t="shared" si="116"/>
        <v>-1</v>
      </c>
      <c r="O429" s="336"/>
    </row>
    <row r="430" ht="16" customHeight="1" spans="1:15">
      <c r="A430" s="312">
        <v>21505</v>
      </c>
      <c r="B430" s="313" t="s">
        <v>214</v>
      </c>
      <c r="C430" s="314">
        <f>SUM(C431:C435)</f>
        <v>4335.872629</v>
      </c>
      <c r="D430" s="314">
        <f>SUM(D431:D435)</f>
        <v>1728</v>
      </c>
      <c r="E430" s="314">
        <f>SUM(E431:E435)</f>
        <v>854.723</v>
      </c>
      <c r="F430" s="314">
        <f>SUM(F431:F435)</f>
        <v>543.879513</v>
      </c>
      <c r="G430" s="315">
        <f t="shared" si="114"/>
        <v>3126.602513</v>
      </c>
      <c r="H430" s="314">
        <f>I430+K430+L430</f>
        <v>1047.08286</v>
      </c>
      <c r="I430" s="314">
        <f>SUM(I431:I435)</f>
        <v>781.18786</v>
      </c>
      <c r="J430" s="334">
        <f t="shared" si="115"/>
        <v>0.45207630787037</v>
      </c>
      <c r="K430" s="314">
        <f t="shared" ref="K430:M430" si="130">SUM(K431:K435)</f>
        <v>265.895</v>
      </c>
      <c r="L430" s="314">
        <f t="shared" si="130"/>
        <v>0</v>
      </c>
      <c r="M430" s="314">
        <f t="shared" si="130"/>
        <v>2248.203487</v>
      </c>
      <c r="N430" s="335">
        <f t="shared" si="116"/>
        <v>-0.534257968171188</v>
      </c>
      <c r="O430" s="336"/>
    </row>
    <row r="431" ht="16" customHeight="1" spans="1:15">
      <c r="A431" s="316">
        <v>2150501</v>
      </c>
      <c r="B431" s="317" t="s">
        <v>317</v>
      </c>
      <c r="C431" s="314">
        <v>659.50887</v>
      </c>
      <c r="D431" s="314">
        <v>664</v>
      </c>
      <c r="E431" s="314">
        <v>0</v>
      </c>
      <c r="F431" s="314">
        <f>0</f>
        <v>0</v>
      </c>
      <c r="G431" s="315">
        <f t="shared" si="114"/>
        <v>664</v>
      </c>
      <c r="H431" s="314">
        <v>679.139441</v>
      </c>
      <c r="I431" s="314">
        <v>679.139441</v>
      </c>
      <c r="J431" s="334">
        <f t="shared" si="115"/>
        <v>1.02280036295181</v>
      </c>
      <c r="K431" s="315">
        <v>0</v>
      </c>
      <c r="L431" s="315">
        <v>0</v>
      </c>
      <c r="M431" s="315">
        <v>629.350426</v>
      </c>
      <c r="N431" s="335">
        <f t="shared" si="116"/>
        <v>0.0791117522815501</v>
      </c>
      <c r="O431" s="336"/>
    </row>
    <row r="432" ht="16" customHeight="1" spans="1:15">
      <c r="A432" s="316">
        <v>2150502</v>
      </c>
      <c r="B432" s="317" t="s">
        <v>318</v>
      </c>
      <c r="C432" s="314">
        <v>17.5</v>
      </c>
      <c r="D432" s="314">
        <v>14</v>
      </c>
      <c r="E432" s="314">
        <v>0</v>
      </c>
      <c r="F432" s="314">
        <f>0</f>
        <v>0</v>
      </c>
      <c r="G432" s="315">
        <f t="shared" si="114"/>
        <v>14</v>
      </c>
      <c r="H432" s="314">
        <v>13.1854</v>
      </c>
      <c r="I432" s="314">
        <v>13.1854</v>
      </c>
      <c r="J432" s="334">
        <f t="shared" si="115"/>
        <v>0.941814285714286</v>
      </c>
      <c r="K432" s="315">
        <v>0</v>
      </c>
      <c r="L432" s="315">
        <v>0</v>
      </c>
      <c r="M432" s="315">
        <v>24.906361</v>
      </c>
      <c r="N432" s="335">
        <f t="shared" si="116"/>
        <v>-0.470601104673621</v>
      </c>
      <c r="O432" s="336"/>
    </row>
    <row r="433" ht="16" customHeight="1" spans="1:15">
      <c r="A433" s="316">
        <v>2150508</v>
      </c>
      <c r="B433" s="317" t="s">
        <v>549</v>
      </c>
      <c r="C433" s="314">
        <v>70.256759</v>
      </c>
      <c r="D433" s="314">
        <v>11</v>
      </c>
      <c r="E433" s="314">
        <v>0</v>
      </c>
      <c r="F433" s="314">
        <f>0</f>
        <v>0</v>
      </c>
      <c r="G433" s="315">
        <f t="shared" si="114"/>
        <v>11</v>
      </c>
      <c r="H433" s="314">
        <v>10.062819</v>
      </c>
      <c r="I433" s="314">
        <v>10.062819</v>
      </c>
      <c r="J433" s="334">
        <f t="shared" si="115"/>
        <v>0.914801727272727</v>
      </c>
      <c r="K433" s="315">
        <v>0</v>
      </c>
      <c r="L433" s="315">
        <v>0</v>
      </c>
      <c r="M433" s="315">
        <v>310</v>
      </c>
      <c r="N433" s="335">
        <f t="shared" si="116"/>
        <v>-0.967539293548387</v>
      </c>
      <c r="O433" s="336"/>
    </row>
    <row r="434" ht="16" customHeight="1" spans="1:15">
      <c r="A434" s="316">
        <v>2150517</v>
      </c>
      <c r="B434" s="317" t="s">
        <v>550</v>
      </c>
      <c r="C434" s="314">
        <v>3588.607</v>
      </c>
      <c r="D434" s="314">
        <v>1039</v>
      </c>
      <c r="E434" s="314">
        <v>454.723</v>
      </c>
      <c r="F434" s="314">
        <v>543.879513</v>
      </c>
      <c r="G434" s="315">
        <f t="shared" si="114"/>
        <v>2037.602513</v>
      </c>
      <c r="H434" s="314">
        <v>344.6952</v>
      </c>
      <c r="I434" s="314">
        <v>78.8002</v>
      </c>
      <c r="J434" s="334">
        <f t="shared" si="115"/>
        <v>0.0758423484119346</v>
      </c>
      <c r="K434" s="315">
        <v>265.895</v>
      </c>
      <c r="L434" s="315">
        <v>0</v>
      </c>
      <c r="M434" s="315">
        <v>1283.9467</v>
      </c>
      <c r="N434" s="335">
        <f t="shared" si="116"/>
        <v>-0.731534650153312</v>
      </c>
      <c r="O434" s="336"/>
    </row>
    <row r="435" ht="16" customHeight="1" spans="1:15">
      <c r="A435" s="316">
        <v>2150599</v>
      </c>
      <c r="B435" s="317" t="s">
        <v>551</v>
      </c>
      <c r="C435" s="314">
        <v>0</v>
      </c>
      <c r="D435" s="314">
        <v>0</v>
      </c>
      <c r="E435" s="314">
        <v>400</v>
      </c>
      <c r="F435" s="314">
        <f>0</f>
        <v>0</v>
      </c>
      <c r="G435" s="315">
        <f t="shared" si="114"/>
        <v>400</v>
      </c>
      <c r="H435" s="314">
        <v>0</v>
      </c>
      <c r="I435" s="314">
        <v>0</v>
      </c>
      <c r="J435" s="334" t="str">
        <f t="shared" si="115"/>
        <v>-</v>
      </c>
      <c r="K435" s="315">
        <v>0</v>
      </c>
      <c r="L435" s="315">
        <v>0</v>
      </c>
      <c r="M435" s="315">
        <v>0</v>
      </c>
      <c r="N435" s="335" t="str">
        <f t="shared" si="116"/>
        <v>-</v>
      </c>
      <c r="O435" s="336"/>
    </row>
    <row r="436" ht="15" customHeight="1" spans="1:15">
      <c r="A436" s="312">
        <v>21508</v>
      </c>
      <c r="B436" s="313" t="s">
        <v>215</v>
      </c>
      <c r="C436" s="314">
        <f>SUM(C437)</f>
        <v>1000</v>
      </c>
      <c r="D436" s="314">
        <f>SUM(D437)</f>
        <v>0</v>
      </c>
      <c r="E436" s="314">
        <f>SUM(E437)</f>
        <v>865.5</v>
      </c>
      <c r="F436" s="314">
        <f>SUM(F437)</f>
        <v>470</v>
      </c>
      <c r="G436" s="315">
        <f t="shared" si="114"/>
        <v>1335.5</v>
      </c>
      <c r="H436" s="314">
        <f>I436+K436+L436</f>
        <v>335</v>
      </c>
      <c r="I436" s="314">
        <f>SUM(I437)</f>
        <v>0</v>
      </c>
      <c r="J436" s="334" t="str">
        <f t="shared" si="115"/>
        <v>-</v>
      </c>
      <c r="K436" s="314">
        <f t="shared" ref="K436:M436" si="131">SUM(K437)</f>
        <v>335</v>
      </c>
      <c r="L436" s="314">
        <f t="shared" si="131"/>
        <v>0</v>
      </c>
      <c r="M436" s="314">
        <f t="shared" si="131"/>
        <v>135</v>
      </c>
      <c r="N436" s="335">
        <f t="shared" si="116"/>
        <v>1.48148148148148</v>
      </c>
      <c r="O436" s="336"/>
    </row>
    <row r="437" ht="15" customHeight="1" spans="1:15">
      <c r="A437" s="316">
        <v>2150805</v>
      </c>
      <c r="B437" s="317" t="s">
        <v>552</v>
      </c>
      <c r="C437" s="314">
        <v>1000</v>
      </c>
      <c r="D437" s="314">
        <v>0</v>
      </c>
      <c r="E437" s="314">
        <v>865.5</v>
      </c>
      <c r="F437" s="314">
        <v>470</v>
      </c>
      <c r="G437" s="315">
        <f t="shared" si="114"/>
        <v>1335.5</v>
      </c>
      <c r="H437" s="314">
        <v>335</v>
      </c>
      <c r="I437" s="314">
        <v>0</v>
      </c>
      <c r="J437" s="334" t="str">
        <f t="shared" si="115"/>
        <v>-</v>
      </c>
      <c r="K437" s="315">
        <v>335</v>
      </c>
      <c r="L437" s="315">
        <v>0</v>
      </c>
      <c r="M437" s="315">
        <v>135</v>
      </c>
      <c r="N437" s="335">
        <f t="shared" si="116"/>
        <v>1.48148148148148</v>
      </c>
      <c r="O437" s="336"/>
    </row>
    <row r="438" ht="15" customHeight="1" spans="1:15">
      <c r="A438" s="312">
        <v>21599</v>
      </c>
      <c r="B438" s="313" t="s">
        <v>553</v>
      </c>
      <c r="C438" s="338">
        <f>0</f>
        <v>0</v>
      </c>
      <c r="D438" s="338">
        <f>0</f>
        <v>0</v>
      </c>
      <c r="E438" s="338">
        <f>0</f>
        <v>0</v>
      </c>
      <c r="F438" s="338">
        <f>SUM(F439)</f>
        <v>500</v>
      </c>
      <c r="G438" s="315">
        <f t="shared" si="114"/>
        <v>500</v>
      </c>
      <c r="H438" s="314">
        <f>I438+K438+L438</f>
        <v>0</v>
      </c>
      <c r="I438" s="338">
        <f>0</f>
        <v>0</v>
      </c>
      <c r="J438" s="334" t="str">
        <f t="shared" si="115"/>
        <v>-</v>
      </c>
      <c r="K438" s="314">
        <f t="shared" ref="K438:M439" si="132">0</f>
        <v>0</v>
      </c>
      <c r="L438" s="314">
        <f t="shared" si="132"/>
        <v>0</v>
      </c>
      <c r="M438" s="314">
        <f t="shared" si="132"/>
        <v>0</v>
      </c>
      <c r="N438" s="335" t="str">
        <f t="shared" si="116"/>
        <v>-</v>
      </c>
      <c r="O438" s="336"/>
    </row>
    <row r="439" ht="15" customHeight="1" spans="1:15">
      <c r="A439" s="316">
        <v>2159999</v>
      </c>
      <c r="B439" s="317" t="s">
        <v>554</v>
      </c>
      <c r="C439" s="314">
        <v>0</v>
      </c>
      <c r="D439" s="314">
        <f>0</f>
        <v>0</v>
      </c>
      <c r="E439" s="314">
        <f>0</f>
        <v>0</v>
      </c>
      <c r="F439" s="314">
        <v>500</v>
      </c>
      <c r="G439" s="315">
        <f t="shared" si="114"/>
        <v>500</v>
      </c>
      <c r="H439" s="314">
        <f>0</f>
        <v>0</v>
      </c>
      <c r="I439" s="314">
        <v>0</v>
      </c>
      <c r="J439" s="334" t="str">
        <f t="shared" si="115"/>
        <v>-</v>
      </c>
      <c r="K439" s="315">
        <f t="shared" si="132"/>
        <v>0</v>
      </c>
      <c r="L439" s="315">
        <f t="shared" si="132"/>
        <v>0</v>
      </c>
      <c r="M439" s="315">
        <f t="shared" si="132"/>
        <v>0</v>
      </c>
      <c r="N439" s="335" t="str">
        <f t="shared" si="116"/>
        <v>-</v>
      </c>
      <c r="O439" s="336"/>
    </row>
    <row r="440" ht="15" customHeight="1" spans="1:15">
      <c r="A440" s="309">
        <v>216</v>
      </c>
      <c r="B440" s="310" t="s">
        <v>217</v>
      </c>
      <c r="C440" s="338">
        <f>SUM(C441,C448,C446)</f>
        <v>892.464555</v>
      </c>
      <c r="D440" s="338">
        <f>SUM(D441,D448,D446)</f>
        <v>584</v>
      </c>
      <c r="E440" s="338">
        <f>SUM(E441,E448,E446)</f>
        <v>1020.62</v>
      </c>
      <c r="F440" s="338">
        <f>SUM(F441,F448,F446)</f>
        <v>1075.72</v>
      </c>
      <c r="G440" s="339">
        <f t="shared" si="114"/>
        <v>2680.34</v>
      </c>
      <c r="H440" s="338">
        <f>SUM(H441,H448,H446)</f>
        <v>1273.889369</v>
      </c>
      <c r="I440" s="338">
        <f>SUM(I441,I448,I446)</f>
        <v>565.489369</v>
      </c>
      <c r="J440" s="330">
        <f t="shared" si="115"/>
        <v>0.968303714041096</v>
      </c>
      <c r="K440" s="338">
        <f t="shared" ref="K440:M440" si="133">SUM(K441,K448,K446)</f>
        <v>502.4</v>
      </c>
      <c r="L440" s="338">
        <f t="shared" si="133"/>
        <v>206</v>
      </c>
      <c r="M440" s="338">
        <f t="shared" si="133"/>
        <v>1143.736106</v>
      </c>
      <c r="N440" s="331">
        <f t="shared" si="116"/>
        <v>0.113796584996504</v>
      </c>
      <c r="O440" s="336"/>
    </row>
    <row r="441" ht="15" customHeight="1" spans="1:15">
      <c r="A441" s="312">
        <v>21602</v>
      </c>
      <c r="B441" s="313" t="s">
        <v>218</v>
      </c>
      <c r="C441" s="314">
        <f>SUM(C442:C445)</f>
        <v>212.492755</v>
      </c>
      <c r="D441" s="314">
        <f>SUM(D442:D445)</f>
        <v>201</v>
      </c>
      <c r="E441" s="314">
        <f>SUM(E442:E445)</f>
        <v>818.99</v>
      </c>
      <c r="F441" s="314">
        <f>SUM(F442:F445)</f>
        <v>5</v>
      </c>
      <c r="G441" s="315">
        <f t="shared" si="114"/>
        <v>1024.99</v>
      </c>
      <c r="H441" s="314">
        <f>I441+K441+L441</f>
        <v>576.989369</v>
      </c>
      <c r="I441" s="314">
        <f>SUM(I442:I445)</f>
        <v>181.989369</v>
      </c>
      <c r="J441" s="334">
        <f t="shared" si="115"/>
        <v>0.905419746268657</v>
      </c>
      <c r="K441" s="314">
        <f t="shared" ref="K441:M441" si="134">SUM(K442:K445)</f>
        <v>390</v>
      </c>
      <c r="L441" s="314">
        <f t="shared" si="134"/>
        <v>5</v>
      </c>
      <c r="M441" s="314">
        <f t="shared" si="134"/>
        <v>899.226106</v>
      </c>
      <c r="N441" s="335">
        <f t="shared" si="116"/>
        <v>-0.358348956786181</v>
      </c>
      <c r="O441" s="336"/>
    </row>
    <row r="442" ht="15" customHeight="1" spans="1:15">
      <c r="A442" s="316">
        <v>2160201</v>
      </c>
      <c r="B442" s="317" t="s">
        <v>317</v>
      </c>
      <c r="C442" s="314">
        <v>209.762755</v>
      </c>
      <c r="D442" s="314">
        <v>198</v>
      </c>
      <c r="E442" s="314">
        <v>0</v>
      </c>
      <c r="F442" s="314">
        <f>0</f>
        <v>0</v>
      </c>
      <c r="G442" s="315">
        <f t="shared" si="114"/>
        <v>198</v>
      </c>
      <c r="H442" s="314">
        <v>179.259369</v>
      </c>
      <c r="I442" s="314">
        <v>179.259369</v>
      </c>
      <c r="J442" s="334">
        <f t="shared" si="115"/>
        <v>0.905350348484848</v>
      </c>
      <c r="K442" s="315">
        <v>0</v>
      </c>
      <c r="L442" s="315">
        <v>0</v>
      </c>
      <c r="M442" s="315">
        <v>234.316106</v>
      </c>
      <c r="N442" s="335">
        <f t="shared" si="116"/>
        <v>-0.234967787489606</v>
      </c>
      <c r="O442" s="336"/>
    </row>
    <row r="443" ht="15" customHeight="1" spans="1:15">
      <c r="A443" s="316">
        <v>2160217</v>
      </c>
      <c r="B443" s="317" t="s">
        <v>555</v>
      </c>
      <c r="C443" s="314">
        <v>0</v>
      </c>
      <c r="D443" s="314">
        <v>0</v>
      </c>
      <c r="E443" s="314">
        <v>0</v>
      </c>
      <c r="F443" s="314">
        <f>0</f>
        <v>0</v>
      </c>
      <c r="G443" s="315">
        <f t="shared" si="114"/>
        <v>0</v>
      </c>
      <c r="H443" s="314">
        <v>0</v>
      </c>
      <c r="I443" s="314">
        <v>0</v>
      </c>
      <c r="J443" s="334" t="str">
        <f t="shared" si="115"/>
        <v>-</v>
      </c>
      <c r="K443" s="315">
        <v>0</v>
      </c>
      <c r="L443" s="315">
        <v>0</v>
      </c>
      <c r="M443" s="315">
        <v>0</v>
      </c>
      <c r="N443" s="335" t="str">
        <f t="shared" si="116"/>
        <v>-</v>
      </c>
      <c r="O443" s="336"/>
    </row>
    <row r="444" ht="15" customHeight="1" spans="1:15">
      <c r="A444" s="316">
        <v>2160219</v>
      </c>
      <c r="B444" s="317" t="s">
        <v>556</v>
      </c>
      <c r="C444" s="314">
        <v>0</v>
      </c>
      <c r="D444" s="314">
        <v>0</v>
      </c>
      <c r="E444" s="314">
        <v>588.99</v>
      </c>
      <c r="F444" s="314">
        <f>0</f>
        <v>0</v>
      </c>
      <c r="G444" s="315">
        <f t="shared" si="114"/>
        <v>588.99</v>
      </c>
      <c r="H444" s="314">
        <v>200</v>
      </c>
      <c r="I444" s="314">
        <v>0</v>
      </c>
      <c r="J444" s="334" t="str">
        <f t="shared" si="115"/>
        <v>-</v>
      </c>
      <c r="K444" s="315">
        <v>200</v>
      </c>
      <c r="L444" s="315">
        <v>0</v>
      </c>
      <c r="M444" s="315">
        <v>544.91</v>
      </c>
      <c r="N444" s="335">
        <f t="shared" si="116"/>
        <v>-0.632966911967114</v>
      </c>
      <c r="O444" s="336"/>
    </row>
    <row r="445" ht="15" customHeight="1" spans="1:15">
      <c r="A445" s="316">
        <v>2160299</v>
      </c>
      <c r="B445" s="317" t="s">
        <v>557</v>
      </c>
      <c r="C445" s="314">
        <v>2.73</v>
      </c>
      <c r="D445" s="314">
        <v>3</v>
      </c>
      <c r="E445" s="314">
        <v>230</v>
      </c>
      <c r="F445" s="314">
        <v>5</v>
      </c>
      <c r="G445" s="315">
        <f t="shared" si="114"/>
        <v>238</v>
      </c>
      <c r="H445" s="314">
        <v>197.73</v>
      </c>
      <c r="I445" s="314">
        <v>2.73</v>
      </c>
      <c r="J445" s="334">
        <f t="shared" si="115"/>
        <v>0.91</v>
      </c>
      <c r="K445" s="315">
        <v>190</v>
      </c>
      <c r="L445" s="315">
        <v>5</v>
      </c>
      <c r="M445" s="315">
        <v>120</v>
      </c>
      <c r="N445" s="335">
        <f t="shared" si="116"/>
        <v>0.64775</v>
      </c>
      <c r="O445" s="336"/>
    </row>
    <row r="446" ht="15" customHeight="1" spans="1:15">
      <c r="A446" s="312">
        <v>21606</v>
      </c>
      <c r="B446" s="313" t="s">
        <v>219</v>
      </c>
      <c r="C446" s="314">
        <f>SUM(C447)</f>
        <v>0</v>
      </c>
      <c r="D446" s="314">
        <f>SUM(D447)</f>
        <v>0</v>
      </c>
      <c r="E446" s="314">
        <f>SUM(E447)</f>
        <v>50</v>
      </c>
      <c r="F446" s="314">
        <f>SUM(F447)</f>
        <v>41.92</v>
      </c>
      <c r="G446" s="315">
        <f t="shared" si="114"/>
        <v>91.92</v>
      </c>
      <c r="H446" s="314">
        <f>I446+K446+L446</f>
        <v>4</v>
      </c>
      <c r="I446" s="314">
        <f>SUM(I447)</f>
        <v>0</v>
      </c>
      <c r="J446" s="334" t="str">
        <f t="shared" si="115"/>
        <v>-</v>
      </c>
      <c r="K446" s="314">
        <f t="shared" ref="K446:M446" si="135">SUM(K447)</f>
        <v>4</v>
      </c>
      <c r="L446" s="314">
        <f t="shared" si="135"/>
        <v>0</v>
      </c>
      <c r="M446" s="314">
        <f t="shared" si="135"/>
        <v>3.24</v>
      </c>
      <c r="N446" s="335">
        <f t="shared" si="116"/>
        <v>0.234567901234568</v>
      </c>
      <c r="O446" s="336"/>
    </row>
    <row r="447" ht="15" customHeight="1" spans="1:15">
      <c r="A447" s="316">
        <v>2160699</v>
      </c>
      <c r="B447" s="317" t="s">
        <v>558</v>
      </c>
      <c r="C447" s="314">
        <v>0</v>
      </c>
      <c r="D447" s="314">
        <v>0</v>
      </c>
      <c r="E447" s="314">
        <v>50</v>
      </c>
      <c r="F447" s="314">
        <v>41.92</v>
      </c>
      <c r="G447" s="315">
        <f t="shared" si="114"/>
        <v>91.92</v>
      </c>
      <c r="H447" s="314">
        <v>4</v>
      </c>
      <c r="I447" s="314">
        <v>0</v>
      </c>
      <c r="J447" s="334" t="str">
        <f t="shared" si="115"/>
        <v>-</v>
      </c>
      <c r="K447" s="315">
        <v>4</v>
      </c>
      <c r="L447" s="315">
        <v>0</v>
      </c>
      <c r="M447" s="315">
        <v>3.24</v>
      </c>
      <c r="N447" s="335">
        <f t="shared" si="116"/>
        <v>0.234567901234568</v>
      </c>
      <c r="O447" s="336"/>
    </row>
    <row r="448" ht="15" customHeight="1" spans="1:15">
      <c r="A448" s="312">
        <v>21699</v>
      </c>
      <c r="B448" s="313" t="s">
        <v>220</v>
      </c>
      <c r="C448" s="314">
        <f>SUM(C449)</f>
        <v>679.9718</v>
      </c>
      <c r="D448" s="314">
        <f>SUM(D449)</f>
        <v>383</v>
      </c>
      <c r="E448" s="314">
        <f>SUM(E449)</f>
        <v>151.63</v>
      </c>
      <c r="F448" s="314">
        <f>SUM(F449)</f>
        <v>1028.8</v>
      </c>
      <c r="G448" s="315">
        <f t="shared" si="114"/>
        <v>1563.43</v>
      </c>
      <c r="H448" s="314">
        <f>I448+K448+L448</f>
        <v>692.9</v>
      </c>
      <c r="I448" s="314">
        <f>SUM(I449)</f>
        <v>383.5</v>
      </c>
      <c r="J448" s="334">
        <f t="shared" si="115"/>
        <v>1.00130548302872</v>
      </c>
      <c r="K448" s="314">
        <f t="shared" ref="K448:M448" si="136">SUM(K449)</f>
        <v>108.4</v>
      </c>
      <c r="L448" s="314">
        <f t="shared" si="136"/>
        <v>201</v>
      </c>
      <c r="M448" s="314">
        <f t="shared" si="136"/>
        <v>241.27</v>
      </c>
      <c r="N448" s="335">
        <f t="shared" si="116"/>
        <v>1.87188626849588</v>
      </c>
      <c r="O448" s="336"/>
    </row>
    <row r="449" ht="15" customHeight="1" spans="1:15">
      <c r="A449" s="316">
        <v>2169999</v>
      </c>
      <c r="B449" s="317" t="s">
        <v>220</v>
      </c>
      <c r="C449" s="314">
        <v>679.9718</v>
      </c>
      <c r="D449" s="314">
        <v>383</v>
      </c>
      <c r="E449" s="314">
        <v>151.63</v>
      </c>
      <c r="F449" s="314">
        <v>1028.8</v>
      </c>
      <c r="G449" s="315">
        <f t="shared" si="114"/>
        <v>1563.43</v>
      </c>
      <c r="H449" s="314">
        <v>692.9</v>
      </c>
      <c r="I449" s="314">
        <v>383.5</v>
      </c>
      <c r="J449" s="334">
        <f t="shared" si="115"/>
        <v>1.00130548302872</v>
      </c>
      <c r="K449" s="315">
        <v>108.4</v>
      </c>
      <c r="L449" s="315">
        <v>201</v>
      </c>
      <c r="M449" s="315">
        <v>241.27</v>
      </c>
      <c r="N449" s="335">
        <f t="shared" si="116"/>
        <v>1.87188626849588</v>
      </c>
      <c r="O449" s="336"/>
    </row>
    <row r="450" ht="15" customHeight="1" spans="1:15">
      <c r="A450" s="309">
        <v>220</v>
      </c>
      <c r="B450" s="310" t="s">
        <v>221</v>
      </c>
      <c r="C450" s="338">
        <f>SUM(C451,C459)</f>
        <v>2323.895492</v>
      </c>
      <c r="D450" s="338">
        <f>SUM(D451,D459)</f>
        <v>2447</v>
      </c>
      <c r="E450" s="338">
        <f>SUM(E451,E459)</f>
        <v>58.23934</v>
      </c>
      <c r="F450" s="338">
        <f>SUM(F451,F459)</f>
        <v>953.41</v>
      </c>
      <c r="G450" s="339">
        <f t="shared" si="114"/>
        <v>3458.64934</v>
      </c>
      <c r="H450" s="338">
        <f>SUM(H451,H459)</f>
        <v>2435.306196</v>
      </c>
      <c r="I450" s="338">
        <f>SUM(I451,I459)</f>
        <v>2227.581487</v>
      </c>
      <c r="J450" s="330">
        <f t="shared" si="115"/>
        <v>0.910331625255415</v>
      </c>
      <c r="K450" s="338">
        <f t="shared" ref="K450:M450" si="137">SUM(K451,K459)</f>
        <v>46.322</v>
      </c>
      <c r="L450" s="338">
        <f t="shared" si="137"/>
        <v>161.402709</v>
      </c>
      <c r="M450" s="338">
        <f t="shared" si="137"/>
        <v>2035.682866</v>
      </c>
      <c r="N450" s="331">
        <f t="shared" si="116"/>
        <v>0.19630922707781</v>
      </c>
      <c r="O450" s="336"/>
    </row>
    <row r="451" ht="15" customHeight="1" spans="1:15">
      <c r="A451" s="312">
        <v>22001</v>
      </c>
      <c r="B451" s="313" t="s">
        <v>222</v>
      </c>
      <c r="C451" s="314">
        <f>SUM(C452:C458)</f>
        <v>2015.816555</v>
      </c>
      <c r="D451" s="314">
        <f>SUM(D452:D458)</f>
        <v>2139</v>
      </c>
      <c r="E451" s="314">
        <f>SUM(E452:E458)</f>
        <v>58.23934</v>
      </c>
      <c r="F451" s="314">
        <f>SUM(F452:F458)</f>
        <v>953.41</v>
      </c>
      <c r="G451" s="315">
        <f t="shared" si="114"/>
        <v>3150.64934</v>
      </c>
      <c r="H451" s="314">
        <f>I451+K451+L451</f>
        <v>2212.208678</v>
      </c>
      <c r="I451" s="314">
        <f>SUM(I452:I458)</f>
        <v>2004.483969</v>
      </c>
      <c r="J451" s="334">
        <f t="shared" si="115"/>
        <v>0.937112654978962</v>
      </c>
      <c r="K451" s="314">
        <f t="shared" ref="K451:M451" si="138">SUM(K452:K458)</f>
        <v>46.322</v>
      </c>
      <c r="L451" s="314">
        <f t="shared" si="138"/>
        <v>161.402709</v>
      </c>
      <c r="M451" s="314">
        <f t="shared" si="138"/>
        <v>1765.089656</v>
      </c>
      <c r="N451" s="335">
        <f t="shared" si="116"/>
        <v>0.253312357522535</v>
      </c>
      <c r="O451" s="336"/>
    </row>
    <row r="452" ht="15" customHeight="1" spans="1:15">
      <c r="A452" s="316">
        <v>2200101</v>
      </c>
      <c r="B452" s="317" t="s">
        <v>317</v>
      </c>
      <c r="C452" s="314">
        <v>1717.816555</v>
      </c>
      <c r="D452" s="314">
        <v>1851</v>
      </c>
      <c r="E452" s="314">
        <v>0</v>
      </c>
      <c r="F452" s="314">
        <f>0</f>
        <v>0</v>
      </c>
      <c r="G452" s="315">
        <f t="shared" si="114"/>
        <v>1851</v>
      </c>
      <c r="H452" s="314">
        <v>1750.919084</v>
      </c>
      <c r="I452" s="314">
        <v>1750.919084</v>
      </c>
      <c r="J452" s="334">
        <f t="shared" si="115"/>
        <v>0.945931433819557</v>
      </c>
      <c r="K452" s="315">
        <v>0</v>
      </c>
      <c r="L452" s="315">
        <v>0</v>
      </c>
      <c r="M452" s="315">
        <v>1647.420122</v>
      </c>
      <c r="N452" s="335">
        <f t="shared" si="116"/>
        <v>0.0628248742490474</v>
      </c>
      <c r="O452" s="336"/>
    </row>
    <row r="453" ht="15" customHeight="1" spans="1:15">
      <c r="A453" s="316">
        <v>2200102</v>
      </c>
      <c r="B453" s="317" t="s">
        <v>318</v>
      </c>
      <c r="C453" s="314">
        <v>0</v>
      </c>
      <c r="D453" s="314">
        <v>0</v>
      </c>
      <c r="E453" s="314">
        <v>0</v>
      </c>
      <c r="F453" s="314">
        <f>0</f>
        <v>0</v>
      </c>
      <c r="G453" s="315">
        <f t="shared" si="114"/>
        <v>0</v>
      </c>
      <c r="H453" s="314">
        <v>0</v>
      </c>
      <c r="I453" s="314">
        <v>0</v>
      </c>
      <c r="J453" s="334" t="str">
        <f t="shared" si="115"/>
        <v>-</v>
      </c>
      <c r="K453" s="315">
        <v>0</v>
      </c>
      <c r="L453" s="315">
        <v>0</v>
      </c>
      <c r="M453" s="315">
        <v>0</v>
      </c>
      <c r="N453" s="335" t="str">
        <f t="shared" si="116"/>
        <v>-</v>
      </c>
      <c r="O453" s="336"/>
    </row>
    <row r="454" ht="15" customHeight="1" spans="1:15">
      <c r="A454" s="316">
        <v>2200106</v>
      </c>
      <c r="B454" s="317" t="s">
        <v>559</v>
      </c>
      <c r="C454" s="314">
        <v>200</v>
      </c>
      <c r="D454" s="314">
        <v>196</v>
      </c>
      <c r="E454" s="314">
        <v>7.35934</v>
      </c>
      <c r="F454" s="314">
        <v>953.41</v>
      </c>
      <c r="G454" s="315">
        <f t="shared" si="114"/>
        <v>1156.76934</v>
      </c>
      <c r="H454" s="314">
        <v>357.673649</v>
      </c>
      <c r="I454" s="314">
        <v>192.42894</v>
      </c>
      <c r="J454" s="334">
        <f t="shared" si="115"/>
        <v>0.981780306122449</v>
      </c>
      <c r="K454" s="315">
        <v>3.842</v>
      </c>
      <c r="L454" s="315">
        <v>161.402709</v>
      </c>
      <c r="M454" s="315">
        <v>73.738304</v>
      </c>
      <c r="N454" s="335">
        <f t="shared" si="116"/>
        <v>3.85058144271938</v>
      </c>
      <c r="O454" s="336"/>
    </row>
    <row r="455" ht="15" customHeight="1" spans="1:15">
      <c r="A455" s="316">
        <v>2200109</v>
      </c>
      <c r="B455" s="317" t="s">
        <v>560</v>
      </c>
      <c r="C455" s="314">
        <v>52</v>
      </c>
      <c r="D455" s="314">
        <v>52</v>
      </c>
      <c r="E455" s="314">
        <v>0</v>
      </c>
      <c r="F455" s="314">
        <f>0</f>
        <v>0</v>
      </c>
      <c r="G455" s="315">
        <f t="shared" si="114"/>
        <v>52</v>
      </c>
      <c r="H455" s="314">
        <v>21.363</v>
      </c>
      <c r="I455" s="314">
        <v>21.363</v>
      </c>
      <c r="J455" s="334">
        <f t="shared" si="115"/>
        <v>0.410826923076923</v>
      </c>
      <c r="K455" s="315">
        <v>0</v>
      </c>
      <c r="L455" s="315">
        <v>0</v>
      </c>
      <c r="M455" s="315">
        <v>0</v>
      </c>
      <c r="N455" s="335" t="str">
        <f t="shared" si="116"/>
        <v>-</v>
      </c>
      <c r="O455" s="336"/>
    </row>
    <row r="456" ht="15" customHeight="1" spans="1:15">
      <c r="A456" s="316">
        <v>2200114</v>
      </c>
      <c r="B456" s="317" t="s">
        <v>561</v>
      </c>
      <c r="C456" s="314">
        <v>0</v>
      </c>
      <c r="D456" s="314">
        <v>0</v>
      </c>
      <c r="E456" s="314">
        <v>50.88</v>
      </c>
      <c r="F456" s="314">
        <f>0</f>
        <v>0</v>
      </c>
      <c r="G456" s="315">
        <f t="shared" si="114"/>
        <v>50.88</v>
      </c>
      <c r="H456" s="314">
        <v>42.48</v>
      </c>
      <c r="I456" s="314">
        <v>0</v>
      </c>
      <c r="J456" s="334" t="str">
        <f t="shared" si="115"/>
        <v>-</v>
      </c>
      <c r="K456" s="315">
        <v>42.48</v>
      </c>
      <c r="L456" s="315">
        <v>0</v>
      </c>
      <c r="M456" s="315">
        <v>0</v>
      </c>
      <c r="N456" s="335" t="str">
        <f t="shared" si="116"/>
        <v>-</v>
      </c>
      <c r="O456" s="336"/>
    </row>
    <row r="457" ht="15" customHeight="1" spans="1:15">
      <c r="A457" s="316">
        <v>2200119</v>
      </c>
      <c r="B457" s="317" t="s">
        <v>562</v>
      </c>
      <c r="C457" s="314">
        <v>0</v>
      </c>
      <c r="D457" s="314">
        <v>0</v>
      </c>
      <c r="E457" s="314">
        <v>0</v>
      </c>
      <c r="F457" s="314">
        <f>0</f>
        <v>0</v>
      </c>
      <c r="G457" s="315">
        <f t="shared" ref="G457:G520" si="139">D457+E457+F457</f>
        <v>0</v>
      </c>
      <c r="H457" s="314">
        <v>0</v>
      </c>
      <c r="I457" s="314">
        <v>0</v>
      </c>
      <c r="J457" s="334" t="str">
        <f t="shared" ref="J457:J520" si="140">IFERROR(I457/D457,"-")</f>
        <v>-</v>
      </c>
      <c r="K457" s="315">
        <v>0</v>
      </c>
      <c r="L457" s="315">
        <v>0</v>
      </c>
      <c r="M457" s="315">
        <v>43.93123</v>
      </c>
      <c r="N457" s="335">
        <f t="shared" ref="N457:N520" si="141">IFERROR(H457/M457-1,"-")</f>
        <v>-1</v>
      </c>
      <c r="O457" s="336"/>
    </row>
    <row r="458" ht="15" customHeight="1" spans="1:15">
      <c r="A458" s="316">
        <v>2200199</v>
      </c>
      <c r="B458" s="317" t="s">
        <v>563</v>
      </c>
      <c r="C458" s="314">
        <v>46</v>
      </c>
      <c r="D458" s="314">
        <v>40</v>
      </c>
      <c r="E458" s="314">
        <v>0</v>
      </c>
      <c r="F458" s="314">
        <f>0</f>
        <v>0</v>
      </c>
      <c r="G458" s="315">
        <f t="shared" si="139"/>
        <v>40</v>
      </c>
      <c r="H458" s="314">
        <v>39.772945</v>
      </c>
      <c r="I458" s="314">
        <v>39.772945</v>
      </c>
      <c r="J458" s="334">
        <f t="shared" si="140"/>
        <v>0.994323625</v>
      </c>
      <c r="K458" s="315">
        <v>0</v>
      </c>
      <c r="L458" s="315">
        <v>0</v>
      </c>
      <c r="M458" s="315">
        <v>0</v>
      </c>
      <c r="N458" s="335" t="str">
        <f t="shared" si="141"/>
        <v>-</v>
      </c>
      <c r="O458" s="336"/>
    </row>
    <row r="459" ht="15" customHeight="1" spans="1:15">
      <c r="A459" s="312">
        <v>22005</v>
      </c>
      <c r="B459" s="313" t="s">
        <v>223</v>
      </c>
      <c r="C459" s="314">
        <f>SUM(C460:C461)</f>
        <v>308.078937</v>
      </c>
      <c r="D459" s="314">
        <f>SUM(D460:D461)</f>
        <v>308</v>
      </c>
      <c r="E459" s="314">
        <f>SUM(E460:E461)</f>
        <v>0</v>
      </c>
      <c r="F459" s="314">
        <f>SUM(F460:F461)</f>
        <v>0</v>
      </c>
      <c r="G459" s="315">
        <f t="shared" si="139"/>
        <v>308</v>
      </c>
      <c r="H459" s="314">
        <f>I459+K459+L459</f>
        <v>223.097518</v>
      </c>
      <c r="I459" s="314">
        <f>SUM(I460:I461)</f>
        <v>223.097518</v>
      </c>
      <c r="J459" s="334">
        <f t="shared" si="140"/>
        <v>0.724342590909091</v>
      </c>
      <c r="K459" s="314">
        <f t="shared" ref="K459:M459" si="142">SUM(K460:K461)</f>
        <v>0</v>
      </c>
      <c r="L459" s="314">
        <f t="shared" si="142"/>
        <v>0</v>
      </c>
      <c r="M459" s="314">
        <f t="shared" si="142"/>
        <v>270.59321</v>
      </c>
      <c r="N459" s="335">
        <f t="shared" si="141"/>
        <v>-0.175524330414647</v>
      </c>
      <c r="O459" s="336"/>
    </row>
    <row r="460" ht="15" customHeight="1" spans="1:15">
      <c r="A460" s="316">
        <v>2200504</v>
      </c>
      <c r="B460" s="317" t="s">
        <v>564</v>
      </c>
      <c r="C460" s="314">
        <v>112.250321</v>
      </c>
      <c r="D460" s="314">
        <v>112</v>
      </c>
      <c r="E460" s="314">
        <v>0</v>
      </c>
      <c r="F460" s="314">
        <f>0</f>
        <v>0</v>
      </c>
      <c r="G460" s="315">
        <f t="shared" si="139"/>
        <v>112</v>
      </c>
      <c r="H460" s="314">
        <v>110.431696</v>
      </c>
      <c r="I460" s="314">
        <v>110.431696</v>
      </c>
      <c r="J460" s="334">
        <f t="shared" si="140"/>
        <v>0.985997285714286</v>
      </c>
      <c r="K460" s="315">
        <v>0</v>
      </c>
      <c r="L460" s="315">
        <v>0</v>
      </c>
      <c r="M460" s="315">
        <v>99.261863</v>
      </c>
      <c r="N460" s="335">
        <f t="shared" si="141"/>
        <v>0.112528947799418</v>
      </c>
      <c r="O460" s="336"/>
    </row>
    <row r="461" ht="15" customHeight="1" spans="1:15">
      <c r="A461" s="316">
        <v>2200509</v>
      </c>
      <c r="B461" s="317" t="s">
        <v>565</v>
      </c>
      <c r="C461" s="314">
        <v>195.828616</v>
      </c>
      <c r="D461" s="314">
        <v>196</v>
      </c>
      <c r="E461" s="314">
        <v>0</v>
      </c>
      <c r="F461" s="314">
        <f>0</f>
        <v>0</v>
      </c>
      <c r="G461" s="315">
        <f t="shared" si="139"/>
        <v>196</v>
      </c>
      <c r="H461" s="314">
        <v>112.665822</v>
      </c>
      <c r="I461" s="314">
        <v>112.665822</v>
      </c>
      <c r="J461" s="334">
        <f t="shared" si="140"/>
        <v>0.57482562244898</v>
      </c>
      <c r="K461" s="315">
        <v>0</v>
      </c>
      <c r="L461" s="315">
        <v>0</v>
      </c>
      <c r="M461" s="315">
        <v>171.331347</v>
      </c>
      <c r="N461" s="335">
        <f t="shared" si="141"/>
        <v>-0.342409757625964</v>
      </c>
      <c r="O461" s="336"/>
    </row>
    <row r="462" ht="15" customHeight="1" spans="1:15">
      <c r="A462" s="309">
        <v>221</v>
      </c>
      <c r="B462" s="310" t="s">
        <v>224</v>
      </c>
      <c r="C462" s="338">
        <f>SUM(C463,C470)</f>
        <v>1136.4174</v>
      </c>
      <c r="D462" s="338">
        <f>SUM(D463,D470)</f>
        <v>1121</v>
      </c>
      <c r="E462" s="338">
        <f>SUM(E463,E470)</f>
        <v>2131.344377</v>
      </c>
      <c r="F462" s="338">
        <f>SUM(F463,F470)</f>
        <v>2310.35</v>
      </c>
      <c r="G462" s="339">
        <f t="shared" si="139"/>
        <v>5562.694377</v>
      </c>
      <c r="H462" s="338">
        <f>SUM(H463,H470)</f>
        <v>2007.822569</v>
      </c>
      <c r="I462" s="338">
        <f>SUM(I463,I470)</f>
        <v>328.992739</v>
      </c>
      <c r="J462" s="330">
        <f t="shared" si="140"/>
        <v>0.293481479928635</v>
      </c>
      <c r="K462" s="338">
        <f t="shared" ref="K462:M462" si="143">SUM(K463,K470)</f>
        <v>746.71925</v>
      </c>
      <c r="L462" s="338">
        <f t="shared" si="143"/>
        <v>932.11058</v>
      </c>
      <c r="M462" s="338">
        <f t="shared" si="143"/>
        <v>1591.075528</v>
      </c>
      <c r="N462" s="331">
        <f t="shared" si="141"/>
        <v>0.261927880648039</v>
      </c>
      <c r="O462" s="336"/>
    </row>
    <row r="463" ht="15" customHeight="1" spans="1:15">
      <c r="A463" s="312">
        <v>22101</v>
      </c>
      <c r="B463" s="313" t="s">
        <v>225</v>
      </c>
      <c r="C463" s="314">
        <f>SUM(C464:C469)</f>
        <v>1070.8824</v>
      </c>
      <c r="D463" s="314">
        <f>SUM(D464:D469)</f>
        <v>1052</v>
      </c>
      <c r="E463" s="314">
        <f>SUM(E464:E469)</f>
        <v>2131.344377</v>
      </c>
      <c r="F463" s="314">
        <f>SUM(F464:F469)</f>
        <v>2310.35</v>
      </c>
      <c r="G463" s="315">
        <f t="shared" si="139"/>
        <v>5493.694377</v>
      </c>
      <c r="H463" s="314">
        <f>I463+K463+L463</f>
        <v>1938.695569</v>
      </c>
      <c r="I463" s="314">
        <f>SUM(I464:I469)</f>
        <v>259.865739</v>
      </c>
      <c r="J463" s="334">
        <f t="shared" si="140"/>
        <v>0.247020664448669</v>
      </c>
      <c r="K463" s="314">
        <f t="shared" ref="K463:M463" si="144">SUM(K464:K469)</f>
        <v>746.71925</v>
      </c>
      <c r="L463" s="314">
        <f t="shared" si="144"/>
        <v>932.11058</v>
      </c>
      <c r="M463" s="314">
        <f t="shared" si="144"/>
        <v>1591.075528</v>
      </c>
      <c r="N463" s="335">
        <f t="shared" si="141"/>
        <v>0.218481168795904</v>
      </c>
      <c r="O463" s="336"/>
    </row>
    <row r="464" ht="15" customHeight="1" spans="1:15">
      <c r="A464" s="316">
        <v>2210103</v>
      </c>
      <c r="B464" s="317" t="s">
        <v>566</v>
      </c>
      <c r="C464" s="314">
        <v>0</v>
      </c>
      <c r="D464" s="314">
        <v>0</v>
      </c>
      <c r="E464" s="314">
        <v>1714.629273</v>
      </c>
      <c r="F464" s="314">
        <v>683.71</v>
      </c>
      <c r="G464" s="315">
        <f t="shared" si="139"/>
        <v>2398.339273</v>
      </c>
      <c r="H464" s="314">
        <v>661.741686</v>
      </c>
      <c r="I464" s="314">
        <v>0</v>
      </c>
      <c r="J464" s="334" t="str">
        <f t="shared" si="140"/>
        <v>-</v>
      </c>
      <c r="K464" s="315">
        <v>503.229756</v>
      </c>
      <c r="L464" s="315">
        <v>158.51193</v>
      </c>
      <c r="M464" s="315">
        <v>279.752986</v>
      </c>
      <c r="N464" s="335">
        <f t="shared" si="141"/>
        <v>1.36544994733318</v>
      </c>
      <c r="O464" s="336"/>
    </row>
    <row r="465" ht="15" customHeight="1" spans="1:15">
      <c r="A465" s="316">
        <v>2210105</v>
      </c>
      <c r="B465" s="317" t="s">
        <v>567</v>
      </c>
      <c r="C465" s="314">
        <v>670.82</v>
      </c>
      <c r="D465" s="314">
        <v>665</v>
      </c>
      <c r="E465" s="314">
        <v>272.36688</v>
      </c>
      <c r="F465" s="314">
        <v>354.53</v>
      </c>
      <c r="G465" s="315">
        <f t="shared" si="139"/>
        <v>1291.89688</v>
      </c>
      <c r="H465" s="314">
        <v>610.83217</v>
      </c>
      <c r="I465" s="314">
        <v>100.7209</v>
      </c>
      <c r="J465" s="334">
        <f t="shared" si="140"/>
        <v>0.15146</v>
      </c>
      <c r="K465" s="315">
        <v>155.58127</v>
      </c>
      <c r="L465" s="315">
        <v>354.53</v>
      </c>
      <c r="M465" s="315">
        <v>148.075766</v>
      </c>
      <c r="N465" s="335">
        <f t="shared" si="141"/>
        <v>3.12513260272447</v>
      </c>
      <c r="O465" s="336"/>
    </row>
    <row r="466" ht="15" customHeight="1" spans="1:15">
      <c r="A466" s="316">
        <v>2210106</v>
      </c>
      <c r="B466" s="317" t="s">
        <v>568</v>
      </c>
      <c r="C466" s="314">
        <v>349.7062</v>
      </c>
      <c r="D466" s="314">
        <v>350</v>
      </c>
      <c r="E466" s="314">
        <v>0</v>
      </c>
      <c r="F466" s="314">
        <v>117.6</v>
      </c>
      <c r="G466" s="315">
        <f t="shared" si="139"/>
        <v>467.6</v>
      </c>
      <c r="H466" s="314">
        <v>121.425491</v>
      </c>
      <c r="I466" s="314">
        <v>121.425491</v>
      </c>
      <c r="J466" s="334">
        <f t="shared" si="140"/>
        <v>0.346929974285714</v>
      </c>
      <c r="K466" s="315">
        <v>0</v>
      </c>
      <c r="L466" s="315">
        <v>0</v>
      </c>
      <c r="M466" s="315">
        <v>16.805</v>
      </c>
      <c r="N466" s="335">
        <f t="shared" si="141"/>
        <v>6.22555733412675</v>
      </c>
      <c r="O466" s="336"/>
    </row>
    <row r="467" ht="15" customHeight="1" spans="1:15">
      <c r="A467" s="316">
        <v>2210107</v>
      </c>
      <c r="B467" s="317" t="s">
        <v>569</v>
      </c>
      <c r="C467" s="314">
        <v>12.2162</v>
      </c>
      <c r="D467" s="314">
        <v>12</v>
      </c>
      <c r="E467" s="314">
        <v>24.0982</v>
      </c>
      <c r="F467" s="314">
        <f>0</f>
        <v>0</v>
      </c>
      <c r="G467" s="315">
        <f t="shared" si="139"/>
        <v>36.0982</v>
      </c>
      <c r="H467" s="314">
        <v>153.9144</v>
      </c>
      <c r="I467" s="314">
        <v>12.2162</v>
      </c>
      <c r="J467" s="334">
        <f t="shared" si="140"/>
        <v>1.01801666666667</v>
      </c>
      <c r="K467" s="315">
        <v>24.0982</v>
      </c>
      <c r="L467" s="315">
        <v>117.6</v>
      </c>
      <c r="M467" s="315">
        <v>69.7318</v>
      </c>
      <c r="N467" s="335">
        <f t="shared" si="141"/>
        <v>1.2072340022773</v>
      </c>
      <c r="O467" s="336"/>
    </row>
    <row r="468" ht="15" customHeight="1" spans="1:15">
      <c r="A468" s="316">
        <v>2210108</v>
      </c>
      <c r="B468" s="317" t="s">
        <v>570</v>
      </c>
      <c r="C468" s="314">
        <v>38.14</v>
      </c>
      <c r="D468" s="314">
        <v>25</v>
      </c>
      <c r="E468" s="314">
        <v>56.44</v>
      </c>
      <c r="F468" s="314">
        <v>1154.51</v>
      </c>
      <c r="G468" s="315">
        <f t="shared" si="139"/>
        <v>1235.95</v>
      </c>
      <c r="H468" s="314">
        <v>326.971798</v>
      </c>
      <c r="I468" s="314">
        <v>25.503148</v>
      </c>
      <c r="J468" s="334">
        <f t="shared" si="140"/>
        <v>1.02012592</v>
      </c>
      <c r="K468" s="315">
        <v>0</v>
      </c>
      <c r="L468" s="315">
        <v>301.46865</v>
      </c>
      <c r="M468" s="315">
        <v>1006.91</v>
      </c>
      <c r="N468" s="335">
        <f t="shared" si="141"/>
        <v>-0.6752720719826</v>
      </c>
      <c r="O468" s="336"/>
    </row>
    <row r="469" ht="15" customHeight="1" spans="1:15">
      <c r="A469" s="316">
        <v>2210199</v>
      </c>
      <c r="B469" s="317" t="s">
        <v>571</v>
      </c>
      <c r="C469" s="314">
        <v>0</v>
      </c>
      <c r="D469" s="314">
        <v>0</v>
      </c>
      <c r="E469" s="314">
        <v>63.810024</v>
      </c>
      <c r="F469" s="314">
        <f>0</f>
        <v>0</v>
      </c>
      <c r="G469" s="315">
        <f t="shared" si="139"/>
        <v>63.810024</v>
      </c>
      <c r="H469" s="314">
        <v>63.810024</v>
      </c>
      <c r="I469" s="314">
        <v>0</v>
      </c>
      <c r="J469" s="334" t="str">
        <f t="shared" si="140"/>
        <v>-</v>
      </c>
      <c r="K469" s="315">
        <v>63.810024</v>
      </c>
      <c r="L469" s="315">
        <v>0</v>
      </c>
      <c r="M469" s="315">
        <v>69.799976</v>
      </c>
      <c r="N469" s="335">
        <f t="shared" si="141"/>
        <v>-0.0858159607390123</v>
      </c>
      <c r="O469" s="336"/>
    </row>
    <row r="470" ht="15" customHeight="1" spans="1:15">
      <c r="A470" s="312">
        <v>22102</v>
      </c>
      <c r="B470" s="313" t="s">
        <v>226</v>
      </c>
      <c r="C470" s="314">
        <f>SUM(C471:C472)</f>
        <v>65.535</v>
      </c>
      <c r="D470" s="314">
        <f>SUM(D471:D472)</f>
        <v>69</v>
      </c>
      <c r="E470" s="314">
        <f>SUM(E471:E472)</f>
        <v>0</v>
      </c>
      <c r="F470" s="314">
        <f>SUM(F471:F472)</f>
        <v>0</v>
      </c>
      <c r="G470" s="315">
        <f t="shared" si="139"/>
        <v>69</v>
      </c>
      <c r="H470" s="314">
        <f>I470+K470+L470</f>
        <v>69.127</v>
      </c>
      <c r="I470" s="314">
        <f>SUM(I471:I472)</f>
        <v>69.127</v>
      </c>
      <c r="J470" s="334">
        <f t="shared" si="140"/>
        <v>1.00184057971014</v>
      </c>
      <c r="K470" s="314">
        <f t="shared" ref="K470:M470" si="145">SUM(K471:K472)</f>
        <v>0</v>
      </c>
      <c r="L470" s="314">
        <f t="shared" si="145"/>
        <v>0</v>
      </c>
      <c r="M470" s="314">
        <f t="shared" si="145"/>
        <v>0</v>
      </c>
      <c r="N470" s="335" t="str">
        <f t="shared" si="141"/>
        <v>-</v>
      </c>
      <c r="O470" s="336"/>
    </row>
    <row r="471" ht="15" customHeight="1" spans="1:15">
      <c r="A471" s="316">
        <v>2210201</v>
      </c>
      <c r="B471" s="317" t="s">
        <v>572</v>
      </c>
      <c r="C471" s="314">
        <v>13.0968</v>
      </c>
      <c r="D471" s="314">
        <v>11</v>
      </c>
      <c r="E471" s="314">
        <v>0</v>
      </c>
      <c r="F471" s="314">
        <f>0</f>
        <v>0</v>
      </c>
      <c r="G471" s="315">
        <f t="shared" si="139"/>
        <v>11</v>
      </c>
      <c r="H471" s="314">
        <v>11.1339</v>
      </c>
      <c r="I471" s="314">
        <v>11.1339</v>
      </c>
      <c r="J471" s="334">
        <f t="shared" si="140"/>
        <v>1.01217272727273</v>
      </c>
      <c r="K471" s="315">
        <v>0</v>
      </c>
      <c r="L471" s="315">
        <v>0</v>
      </c>
      <c r="M471" s="315">
        <v>0</v>
      </c>
      <c r="N471" s="335" t="str">
        <f t="shared" si="141"/>
        <v>-</v>
      </c>
      <c r="O471" s="336"/>
    </row>
    <row r="472" ht="15" customHeight="1" spans="1:15">
      <c r="A472" s="316">
        <v>2210203</v>
      </c>
      <c r="B472" s="317" t="s">
        <v>573</v>
      </c>
      <c r="C472" s="314">
        <v>52.4382</v>
      </c>
      <c r="D472" s="314">
        <v>58</v>
      </c>
      <c r="E472" s="314">
        <v>0</v>
      </c>
      <c r="F472" s="314">
        <f>0</f>
        <v>0</v>
      </c>
      <c r="G472" s="315">
        <f t="shared" si="139"/>
        <v>58</v>
      </c>
      <c r="H472" s="314">
        <v>57.9931</v>
      </c>
      <c r="I472" s="314">
        <v>57.9931</v>
      </c>
      <c r="J472" s="334">
        <f t="shared" si="140"/>
        <v>0.999881034482759</v>
      </c>
      <c r="K472" s="315">
        <v>0</v>
      </c>
      <c r="L472" s="315">
        <v>0</v>
      </c>
      <c r="M472" s="315">
        <v>0</v>
      </c>
      <c r="N472" s="335" t="str">
        <f t="shared" si="141"/>
        <v>-</v>
      </c>
      <c r="O472" s="336"/>
    </row>
    <row r="473" spans="1:15">
      <c r="A473" s="309">
        <v>222</v>
      </c>
      <c r="B473" s="310" t="s">
        <v>227</v>
      </c>
      <c r="C473" s="338">
        <f>SUM(C474,C478,C481)</f>
        <v>249.917</v>
      </c>
      <c r="D473" s="338">
        <f>SUM(D474,D478,D481)</f>
        <v>288</v>
      </c>
      <c r="E473" s="338">
        <f>SUM(E474,E478,E481)</f>
        <v>44.3721</v>
      </c>
      <c r="F473" s="338">
        <f>SUM(F474,F478,F481)</f>
        <v>201</v>
      </c>
      <c r="G473" s="339">
        <f t="shared" si="139"/>
        <v>533.3721</v>
      </c>
      <c r="H473" s="338">
        <f>SUM(H474,H478,H481)</f>
        <v>288.780966</v>
      </c>
      <c r="I473" s="338">
        <f>SUM(I474,I478,I481)</f>
        <v>244.408866</v>
      </c>
      <c r="J473" s="330">
        <f t="shared" si="140"/>
        <v>0.848641895833333</v>
      </c>
      <c r="K473" s="338">
        <f t="shared" ref="K473:M473" si="146">SUM(K474,K478,K481)</f>
        <v>44.3721</v>
      </c>
      <c r="L473" s="338">
        <f t="shared" si="146"/>
        <v>0</v>
      </c>
      <c r="M473" s="338">
        <f t="shared" si="146"/>
        <v>467.185203</v>
      </c>
      <c r="N473" s="331">
        <f t="shared" si="141"/>
        <v>-0.38187047846205</v>
      </c>
      <c r="O473" s="336"/>
    </row>
    <row r="474" spans="1:15">
      <c r="A474" s="312">
        <v>22201</v>
      </c>
      <c r="B474" s="313" t="s">
        <v>228</v>
      </c>
      <c r="C474" s="314">
        <f>SUM(C475:C477)</f>
        <v>114.607</v>
      </c>
      <c r="D474" s="314">
        <f>SUM(D475:D477)</f>
        <v>114</v>
      </c>
      <c r="E474" s="314">
        <f>SUM(E475:E477)</f>
        <v>0</v>
      </c>
      <c r="F474" s="314">
        <f>SUM(F475:F477)</f>
        <v>201</v>
      </c>
      <c r="G474" s="315">
        <f t="shared" si="139"/>
        <v>315</v>
      </c>
      <c r="H474" s="314">
        <f>I474+K474+L474</f>
        <v>114.098866</v>
      </c>
      <c r="I474" s="314">
        <f>SUM(I475:I477)</f>
        <v>114.098866</v>
      </c>
      <c r="J474" s="334">
        <f t="shared" si="140"/>
        <v>1.00086724561404</v>
      </c>
      <c r="K474" s="314">
        <f t="shared" ref="K474:M474" si="147">SUM(K475:K477)</f>
        <v>0</v>
      </c>
      <c r="L474" s="314">
        <f t="shared" si="147"/>
        <v>0</v>
      </c>
      <c r="M474" s="314">
        <f t="shared" si="147"/>
        <v>70.698143</v>
      </c>
      <c r="N474" s="335">
        <f t="shared" si="141"/>
        <v>0.613887736768418</v>
      </c>
      <c r="O474" s="336"/>
    </row>
    <row r="475" spans="1:15">
      <c r="A475" s="316">
        <v>2220112</v>
      </c>
      <c r="B475" s="317" t="s">
        <v>574</v>
      </c>
      <c r="C475" s="314">
        <v>114.09</v>
      </c>
      <c r="D475" s="314">
        <v>114</v>
      </c>
      <c r="E475" s="314">
        <v>0</v>
      </c>
      <c r="F475" s="314">
        <f>0</f>
        <v>0</v>
      </c>
      <c r="G475" s="315">
        <f t="shared" si="139"/>
        <v>114</v>
      </c>
      <c r="H475" s="314">
        <v>114.09</v>
      </c>
      <c r="I475" s="314">
        <v>114.09</v>
      </c>
      <c r="J475" s="334">
        <f t="shared" si="140"/>
        <v>1.00078947368421</v>
      </c>
      <c r="K475" s="315">
        <v>0</v>
      </c>
      <c r="L475" s="315">
        <v>0</v>
      </c>
      <c r="M475" s="315">
        <v>70.698143</v>
      </c>
      <c r="N475" s="335">
        <f t="shared" si="141"/>
        <v>0.613762330362765</v>
      </c>
      <c r="O475" s="336"/>
    </row>
    <row r="476" spans="1:15">
      <c r="A476" s="316">
        <v>2220115</v>
      </c>
      <c r="B476" s="317" t="s">
        <v>575</v>
      </c>
      <c r="C476" s="314">
        <v>0</v>
      </c>
      <c r="D476" s="314">
        <v>0</v>
      </c>
      <c r="E476" s="314">
        <v>0</v>
      </c>
      <c r="F476" s="314">
        <f>0</f>
        <v>0</v>
      </c>
      <c r="G476" s="315">
        <f t="shared" si="139"/>
        <v>0</v>
      </c>
      <c r="H476" s="314">
        <v>0.008866</v>
      </c>
      <c r="I476" s="314">
        <v>0.008866</v>
      </c>
      <c r="J476" s="334" t="str">
        <f t="shared" si="140"/>
        <v>-</v>
      </c>
      <c r="K476" s="315">
        <v>0</v>
      </c>
      <c r="L476" s="315">
        <v>0</v>
      </c>
      <c r="M476" s="315">
        <v>0</v>
      </c>
      <c r="N476" s="335" t="str">
        <f t="shared" si="141"/>
        <v>-</v>
      </c>
      <c r="O476" s="336"/>
    </row>
    <row r="477" spans="1:15">
      <c r="A477" s="316">
        <v>2220199</v>
      </c>
      <c r="B477" s="317" t="s">
        <v>576</v>
      </c>
      <c r="C477" s="314">
        <v>0.517</v>
      </c>
      <c r="D477" s="314">
        <v>0</v>
      </c>
      <c r="E477" s="314">
        <v>0</v>
      </c>
      <c r="F477" s="314">
        <v>201</v>
      </c>
      <c r="G477" s="315">
        <f t="shared" si="139"/>
        <v>201</v>
      </c>
      <c r="H477" s="314">
        <v>0</v>
      </c>
      <c r="I477" s="314">
        <v>0</v>
      </c>
      <c r="J477" s="334" t="str">
        <f t="shared" si="140"/>
        <v>-</v>
      </c>
      <c r="K477" s="315">
        <v>0</v>
      </c>
      <c r="L477" s="315">
        <v>0</v>
      </c>
      <c r="M477" s="315">
        <v>0</v>
      </c>
      <c r="N477" s="335" t="str">
        <f t="shared" si="141"/>
        <v>-</v>
      </c>
      <c r="O477" s="336"/>
    </row>
    <row r="478" spans="1:15">
      <c r="A478" s="312">
        <v>22204</v>
      </c>
      <c r="B478" s="313" t="s">
        <v>229</v>
      </c>
      <c r="C478" s="314">
        <f>SUM(C479:C480)</f>
        <v>135.31</v>
      </c>
      <c r="D478" s="314">
        <f>SUM(D479:D480)</f>
        <v>174</v>
      </c>
      <c r="E478" s="314">
        <f>SUM(E479:E480)</f>
        <v>0</v>
      </c>
      <c r="F478" s="314">
        <f>SUM(F479:F480)</f>
        <v>0</v>
      </c>
      <c r="G478" s="315">
        <f t="shared" si="139"/>
        <v>174</v>
      </c>
      <c r="H478" s="314">
        <f>I478+K478+L478</f>
        <v>130.31</v>
      </c>
      <c r="I478" s="314">
        <f>SUM(I479:I480)</f>
        <v>130.31</v>
      </c>
      <c r="J478" s="334">
        <f t="shared" si="140"/>
        <v>0.748908045977012</v>
      </c>
      <c r="K478" s="314">
        <f t="shared" ref="K478:M478" si="148">SUM(K479:K480)</f>
        <v>0</v>
      </c>
      <c r="L478" s="314">
        <f t="shared" si="148"/>
        <v>0</v>
      </c>
      <c r="M478" s="314">
        <f t="shared" si="148"/>
        <v>396.48706</v>
      </c>
      <c r="N478" s="335">
        <f t="shared" si="141"/>
        <v>-0.671338580381413</v>
      </c>
      <c r="O478" s="336"/>
    </row>
    <row r="479" spans="1:15">
      <c r="A479" s="316">
        <v>2220402</v>
      </c>
      <c r="B479" s="317" t="s">
        <v>577</v>
      </c>
      <c r="C479" s="314">
        <v>54.6</v>
      </c>
      <c r="D479" s="314">
        <v>55</v>
      </c>
      <c r="E479" s="314">
        <v>0</v>
      </c>
      <c r="F479" s="314">
        <f>0</f>
        <v>0</v>
      </c>
      <c r="G479" s="315">
        <f t="shared" si="139"/>
        <v>55</v>
      </c>
      <c r="H479" s="314">
        <v>54.6</v>
      </c>
      <c r="I479" s="314">
        <v>54.6</v>
      </c>
      <c r="J479" s="334">
        <f t="shared" si="140"/>
        <v>0.992727272727273</v>
      </c>
      <c r="K479" s="315">
        <v>0</v>
      </c>
      <c r="L479" s="315">
        <v>0</v>
      </c>
      <c r="M479" s="315">
        <v>333.68706</v>
      </c>
      <c r="N479" s="335">
        <f t="shared" si="141"/>
        <v>-0.836373637023863</v>
      </c>
      <c r="O479" s="336"/>
    </row>
    <row r="480" spans="1:15">
      <c r="A480" s="316">
        <v>2220499</v>
      </c>
      <c r="B480" s="317" t="s">
        <v>578</v>
      </c>
      <c r="C480" s="314">
        <v>80.71</v>
      </c>
      <c r="D480" s="314">
        <v>119</v>
      </c>
      <c r="E480" s="314">
        <v>0</v>
      </c>
      <c r="F480" s="314">
        <f>0</f>
        <v>0</v>
      </c>
      <c r="G480" s="315">
        <f t="shared" si="139"/>
        <v>119</v>
      </c>
      <c r="H480" s="314">
        <v>75.71</v>
      </c>
      <c r="I480" s="314">
        <v>75.71</v>
      </c>
      <c r="J480" s="334">
        <f t="shared" si="140"/>
        <v>0.636218487394958</v>
      </c>
      <c r="K480" s="315">
        <v>0</v>
      </c>
      <c r="L480" s="315">
        <v>0</v>
      </c>
      <c r="M480" s="315">
        <v>62.8</v>
      </c>
      <c r="N480" s="335">
        <f t="shared" si="141"/>
        <v>0.205573248407643</v>
      </c>
      <c r="O480" s="336"/>
    </row>
    <row r="481" spans="1:15">
      <c r="A481" s="312">
        <v>22205</v>
      </c>
      <c r="B481" s="313" t="s">
        <v>230</v>
      </c>
      <c r="C481" s="314">
        <f>SUM(C482)</f>
        <v>0</v>
      </c>
      <c r="D481" s="314">
        <f>SUM(D482)</f>
        <v>0</v>
      </c>
      <c r="E481" s="314">
        <f>SUM(E482)</f>
        <v>44.3721</v>
      </c>
      <c r="F481" s="314">
        <f>SUM(F482)</f>
        <v>0</v>
      </c>
      <c r="G481" s="315">
        <f t="shared" si="139"/>
        <v>44.3721</v>
      </c>
      <c r="H481" s="314">
        <f>I481+K481+L481</f>
        <v>44.3721</v>
      </c>
      <c r="I481" s="314">
        <f>SUM(I482)</f>
        <v>0</v>
      </c>
      <c r="J481" s="334" t="str">
        <f t="shared" si="140"/>
        <v>-</v>
      </c>
      <c r="K481" s="314">
        <f t="shared" ref="K481:M481" si="149">SUM(K482)</f>
        <v>44.3721</v>
      </c>
      <c r="L481" s="314">
        <f t="shared" si="149"/>
        <v>0</v>
      </c>
      <c r="M481" s="314">
        <f t="shared" si="149"/>
        <v>0</v>
      </c>
      <c r="N481" s="335" t="str">
        <f t="shared" si="141"/>
        <v>-</v>
      </c>
      <c r="O481" s="336"/>
    </row>
    <row r="482" spans="1:15">
      <c r="A482" s="316">
        <v>2220504</v>
      </c>
      <c r="B482" s="317" t="s">
        <v>579</v>
      </c>
      <c r="C482" s="314">
        <v>0</v>
      </c>
      <c r="D482" s="314">
        <v>0</v>
      </c>
      <c r="E482" s="314">
        <v>44.3721</v>
      </c>
      <c r="F482" s="314">
        <f>0</f>
        <v>0</v>
      </c>
      <c r="G482" s="315">
        <f t="shared" si="139"/>
        <v>44.3721</v>
      </c>
      <c r="H482" s="314">
        <v>44.3721</v>
      </c>
      <c r="I482" s="314">
        <v>0</v>
      </c>
      <c r="J482" s="334" t="str">
        <f t="shared" si="140"/>
        <v>-</v>
      </c>
      <c r="K482" s="315">
        <v>44.3721</v>
      </c>
      <c r="L482" s="315">
        <v>0</v>
      </c>
      <c r="M482" s="315">
        <v>0</v>
      </c>
      <c r="N482" s="335" t="str">
        <f t="shared" si="141"/>
        <v>-</v>
      </c>
      <c r="O482" s="336"/>
    </row>
    <row r="483" spans="1:15">
      <c r="A483" s="309">
        <v>224</v>
      </c>
      <c r="B483" s="310" t="s">
        <v>231</v>
      </c>
      <c r="C483" s="338">
        <f>SUM(C484,C491,C494,C499,C496,C502)</f>
        <v>1842.079764</v>
      </c>
      <c r="D483" s="338">
        <f>SUM(D484,D491,D494,D499,D496,D502)</f>
        <v>1510</v>
      </c>
      <c r="E483" s="338">
        <f>SUM(E484,E491,E494,E499,E496,E502)</f>
        <v>1358.11</v>
      </c>
      <c r="F483" s="338">
        <f>SUM(F484,F491,F494,F499,F496,F502)</f>
        <v>758.28</v>
      </c>
      <c r="G483" s="339">
        <f t="shared" si="139"/>
        <v>3626.39</v>
      </c>
      <c r="H483" s="338">
        <f>SUM(H484,H491,H494,H499,H496,H502)</f>
        <v>2618.29829</v>
      </c>
      <c r="I483" s="338">
        <f>SUM(I484,I491,I494,I499,I496,I502)</f>
        <v>1491.04019</v>
      </c>
      <c r="J483" s="330">
        <f t="shared" si="140"/>
        <v>0.987443834437086</v>
      </c>
      <c r="K483" s="338">
        <f t="shared" ref="K483:M483" si="150">SUM(K484,K491,K494,K499,K496,K502)</f>
        <v>977.9781</v>
      </c>
      <c r="L483" s="338">
        <f t="shared" si="150"/>
        <v>149.28</v>
      </c>
      <c r="M483" s="338">
        <f t="shared" si="150"/>
        <v>2226.413112</v>
      </c>
      <c r="N483" s="331">
        <f t="shared" si="141"/>
        <v>0.176016380737161</v>
      </c>
      <c r="O483" s="336"/>
    </row>
    <row r="484" spans="1:15">
      <c r="A484" s="312">
        <v>22401</v>
      </c>
      <c r="B484" s="313" t="s">
        <v>232</v>
      </c>
      <c r="C484" s="314">
        <f>SUM(C485:C490)</f>
        <v>852.252132</v>
      </c>
      <c r="D484" s="314">
        <f>SUM(D485:D490)</f>
        <v>708</v>
      </c>
      <c r="E484" s="314">
        <f>SUM(E485:E490)</f>
        <v>19</v>
      </c>
      <c r="F484" s="314">
        <f>SUM(F485:F490)</f>
        <v>25</v>
      </c>
      <c r="G484" s="315">
        <f t="shared" si="139"/>
        <v>752</v>
      </c>
      <c r="H484" s="314">
        <f>I484+K484+L484</f>
        <v>688.057416</v>
      </c>
      <c r="I484" s="314">
        <f>SUM(I485:I490)</f>
        <v>668.057416</v>
      </c>
      <c r="J484" s="334">
        <f t="shared" si="140"/>
        <v>0.943583920903955</v>
      </c>
      <c r="K484" s="314">
        <f t="shared" ref="K484:M484" si="151">SUM(K485:K490)</f>
        <v>19</v>
      </c>
      <c r="L484" s="314">
        <f t="shared" si="151"/>
        <v>1</v>
      </c>
      <c r="M484" s="314">
        <f t="shared" si="151"/>
        <v>609.755344</v>
      </c>
      <c r="N484" s="335">
        <f t="shared" si="141"/>
        <v>0.128415556781082</v>
      </c>
      <c r="O484" s="336"/>
    </row>
    <row r="485" spans="1:15">
      <c r="A485" s="316">
        <v>2240101</v>
      </c>
      <c r="B485" s="317" t="s">
        <v>317</v>
      </c>
      <c r="C485" s="314">
        <v>670.052132</v>
      </c>
      <c r="D485" s="314">
        <v>623</v>
      </c>
      <c r="E485" s="314">
        <v>0</v>
      </c>
      <c r="F485" s="314">
        <f>0</f>
        <v>0</v>
      </c>
      <c r="G485" s="315">
        <f t="shared" si="139"/>
        <v>623</v>
      </c>
      <c r="H485" s="314">
        <v>598.249521</v>
      </c>
      <c r="I485" s="314">
        <v>598.249521</v>
      </c>
      <c r="J485" s="334">
        <f t="shared" si="140"/>
        <v>0.960272104333868</v>
      </c>
      <c r="K485" s="315">
        <v>0</v>
      </c>
      <c r="L485" s="315">
        <v>0</v>
      </c>
      <c r="M485" s="315">
        <v>576.280432</v>
      </c>
      <c r="N485" s="335">
        <f t="shared" si="141"/>
        <v>0.0381222192878483</v>
      </c>
      <c r="O485" s="336"/>
    </row>
    <row r="486" spans="1:15">
      <c r="A486" s="316">
        <v>2240104</v>
      </c>
      <c r="B486" s="317" t="s">
        <v>580</v>
      </c>
      <c r="C486" s="314">
        <v>0</v>
      </c>
      <c r="D486" s="314">
        <v>0</v>
      </c>
      <c r="E486" s="314">
        <v>0</v>
      </c>
      <c r="F486" s="314">
        <f>0</f>
        <v>0</v>
      </c>
      <c r="G486" s="315">
        <f t="shared" si="139"/>
        <v>0</v>
      </c>
      <c r="H486" s="314">
        <v>0</v>
      </c>
      <c r="I486" s="314">
        <v>0</v>
      </c>
      <c r="J486" s="334" t="str">
        <f t="shared" si="140"/>
        <v>-</v>
      </c>
      <c r="K486" s="315">
        <v>0</v>
      </c>
      <c r="L486" s="315">
        <v>0</v>
      </c>
      <c r="M486" s="315">
        <v>0</v>
      </c>
      <c r="N486" s="335" t="str">
        <f t="shared" si="141"/>
        <v>-</v>
      </c>
      <c r="O486" s="336"/>
    </row>
    <row r="487" spans="1:15">
      <c r="A487" s="316">
        <v>2240106</v>
      </c>
      <c r="B487" s="317" t="s">
        <v>581</v>
      </c>
      <c r="C487" s="314">
        <v>20</v>
      </c>
      <c r="D487" s="314">
        <v>13</v>
      </c>
      <c r="E487" s="314">
        <v>0</v>
      </c>
      <c r="F487" s="314">
        <f>0</f>
        <v>0</v>
      </c>
      <c r="G487" s="315">
        <f t="shared" si="139"/>
        <v>13</v>
      </c>
      <c r="H487" s="314">
        <v>6.3</v>
      </c>
      <c r="I487" s="314">
        <v>6.3</v>
      </c>
      <c r="J487" s="334">
        <f t="shared" si="140"/>
        <v>0.484615384615385</v>
      </c>
      <c r="K487" s="315">
        <v>0</v>
      </c>
      <c r="L487" s="315">
        <v>0</v>
      </c>
      <c r="M487" s="315">
        <v>0</v>
      </c>
      <c r="N487" s="335" t="str">
        <f t="shared" si="141"/>
        <v>-</v>
      </c>
      <c r="O487" s="336"/>
    </row>
    <row r="488" spans="1:15">
      <c r="A488" s="316">
        <v>2240108</v>
      </c>
      <c r="B488" s="317" t="s">
        <v>582</v>
      </c>
      <c r="C488" s="314">
        <v>40</v>
      </c>
      <c r="D488" s="314">
        <v>0</v>
      </c>
      <c r="E488" s="314">
        <v>19</v>
      </c>
      <c r="F488" s="314">
        <v>24</v>
      </c>
      <c r="G488" s="315">
        <f t="shared" si="139"/>
        <v>43</v>
      </c>
      <c r="H488" s="314">
        <v>19</v>
      </c>
      <c r="I488" s="314">
        <v>0</v>
      </c>
      <c r="J488" s="334" t="str">
        <f t="shared" si="140"/>
        <v>-</v>
      </c>
      <c r="K488" s="315">
        <v>19</v>
      </c>
      <c r="L488" s="315">
        <v>0</v>
      </c>
      <c r="M488" s="315">
        <v>5</v>
      </c>
      <c r="N488" s="335">
        <f t="shared" si="141"/>
        <v>2.8</v>
      </c>
      <c r="O488" s="336"/>
    </row>
    <row r="489" spans="1:15">
      <c r="A489" s="316">
        <v>2240109</v>
      </c>
      <c r="B489" s="317" t="s">
        <v>583</v>
      </c>
      <c r="C489" s="314">
        <v>0</v>
      </c>
      <c r="D489" s="314">
        <v>0</v>
      </c>
      <c r="E489" s="314">
        <v>0</v>
      </c>
      <c r="F489" s="314">
        <v>1</v>
      </c>
      <c r="G489" s="315">
        <f t="shared" si="139"/>
        <v>1</v>
      </c>
      <c r="H489" s="314">
        <v>1</v>
      </c>
      <c r="I489" s="314">
        <v>0</v>
      </c>
      <c r="J489" s="334" t="str">
        <f t="shared" si="140"/>
        <v>-</v>
      </c>
      <c r="K489" s="315">
        <v>0</v>
      </c>
      <c r="L489" s="315">
        <v>1</v>
      </c>
      <c r="M489" s="315">
        <v>2.9</v>
      </c>
      <c r="N489" s="335">
        <f t="shared" si="141"/>
        <v>-0.655172413793103</v>
      </c>
      <c r="O489" s="336"/>
    </row>
    <row r="490" spans="1:15">
      <c r="A490" s="316">
        <v>2240199</v>
      </c>
      <c r="B490" s="317" t="s">
        <v>584</v>
      </c>
      <c r="C490" s="314">
        <v>122.2</v>
      </c>
      <c r="D490" s="314">
        <v>72</v>
      </c>
      <c r="E490" s="314">
        <v>0</v>
      </c>
      <c r="F490" s="314">
        <f>0</f>
        <v>0</v>
      </c>
      <c r="G490" s="315">
        <f t="shared" si="139"/>
        <v>72</v>
      </c>
      <c r="H490" s="314">
        <v>63.507895</v>
      </c>
      <c r="I490" s="314">
        <v>63.507895</v>
      </c>
      <c r="J490" s="334">
        <f t="shared" si="140"/>
        <v>0.882054097222222</v>
      </c>
      <c r="K490" s="315">
        <v>0</v>
      </c>
      <c r="L490" s="315">
        <v>0</v>
      </c>
      <c r="M490" s="315">
        <v>25.574912</v>
      </c>
      <c r="N490" s="335">
        <f t="shared" si="141"/>
        <v>1.48321069491852</v>
      </c>
      <c r="O490" s="336"/>
    </row>
    <row r="491" spans="1:15">
      <c r="A491" s="312">
        <v>22402</v>
      </c>
      <c r="B491" s="313" t="s">
        <v>585</v>
      </c>
      <c r="C491" s="314">
        <f>SUM(C492:C493)</f>
        <v>560</v>
      </c>
      <c r="D491" s="314">
        <f>SUM(D492:D493)</f>
        <v>590</v>
      </c>
      <c r="E491" s="314">
        <f>SUM(E492:E493)</f>
        <v>6.55</v>
      </c>
      <c r="F491" s="314">
        <f>SUM(F492:F493)</f>
        <v>0</v>
      </c>
      <c r="G491" s="315">
        <f t="shared" si="139"/>
        <v>596.55</v>
      </c>
      <c r="H491" s="314">
        <f>I491+K491+L491</f>
        <v>642.3</v>
      </c>
      <c r="I491" s="314">
        <f>SUM(I492:I493)</f>
        <v>640</v>
      </c>
      <c r="J491" s="334">
        <f t="shared" si="140"/>
        <v>1.08474576271186</v>
      </c>
      <c r="K491" s="314">
        <f t="shared" ref="K491:M491" si="152">SUM(K492:K493)</f>
        <v>2.3</v>
      </c>
      <c r="L491" s="314">
        <f t="shared" si="152"/>
        <v>0</v>
      </c>
      <c r="M491" s="314">
        <f t="shared" si="152"/>
        <v>471.55</v>
      </c>
      <c r="N491" s="335">
        <f t="shared" si="141"/>
        <v>0.362103700561976</v>
      </c>
      <c r="O491" s="336"/>
    </row>
    <row r="492" spans="1:15">
      <c r="A492" s="316">
        <v>2240201</v>
      </c>
      <c r="B492" s="316" t="s">
        <v>317</v>
      </c>
      <c r="C492" s="314">
        <v>0</v>
      </c>
      <c r="D492" s="314">
        <v>0</v>
      </c>
      <c r="E492" s="314">
        <v>0</v>
      </c>
      <c r="F492" s="314">
        <f>0</f>
        <v>0</v>
      </c>
      <c r="G492" s="315">
        <f t="shared" si="139"/>
        <v>0</v>
      </c>
      <c r="H492" s="314">
        <v>0</v>
      </c>
      <c r="I492" s="314">
        <v>0</v>
      </c>
      <c r="J492" s="334" t="str">
        <f t="shared" si="140"/>
        <v>-</v>
      </c>
      <c r="K492" s="315">
        <v>0</v>
      </c>
      <c r="L492" s="315">
        <v>0</v>
      </c>
      <c r="M492" s="315">
        <v>0</v>
      </c>
      <c r="N492" s="335" t="str">
        <f t="shared" si="141"/>
        <v>-</v>
      </c>
      <c r="O492" s="336"/>
    </row>
    <row r="493" spans="1:15">
      <c r="A493" s="316">
        <v>2240204</v>
      </c>
      <c r="B493" s="316" t="s">
        <v>586</v>
      </c>
      <c r="C493" s="314">
        <v>560</v>
      </c>
      <c r="D493" s="314">
        <v>590</v>
      </c>
      <c r="E493" s="314">
        <v>6.55</v>
      </c>
      <c r="F493" s="314">
        <f>0</f>
        <v>0</v>
      </c>
      <c r="G493" s="315">
        <f t="shared" si="139"/>
        <v>596.55</v>
      </c>
      <c r="H493" s="314">
        <v>642.3</v>
      </c>
      <c r="I493" s="314">
        <v>640</v>
      </c>
      <c r="J493" s="334">
        <f t="shared" si="140"/>
        <v>1.08474576271186</v>
      </c>
      <c r="K493" s="315">
        <v>2.3</v>
      </c>
      <c r="L493" s="315">
        <v>0</v>
      </c>
      <c r="M493" s="315">
        <v>471.55</v>
      </c>
      <c r="N493" s="335">
        <f t="shared" si="141"/>
        <v>0.362103700561976</v>
      </c>
      <c r="O493" s="336"/>
    </row>
    <row r="494" spans="1:15">
      <c r="A494" s="312">
        <v>22404</v>
      </c>
      <c r="B494" s="313" t="s">
        <v>587</v>
      </c>
      <c r="C494" s="314">
        <f>SUM(C495)</f>
        <v>11.105</v>
      </c>
      <c r="D494" s="314">
        <f>SUM(D495)</f>
        <v>4</v>
      </c>
      <c r="E494" s="314">
        <f>SUM(E495)</f>
        <v>0</v>
      </c>
      <c r="F494" s="314">
        <f>SUM(F495)</f>
        <v>0</v>
      </c>
      <c r="G494" s="315">
        <f t="shared" si="139"/>
        <v>4</v>
      </c>
      <c r="H494" s="314">
        <f>I494+K494+L494</f>
        <v>0.09</v>
      </c>
      <c r="I494" s="314">
        <f>SUM(I495)</f>
        <v>0.09</v>
      </c>
      <c r="J494" s="334">
        <f t="shared" si="140"/>
        <v>0.0225</v>
      </c>
      <c r="K494" s="314">
        <f t="shared" ref="K494:M494" si="153">SUM(K495)</f>
        <v>0</v>
      </c>
      <c r="L494" s="314">
        <f t="shared" si="153"/>
        <v>0</v>
      </c>
      <c r="M494" s="314">
        <f t="shared" si="153"/>
        <v>2.785</v>
      </c>
      <c r="N494" s="335">
        <f t="shared" si="141"/>
        <v>-0.967684021543986</v>
      </c>
      <c r="O494" s="336"/>
    </row>
    <row r="495" spans="1:15">
      <c r="A495" s="316">
        <v>2240404</v>
      </c>
      <c r="B495" s="317" t="s">
        <v>588</v>
      </c>
      <c r="C495" s="314">
        <v>11.105</v>
      </c>
      <c r="D495" s="314">
        <v>4</v>
      </c>
      <c r="E495" s="314">
        <v>0</v>
      </c>
      <c r="F495" s="314">
        <f>0</f>
        <v>0</v>
      </c>
      <c r="G495" s="315">
        <f t="shared" si="139"/>
        <v>4</v>
      </c>
      <c r="H495" s="314">
        <v>0.09</v>
      </c>
      <c r="I495" s="314">
        <v>0.09</v>
      </c>
      <c r="J495" s="334">
        <f t="shared" si="140"/>
        <v>0.0225</v>
      </c>
      <c r="K495" s="315">
        <v>0</v>
      </c>
      <c r="L495" s="315">
        <v>0</v>
      </c>
      <c r="M495" s="315">
        <v>2.785</v>
      </c>
      <c r="N495" s="335">
        <f t="shared" si="141"/>
        <v>-0.967684021543986</v>
      </c>
      <c r="O495" s="336"/>
    </row>
    <row r="496" spans="1:15">
      <c r="A496" s="312">
        <v>22406</v>
      </c>
      <c r="B496" s="313" t="s">
        <v>235</v>
      </c>
      <c r="C496" s="314">
        <f>SUM(C497:C498)</f>
        <v>210.999232</v>
      </c>
      <c r="D496" s="314">
        <f>SUM(D497:D498)</f>
        <v>113</v>
      </c>
      <c r="E496" s="314">
        <f>SUM(E497:E498)</f>
        <v>794.56</v>
      </c>
      <c r="F496" s="314">
        <f>SUM(F497:F498)</f>
        <v>71.28</v>
      </c>
      <c r="G496" s="315">
        <f t="shared" si="139"/>
        <v>978.84</v>
      </c>
      <c r="H496" s="314">
        <f>I496+K496+L496</f>
        <v>609.52344</v>
      </c>
      <c r="I496" s="314">
        <f>SUM(I497:I498)</f>
        <v>119.56534</v>
      </c>
      <c r="J496" s="334">
        <f t="shared" si="140"/>
        <v>1.0581003539823</v>
      </c>
      <c r="K496" s="314">
        <f t="shared" ref="K496:M496" si="154">SUM(K497:K498)</f>
        <v>418.6781</v>
      </c>
      <c r="L496" s="314">
        <f t="shared" si="154"/>
        <v>71.28</v>
      </c>
      <c r="M496" s="314">
        <f t="shared" si="154"/>
        <v>671.322768</v>
      </c>
      <c r="N496" s="335">
        <f t="shared" si="141"/>
        <v>-0.0920560584949502</v>
      </c>
      <c r="O496" s="336"/>
    </row>
    <row r="497" spans="1:15">
      <c r="A497" s="316">
        <v>2240601</v>
      </c>
      <c r="B497" s="317" t="s">
        <v>589</v>
      </c>
      <c r="C497" s="314">
        <v>63.934352</v>
      </c>
      <c r="D497" s="314">
        <v>5</v>
      </c>
      <c r="E497" s="314">
        <v>794.56</v>
      </c>
      <c r="F497" s="314">
        <v>71.28</v>
      </c>
      <c r="G497" s="315">
        <f t="shared" si="139"/>
        <v>870.84</v>
      </c>
      <c r="H497" s="314">
        <v>494.4581</v>
      </c>
      <c r="I497" s="314">
        <v>4.5</v>
      </c>
      <c r="J497" s="334">
        <f t="shared" si="140"/>
        <v>0.9</v>
      </c>
      <c r="K497" s="315">
        <v>418.6781</v>
      </c>
      <c r="L497" s="315">
        <v>71.28</v>
      </c>
      <c r="M497" s="315">
        <v>647.195648</v>
      </c>
      <c r="N497" s="335">
        <f t="shared" si="141"/>
        <v>-0.235999034406362</v>
      </c>
      <c r="O497" s="336"/>
    </row>
    <row r="498" spans="1:15">
      <c r="A498" s="316">
        <v>2240699</v>
      </c>
      <c r="B498" s="317" t="s">
        <v>590</v>
      </c>
      <c r="C498" s="314">
        <v>147.06488</v>
      </c>
      <c r="D498" s="314">
        <v>108</v>
      </c>
      <c r="E498" s="314">
        <v>0</v>
      </c>
      <c r="F498" s="314">
        <f>0</f>
        <v>0</v>
      </c>
      <c r="G498" s="315">
        <f t="shared" si="139"/>
        <v>108</v>
      </c>
      <c r="H498" s="314">
        <v>115.06534</v>
      </c>
      <c r="I498" s="314">
        <v>115.06534</v>
      </c>
      <c r="J498" s="334">
        <f t="shared" si="140"/>
        <v>1.06541981481481</v>
      </c>
      <c r="K498" s="315">
        <v>0</v>
      </c>
      <c r="L498" s="315">
        <v>0</v>
      </c>
      <c r="M498" s="315">
        <v>24.12712</v>
      </c>
      <c r="N498" s="335">
        <f t="shared" si="141"/>
        <v>3.769128681749</v>
      </c>
      <c r="O498" s="336"/>
    </row>
    <row r="499" spans="1:15">
      <c r="A499" s="312">
        <v>22407</v>
      </c>
      <c r="B499" s="313" t="s">
        <v>236</v>
      </c>
      <c r="C499" s="314">
        <f>SUM(C500:C501)</f>
        <v>34.7234</v>
      </c>
      <c r="D499" s="314">
        <f>SUM(D500:D501)</f>
        <v>33</v>
      </c>
      <c r="E499" s="314">
        <f>SUM(E500:E501)</f>
        <v>538</v>
      </c>
      <c r="F499" s="314">
        <f>SUM(F500:F501)</f>
        <v>662</v>
      </c>
      <c r="G499" s="315">
        <f t="shared" si="139"/>
        <v>1233</v>
      </c>
      <c r="H499" s="314">
        <f>I499+K499+L499</f>
        <v>616.327434</v>
      </c>
      <c r="I499" s="314">
        <f>SUM(I500:I501)</f>
        <v>1.32743399999999</v>
      </c>
      <c r="J499" s="334">
        <f t="shared" si="140"/>
        <v>0.0402252727272724</v>
      </c>
      <c r="K499" s="314">
        <f t="shared" ref="K499:M499" si="155">SUM(K500:K501)</f>
        <v>538</v>
      </c>
      <c r="L499" s="314">
        <f t="shared" si="155"/>
        <v>77</v>
      </c>
      <c r="M499" s="314">
        <f t="shared" si="155"/>
        <v>471</v>
      </c>
      <c r="N499" s="335">
        <f t="shared" si="141"/>
        <v>0.308550815286624</v>
      </c>
      <c r="O499" s="336"/>
    </row>
    <row r="500" spans="1:15">
      <c r="A500" s="316">
        <v>2240703</v>
      </c>
      <c r="B500" s="317" t="s">
        <v>591</v>
      </c>
      <c r="C500" s="314">
        <v>32.2234</v>
      </c>
      <c r="D500" s="314">
        <v>32</v>
      </c>
      <c r="E500" s="314">
        <v>0</v>
      </c>
      <c r="F500" s="314">
        <v>509</v>
      </c>
      <c r="G500" s="315">
        <f t="shared" si="139"/>
        <v>541</v>
      </c>
      <c r="H500" s="314">
        <v>0</v>
      </c>
      <c r="I500" s="314">
        <v>0</v>
      </c>
      <c r="J500" s="334">
        <f t="shared" si="140"/>
        <v>0</v>
      </c>
      <c r="K500" s="315">
        <v>0</v>
      </c>
      <c r="L500" s="315">
        <v>0</v>
      </c>
      <c r="M500" s="315">
        <v>403</v>
      </c>
      <c r="N500" s="335">
        <f t="shared" si="141"/>
        <v>-1</v>
      </c>
      <c r="O500" s="336"/>
    </row>
    <row r="501" spans="1:15">
      <c r="A501" s="316">
        <v>2240799</v>
      </c>
      <c r="B501" s="317" t="s">
        <v>236</v>
      </c>
      <c r="C501" s="314">
        <v>2.5</v>
      </c>
      <c r="D501" s="314">
        <v>1</v>
      </c>
      <c r="E501" s="314">
        <v>538</v>
      </c>
      <c r="F501" s="314">
        <v>153</v>
      </c>
      <c r="G501" s="315">
        <f t="shared" si="139"/>
        <v>692</v>
      </c>
      <c r="H501" s="314">
        <v>616.327434</v>
      </c>
      <c r="I501" s="314">
        <v>1.32743399999999</v>
      </c>
      <c r="J501" s="334">
        <f t="shared" si="140"/>
        <v>1.32743399999999</v>
      </c>
      <c r="K501" s="315">
        <v>538</v>
      </c>
      <c r="L501" s="315">
        <v>77</v>
      </c>
      <c r="M501" s="315">
        <v>68</v>
      </c>
      <c r="N501" s="335">
        <f t="shared" si="141"/>
        <v>8.06363873529412</v>
      </c>
      <c r="O501" s="336"/>
    </row>
    <row r="502" ht="24" spans="1:15">
      <c r="A502" s="312">
        <v>22499</v>
      </c>
      <c r="B502" s="313" t="s">
        <v>592</v>
      </c>
      <c r="C502" s="314">
        <f>SUM(C503)</f>
        <v>173</v>
      </c>
      <c r="D502" s="314">
        <f>SUM(D503)</f>
        <v>62</v>
      </c>
      <c r="E502" s="314">
        <f>SUM(E503)</f>
        <v>0</v>
      </c>
      <c r="F502" s="314">
        <f>SUM(F503)</f>
        <v>0</v>
      </c>
      <c r="G502" s="315">
        <f t="shared" si="139"/>
        <v>62</v>
      </c>
      <c r="H502" s="314">
        <f>I502+K502+L502</f>
        <v>62</v>
      </c>
      <c r="I502" s="314">
        <f>SUM(I503)</f>
        <v>62</v>
      </c>
      <c r="J502" s="334">
        <f t="shared" si="140"/>
        <v>1</v>
      </c>
      <c r="K502" s="314">
        <f t="shared" ref="K502:M502" si="156">SUM(K503)</f>
        <v>0</v>
      </c>
      <c r="L502" s="314">
        <f t="shared" si="156"/>
        <v>0</v>
      </c>
      <c r="M502" s="314">
        <f t="shared" si="156"/>
        <v>0</v>
      </c>
      <c r="N502" s="335" t="str">
        <f t="shared" si="141"/>
        <v>-</v>
      </c>
      <c r="O502" s="336"/>
    </row>
    <row r="503" ht="24" spans="1:15">
      <c r="A503" s="316">
        <v>2249999</v>
      </c>
      <c r="B503" s="317" t="s">
        <v>592</v>
      </c>
      <c r="C503" s="314">
        <v>173</v>
      </c>
      <c r="D503" s="314">
        <v>62</v>
      </c>
      <c r="E503" s="314">
        <v>0</v>
      </c>
      <c r="F503" s="314">
        <f>0</f>
        <v>0</v>
      </c>
      <c r="G503" s="315">
        <f t="shared" si="139"/>
        <v>62</v>
      </c>
      <c r="H503" s="314">
        <v>62</v>
      </c>
      <c r="I503" s="314">
        <v>62</v>
      </c>
      <c r="J503" s="334">
        <f t="shared" si="140"/>
        <v>1</v>
      </c>
      <c r="K503" s="315">
        <v>0</v>
      </c>
      <c r="L503" s="315">
        <v>0</v>
      </c>
      <c r="M503" s="315">
        <v>0</v>
      </c>
      <c r="N503" s="335" t="str">
        <f t="shared" si="141"/>
        <v>-</v>
      </c>
      <c r="O503" s="336"/>
    </row>
    <row r="504" spans="1:15">
      <c r="A504" s="341">
        <v>227</v>
      </c>
      <c r="B504" s="310" t="s">
        <v>238</v>
      </c>
      <c r="C504" s="338">
        <f>SUM(C505)</f>
        <v>3000</v>
      </c>
      <c r="D504" s="338">
        <f>SUM(D505)</f>
        <v>500</v>
      </c>
      <c r="E504" s="338">
        <f>SUM(E505)</f>
        <v>0</v>
      </c>
      <c r="F504" s="338">
        <f>SUM(F505)</f>
        <v>0</v>
      </c>
      <c r="G504" s="339">
        <f t="shared" si="139"/>
        <v>500</v>
      </c>
      <c r="H504" s="338">
        <f>SUM(H505)</f>
        <v>0</v>
      </c>
      <c r="I504" s="338">
        <f>SUM(I505)</f>
        <v>0</v>
      </c>
      <c r="J504" s="330">
        <f t="shared" si="140"/>
        <v>0</v>
      </c>
      <c r="K504" s="338">
        <f t="shared" ref="K504:M504" si="157">SUM(K505)</f>
        <v>0</v>
      </c>
      <c r="L504" s="338">
        <f t="shared" si="157"/>
        <v>0</v>
      </c>
      <c r="M504" s="338">
        <f t="shared" si="157"/>
        <v>0</v>
      </c>
      <c r="N504" s="331" t="str">
        <f t="shared" si="141"/>
        <v>-</v>
      </c>
      <c r="O504" s="336"/>
    </row>
    <row r="505" spans="1:15">
      <c r="A505" s="312">
        <v>227</v>
      </c>
      <c r="B505" s="313" t="s">
        <v>238</v>
      </c>
      <c r="C505" s="314">
        <f t="shared" ref="C505:G505" si="158">SUM(C506)</f>
        <v>3000</v>
      </c>
      <c r="D505" s="314">
        <f t="shared" si="158"/>
        <v>500</v>
      </c>
      <c r="E505" s="314">
        <f t="shared" si="158"/>
        <v>0</v>
      </c>
      <c r="F505" s="314">
        <f t="shared" si="158"/>
        <v>0</v>
      </c>
      <c r="G505" s="339">
        <f t="shared" si="139"/>
        <v>500</v>
      </c>
      <c r="H505" s="314">
        <v>0</v>
      </c>
      <c r="I505" s="314">
        <v>0</v>
      </c>
      <c r="J505" s="330">
        <f t="shared" si="140"/>
        <v>0</v>
      </c>
      <c r="K505" s="315">
        <v>0</v>
      </c>
      <c r="L505" s="315">
        <v>0</v>
      </c>
      <c r="M505" s="315">
        <v>0</v>
      </c>
      <c r="N505" s="331" t="str">
        <f t="shared" si="141"/>
        <v>-</v>
      </c>
      <c r="O505" s="336"/>
    </row>
    <row r="506" spans="1:15">
      <c r="A506" s="316">
        <v>227</v>
      </c>
      <c r="B506" s="317" t="s">
        <v>238</v>
      </c>
      <c r="C506" s="314">
        <v>3000</v>
      </c>
      <c r="D506" s="314">
        <v>500</v>
      </c>
      <c r="E506" s="314">
        <f>0</f>
        <v>0</v>
      </c>
      <c r="F506" s="314">
        <f>0</f>
        <v>0</v>
      </c>
      <c r="G506" s="339">
        <f t="shared" si="139"/>
        <v>500</v>
      </c>
      <c r="H506" s="314">
        <v>0</v>
      </c>
      <c r="I506" s="314">
        <v>0</v>
      </c>
      <c r="J506" s="330">
        <f t="shared" si="140"/>
        <v>0</v>
      </c>
      <c r="K506" s="314">
        <v>0</v>
      </c>
      <c r="L506" s="314">
        <v>0</v>
      </c>
      <c r="M506" s="314">
        <v>0</v>
      </c>
      <c r="N506" s="331" t="str">
        <f t="shared" si="141"/>
        <v>-</v>
      </c>
      <c r="O506" s="336"/>
    </row>
    <row r="507" spans="1:15">
      <c r="A507" s="309">
        <v>229</v>
      </c>
      <c r="B507" s="310" t="s">
        <v>239</v>
      </c>
      <c r="C507" s="338">
        <f>SUM(,C508,C510)</f>
        <v>4273.95585</v>
      </c>
      <c r="D507" s="338">
        <f>SUM(,D508,D510)</f>
        <v>1264</v>
      </c>
      <c r="E507" s="338">
        <f>SUM(,E508,E510)</f>
        <v>0</v>
      </c>
      <c r="F507" s="338">
        <f>SUM(,F508,F510)</f>
        <v>0</v>
      </c>
      <c r="G507" s="339">
        <f t="shared" si="139"/>
        <v>1264</v>
      </c>
      <c r="H507" s="338">
        <f>SUM(H510)</f>
        <v>264.58648</v>
      </c>
      <c r="I507" s="338">
        <f>SUM(I510)</f>
        <v>264.58648</v>
      </c>
      <c r="J507" s="330">
        <f t="shared" si="140"/>
        <v>0.209324746835443</v>
      </c>
      <c r="K507" s="338">
        <f t="shared" ref="K507:M507" si="159">SUM(K510)</f>
        <v>0</v>
      </c>
      <c r="L507" s="338">
        <f t="shared" si="159"/>
        <v>0</v>
      </c>
      <c r="M507" s="338">
        <f t="shared" si="159"/>
        <v>80.53</v>
      </c>
      <c r="N507" s="331">
        <f t="shared" si="141"/>
        <v>2.28556413758848</v>
      </c>
      <c r="O507" s="336"/>
    </row>
    <row r="508" s="1" customFormat="1" spans="1:15">
      <c r="A508" s="312">
        <v>22902</v>
      </c>
      <c r="B508" s="313" t="s">
        <v>240</v>
      </c>
      <c r="C508" s="314">
        <f>SUM(C509)</f>
        <v>4000</v>
      </c>
      <c r="D508" s="314">
        <f>SUM(D509)</f>
        <v>1000</v>
      </c>
      <c r="E508" s="314">
        <f>SUM(E509)</f>
        <v>0</v>
      </c>
      <c r="F508" s="314">
        <f>SUM(F509)</f>
        <v>0</v>
      </c>
      <c r="G508" s="315">
        <f t="shared" si="139"/>
        <v>1000</v>
      </c>
      <c r="H508" s="314">
        <f>I508+K508+L508</f>
        <v>0</v>
      </c>
      <c r="I508" s="314">
        <f>SUM(I509)</f>
        <v>0</v>
      </c>
      <c r="J508" s="334">
        <f t="shared" si="140"/>
        <v>0</v>
      </c>
      <c r="K508" s="314">
        <f>SUM(K509)</f>
        <v>0</v>
      </c>
      <c r="L508" s="314">
        <f>SUM(L509)</f>
        <v>0</v>
      </c>
      <c r="M508" s="314">
        <f>0</f>
        <v>0</v>
      </c>
      <c r="N508" s="335" t="str">
        <f t="shared" si="141"/>
        <v>-</v>
      </c>
      <c r="O508" s="336"/>
    </row>
    <row r="509" spans="1:15">
      <c r="A509" s="316">
        <v>2290201</v>
      </c>
      <c r="B509" s="317" t="s">
        <v>240</v>
      </c>
      <c r="C509" s="314">
        <v>4000</v>
      </c>
      <c r="D509" s="314">
        <v>1000</v>
      </c>
      <c r="E509" s="314">
        <v>0</v>
      </c>
      <c r="F509" s="314">
        <f>0</f>
        <v>0</v>
      </c>
      <c r="G509" s="315">
        <f t="shared" si="139"/>
        <v>1000</v>
      </c>
      <c r="H509" s="314">
        <v>0</v>
      </c>
      <c r="I509" s="314">
        <v>0</v>
      </c>
      <c r="J509" s="334">
        <f t="shared" si="140"/>
        <v>0</v>
      </c>
      <c r="K509" s="315">
        <v>0</v>
      </c>
      <c r="L509" s="315">
        <v>0</v>
      </c>
      <c r="M509" s="314">
        <f>0</f>
        <v>0</v>
      </c>
      <c r="N509" s="335" t="str">
        <f t="shared" si="141"/>
        <v>-</v>
      </c>
      <c r="O509" s="336"/>
    </row>
    <row r="510" spans="1:15">
      <c r="A510" s="312">
        <v>22999</v>
      </c>
      <c r="B510" s="313" t="s">
        <v>239</v>
      </c>
      <c r="C510" s="314">
        <f>SUM(C511)</f>
        <v>273.95585</v>
      </c>
      <c r="D510" s="314">
        <f>SUM(D511)</f>
        <v>264</v>
      </c>
      <c r="E510" s="314">
        <f>SUM(E511)</f>
        <v>0</v>
      </c>
      <c r="F510" s="314">
        <f>SUM(F511)</f>
        <v>0</v>
      </c>
      <c r="G510" s="315">
        <f t="shared" si="139"/>
        <v>264</v>
      </c>
      <c r="H510" s="314">
        <f>I510+K510+L510</f>
        <v>264.58648</v>
      </c>
      <c r="I510" s="314">
        <f>SUM(I511)</f>
        <v>264.58648</v>
      </c>
      <c r="J510" s="334">
        <f t="shared" si="140"/>
        <v>1.00222151515152</v>
      </c>
      <c r="K510" s="314">
        <f t="shared" ref="K510:M510" si="160">SUM(K511)</f>
        <v>0</v>
      </c>
      <c r="L510" s="314">
        <f t="shared" si="160"/>
        <v>0</v>
      </c>
      <c r="M510" s="314">
        <f t="shared" si="160"/>
        <v>80.53</v>
      </c>
      <c r="N510" s="335">
        <f t="shared" si="141"/>
        <v>2.28556413758848</v>
      </c>
      <c r="O510" s="336"/>
    </row>
    <row r="511" spans="1:15">
      <c r="A511" s="316">
        <v>2299999</v>
      </c>
      <c r="B511" s="317" t="s">
        <v>239</v>
      </c>
      <c r="C511" s="314">
        <v>273.95585</v>
      </c>
      <c r="D511" s="314">
        <v>264</v>
      </c>
      <c r="E511" s="314">
        <v>0</v>
      </c>
      <c r="F511" s="314">
        <v>0</v>
      </c>
      <c r="G511" s="315">
        <f t="shared" si="139"/>
        <v>264</v>
      </c>
      <c r="H511" s="314">
        <v>264.58648</v>
      </c>
      <c r="I511" s="314">
        <v>264.58648</v>
      </c>
      <c r="J511" s="334">
        <f t="shared" si="140"/>
        <v>1.00222151515152</v>
      </c>
      <c r="K511" s="315">
        <v>0</v>
      </c>
      <c r="L511" s="315">
        <v>0</v>
      </c>
      <c r="M511" s="315">
        <v>80.53</v>
      </c>
      <c r="N511" s="335">
        <f t="shared" si="141"/>
        <v>2.28556413758848</v>
      </c>
      <c r="O511" s="336"/>
    </row>
    <row r="512" spans="1:15">
      <c r="A512" s="309">
        <v>231</v>
      </c>
      <c r="B512" s="310" t="s">
        <v>243</v>
      </c>
      <c r="C512" s="314">
        <f>SUM(,C513,C515)</f>
        <v>1550</v>
      </c>
      <c r="D512" s="314">
        <f>SUM(,D513,D515)</f>
        <v>1550</v>
      </c>
      <c r="E512" s="314">
        <f>SUM(,E513,E515)</f>
        <v>0</v>
      </c>
      <c r="F512" s="314">
        <f>SUM(,F513,F515)</f>
        <v>0</v>
      </c>
      <c r="G512" s="339">
        <f t="shared" si="139"/>
        <v>1550</v>
      </c>
      <c r="H512" s="314">
        <f t="shared" ref="H512:M512" si="161">SUM(,H513,H515)</f>
        <v>0</v>
      </c>
      <c r="I512" s="314">
        <f t="shared" si="161"/>
        <v>0</v>
      </c>
      <c r="J512" s="330">
        <f t="shared" si="140"/>
        <v>0</v>
      </c>
      <c r="K512" s="314">
        <f t="shared" si="161"/>
        <v>0</v>
      </c>
      <c r="L512" s="314">
        <f t="shared" si="161"/>
        <v>0</v>
      </c>
      <c r="M512" s="314">
        <f t="shared" si="161"/>
        <v>0</v>
      </c>
      <c r="N512" s="331" t="str">
        <f t="shared" si="141"/>
        <v>-</v>
      </c>
      <c r="O512" s="336"/>
    </row>
    <row r="513" spans="1:15">
      <c r="A513" s="312">
        <v>23103</v>
      </c>
      <c r="B513" s="313" t="s">
        <v>244</v>
      </c>
      <c r="C513" s="314">
        <f>SUM(C514)</f>
        <v>0</v>
      </c>
      <c r="D513" s="314">
        <f>SUM(D514)</f>
        <v>1550</v>
      </c>
      <c r="E513" s="314">
        <f>SUM(E514)</f>
        <v>0</v>
      </c>
      <c r="F513" s="314">
        <f>SUM(F514)</f>
        <v>0</v>
      </c>
      <c r="G513" s="315">
        <f t="shared" si="139"/>
        <v>1550</v>
      </c>
      <c r="H513" s="314">
        <f>I513+K513+L513</f>
        <v>0</v>
      </c>
      <c r="I513" s="314">
        <f>SUM(I514)</f>
        <v>0</v>
      </c>
      <c r="J513" s="334">
        <f t="shared" si="140"/>
        <v>0</v>
      </c>
      <c r="K513" s="314">
        <f>SUBTOTAL(9,K514)</f>
        <v>0</v>
      </c>
      <c r="L513" s="314">
        <f>SUBTOTAL(9,L514)</f>
        <v>0</v>
      </c>
      <c r="M513" s="314">
        <f>SUBTOTAL(9,M514)</f>
        <v>0</v>
      </c>
      <c r="N513" s="335" t="str">
        <f t="shared" si="141"/>
        <v>-</v>
      </c>
      <c r="O513" s="336"/>
    </row>
    <row r="514" spans="1:15">
      <c r="A514" s="316">
        <v>2310303</v>
      </c>
      <c r="B514" s="317" t="s">
        <v>593</v>
      </c>
      <c r="C514" s="314">
        <v>0</v>
      </c>
      <c r="D514" s="314">
        <v>1550</v>
      </c>
      <c r="E514" s="314">
        <v>0</v>
      </c>
      <c r="F514" s="314">
        <f>0</f>
        <v>0</v>
      </c>
      <c r="G514" s="315">
        <f t="shared" si="139"/>
        <v>1550</v>
      </c>
      <c r="H514" s="314">
        <f>I514+K514+L514</f>
        <v>0</v>
      </c>
      <c r="I514" s="314">
        <f>0</f>
        <v>0</v>
      </c>
      <c r="J514" s="334">
        <f t="shared" si="140"/>
        <v>0</v>
      </c>
      <c r="K514" s="315">
        <v>0</v>
      </c>
      <c r="L514" s="315">
        <v>0</v>
      </c>
      <c r="M514" s="315">
        <f>0</f>
        <v>0</v>
      </c>
      <c r="N514" s="335" t="str">
        <f t="shared" si="141"/>
        <v>-</v>
      </c>
      <c r="O514" s="336"/>
    </row>
    <row r="515" spans="1:15">
      <c r="A515" s="312">
        <v>23104</v>
      </c>
      <c r="B515" s="313" t="s">
        <v>245</v>
      </c>
      <c r="C515" s="314">
        <f>SUM(C516)</f>
        <v>1550</v>
      </c>
      <c r="D515" s="314">
        <f>SUM(D516)</f>
        <v>0</v>
      </c>
      <c r="E515" s="314">
        <f>SUM(E516)</f>
        <v>0</v>
      </c>
      <c r="F515" s="314">
        <f>SUM(F516)</f>
        <v>0</v>
      </c>
      <c r="G515" s="315">
        <f t="shared" si="139"/>
        <v>0</v>
      </c>
      <c r="H515" s="314">
        <f>I515+K515+L515</f>
        <v>0</v>
      </c>
      <c r="I515" s="314">
        <f>SUM(I516)</f>
        <v>0</v>
      </c>
      <c r="J515" s="334" t="str">
        <f t="shared" si="140"/>
        <v>-</v>
      </c>
      <c r="K515" s="315">
        <f>0</f>
        <v>0</v>
      </c>
      <c r="L515" s="315">
        <f>0</f>
        <v>0</v>
      </c>
      <c r="M515" s="315">
        <f>0</f>
        <v>0</v>
      </c>
      <c r="N515" s="335" t="str">
        <f t="shared" si="141"/>
        <v>-</v>
      </c>
      <c r="O515" s="336"/>
    </row>
    <row r="516" ht="24" spans="1:15">
      <c r="A516" s="316">
        <v>2310411</v>
      </c>
      <c r="B516" s="317" t="s">
        <v>594</v>
      </c>
      <c r="C516" s="314">
        <v>1550</v>
      </c>
      <c r="D516" s="340">
        <f>0</f>
        <v>0</v>
      </c>
      <c r="E516" s="314">
        <v>0</v>
      </c>
      <c r="F516" s="314">
        <f>0</f>
        <v>0</v>
      </c>
      <c r="G516" s="315">
        <f t="shared" si="139"/>
        <v>0</v>
      </c>
      <c r="H516" s="314">
        <v>0</v>
      </c>
      <c r="I516" s="314">
        <v>0</v>
      </c>
      <c r="J516" s="334" t="str">
        <f t="shared" si="140"/>
        <v>-</v>
      </c>
      <c r="K516" s="315">
        <v>0</v>
      </c>
      <c r="L516" s="315">
        <v>0</v>
      </c>
      <c r="M516" s="315">
        <v>0</v>
      </c>
      <c r="N516" s="335" t="str">
        <f t="shared" si="141"/>
        <v>-</v>
      </c>
      <c r="O516" s="336"/>
    </row>
    <row r="517" spans="1:15">
      <c r="A517" s="309">
        <v>232</v>
      </c>
      <c r="B517" s="310" t="s">
        <v>246</v>
      </c>
      <c r="C517" s="338">
        <f>SUM(C518)</f>
        <v>3320</v>
      </c>
      <c r="D517" s="338">
        <f>SUM(D518)</f>
        <v>3490</v>
      </c>
      <c r="E517" s="338">
        <f>SUM(E518)</f>
        <v>0</v>
      </c>
      <c r="F517" s="338">
        <f>SUM(F518)</f>
        <v>0</v>
      </c>
      <c r="G517" s="339">
        <f t="shared" si="139"/>
        <v>3490</v>
      </c>
      <c r="H517" s="338">
        <f>SUM(H518)</f>
        <v>2927.236033</v>
      </c>
      <c r="I517" s="338">
        <f>SUM(I518)</f>
        <v>2927.236033</v>
      </c>
      <c r="J517" s="330">
        <f t="shared" si="140"/>
        <v>0.83874957965616</v>
      </c>
      <c r="K517" s="338">
        <f t="shared" ref="K517:M517" si="162">SUM(K518)</f>
        <v>0</v>
      </c>
      <c r="L517" s="338">
        <f t="shared" si="162"/>
        <v>0</v>
      </c>
      <c r="M517" s="338">
        <f t="shared" si="162"/>
        <v>2980.403576</v>
      </c>
      <c r="N517" s="331">
        <f t="shared" si="141"/>
        <v>-0.0178390414734894</v>
      </c>
      <c r="O517" s="336"/>
    </row>
    <row r="518" spans="1:15">
      <c r="A518" s="312">
        <v>23203</v>
      </c>
      <c r="B518" s="313" t="s">
        <v>247</v>
      </c>
      <c r="C518" s="314">
        <f>SUM(C519:C520)</f>
        <v>3320</v>
      </c>
      <c r="D518" s="314">
        <f>SUM(D519:D520)</f>
        <v>3490</v>
      </c>
      <c r="E518" s="314">
        <f>SUM(E519:E520)</f>
        <v>0</v>
      </c>
      <c r="F518" s="314">
        <f>SUM(F519:F520)</f>
        <v>0</v>
      </c>
      <c r="G518" s="315">
        <f t="shared" si="139"/>
        <v>3490</v>
      </c>
      <c r="H518" s="314">
        <f>I518+K518+L518</f>
        <v>2927.236033</v>
      </c>
      <c r="I518" s="314">
        <f>SUM(I519:I520)</f>
        <v>2927.236033</v>
      </c>
      <c r="J518" s="334">
        <f t="shared" si="140"/>
        <v>0.83874957965616</v>
      </c>
      <c r="K518" s="314">
        <f t="shared" ref="K518:M518" si="163">SUM(K519:K520)</f>
        <v>0</v>
      </c>
      <c r="L518" s="314">
        <f t="shared" si="163"/>
        <v>0</v>
      </c>
      <c r="M518" s="314">
        <f t="shared" si="163"/>
        <v>2980.403576</v>
      </c>
      <c r="N518" s="335">
        <f t="shared" si="141"/>
        <v>-0.0178390414734894</v>
      </c>
      <c r="O518" s="336"/>
    </row>
    <row r="519" spans="1:15">
      <c r="A519" s="316">
        <v>2320301</v>
      </c>
      <c r="B519" s="317" t="s">
        <v>593</v>
      </c>
      <c r="C519" s="314">
        <v>3000</v>
      </c>
      <c r="D519" s="314">
        <v>3000</v>
      </c>
      <c r="E519" s="314">
        <v>0</v>
      </c>
      <c r="F519" s="314">
        <f>0</f>
        <v>0</v>
      </c>
      <c r="G519" s="315">
        <f t="shared" si="139"/>
        <v>3000</v>
      </c>
      <c r="H519" s="314">
        <v>2898.7584</v>
      </c>
      <c r="I519" s="314">
        <v>2898.7584</v>
      </c>
      <c r="J519" s="334">
        <f t="shared" si="140"/>
        <v>0.9662528</v>
      </c>
      <c r="K519" s="315">
        <v>0</v>
      </c>
      <c r="L519" s="315">
        <v>0</v>
      </c>
      <c r="M519" s="315">
        <v>2857.7903</v>
      </c>
      <c r="N519" s="335">
        <f t="shared" si="141"/>
        <v>0.0143355864844248</v>
      </c>
      <c r="O519" s="336"/>
    </row>
    <row r="520" ht="24" spans="1:15">
      <c r="A520" s="316">
        <v>2320303</v>
      </c>
      <c r="B520" s="317" t="s">
        <v>595</v>
      </c>
      <c r="C520" s="314">
        <v>320</v>
      </c>
      <c r="D520" s="314">
        <v>490</v>
      </c>
      <c r="E520" s="314">
        <v>0</v>
      </c>
      <c r="F520" s="314">
        <f>0</f>
        <v>0</v>
      </c>
      <c r="G520" s="315">
        <f t="shared" si="139"/>
        <v>490</v>
      </c>
      <c r="H520" s="314">
        <v>28.48</v>
      </c>
      <c r="I520" s="314">
        <v>28.477633</v>
      </c>
      <c r="J520" s="334">
        <f t="shared" si="140"/>
        <v>0.0581176183673469</v>
      </c>
      <c r="K520" s="315">
        <v>0</v>
      </c>
      <c r="L520" s="315">
        <v>0</v>
      </c>
      <c r="M520" s="315">
        <v>122.613276</v>
      </c>
      <c r="N520" s="335">
        <f t="shared" si="141"/>
        <v>-0.767724989258096</v>
      </c>
      <c r="O520" s="336"/>
    </row>
    <row r="521" spans="1:15">
      <c r="A521" s="309">
        <v>233</v>
      </c>
      <c r="B521" s="310" t="s">
        <v>248</v>
      </c>
      <c r="C521" s="338">
        <f t="shared" ref="C521:I521" si="164">SUM(C522)</f>
        <v>30</v>
      </c>
      <c r="D521" s="338">
        <f t="shared" si="164"/>
        <v>15</v>
      </c>
      <c r="E521" s="338">
        <f t="shared" si="164"/>
        <v>0</v>
      </c>
      <c r="F521" s="338">
        <f t="shared" si="164"/>
        <v>0</v>
      </c>
      <c r="G521" s="339">
        <f>D521+E521+F521</f>
        <v>15</v>
      </c>
      <c r="H521" s="338">
        <f>SUM(H522)</f>
        <v>22.528663</v>
      </c>
      <c r="I521" s="338">
        <f t="shared" si="164"/>
        <v>22.528663</v>
      </c>
      <c r="J521" s="330">
        <f>IFERROR(I521/D521,"-")</f>
        <v>1.50191086666667</v>
      </c>
      <c r="K521" s="338">
        <f t="shared" ref="K521:M521" si="165">SUM(K522)</f>
        <v>0</v>
      </c>
      <c r="L521" s="338">
        <f t="shared" si="165"/>
        <v>0</v>
      </c>
      <c r="M521" s="338">
        <f t="shared" si="165"/>
        <v>11.759487</v>
      </c>
      <c r="N521" s="331">
        <f>IFERROR(H521/M521-1,"-")</f>
        <v>0.915786207340507</v>
      </c>
      <c r="O521" s="336"/>
    </row>
    <row r="522" spans="1:15">
      <c r="A522" s="312">
        <v>23303</v>
      </c>
      <c r="B522" s="313" t="s">
        <v>249</v>
      </c>
      <c r="C522" s="314">
        <f>SUM(C523)</f>
        <v>30</v>
      </c>
      <c r="D522" s="314">
        <f>SUM(D523)</f>
        <v>15</v>
      </c>
      <c r="E522" s="314">
        <f>SUM(E523)</f>
        <v>0</v>
      </c>
      <c r="F522" s="314">
        <f>SUM(F523)</f>
        <v>0</v>
      </c>
      <c r="G522" s="315">
        <f>D522+E522+F522</f>
        <v>15</v>
      </c>
      <c r="H522" s="314">
        <f>I522+K522+L522</f>
        <v>22.528663</v>
      </c>
      <c r="I522" s="314">
        <f>SUM(I523)</f>
        <v>22.528663</v>
      </c>
      <c r="J522" s="334">
        <f>IFERROR(I522/D522,"-")</f>
        <v>1.50191086666667</v>
      </c>
      <c r="K522" s="314">
        <f t="shared" ref="K522:M522" si="166">SUM(K523)</f>
        <v>0</v>
      </c>
      <c r="L522" s="314">
        <f t="shared" si="166"/>
        <v>0</v>
      </c>
      <c r="M522" s="314">
        <f t="shared" si="166"/>
        <v>11.759487</v>
      </c>
      <c r="N522" s="335">
        <f>IFERROR(H522/M522-1,"-")</f>
        <v>0.915786207340507</v>
      </c>
      <c r="O522" s="336"/>
    </row>
    <row r="523" ht="24" spans="1:15">
      <c r="A523" s="316">
        <v>23303</v>
      </c>
      <c r="B523" s="317" t="s">
        <v>249</v>
      </c>
      <c r="C523" s="314">
        <v>30</v>
      </c>
      <c r="D523" s="314">
        <v>15</v>
      </c>
      <c r="E523" s="314">
        <v>0</v>
      </c>
      <c r="F523" s="314">
        <f>0</f>
        <v>0</v>
      </c>
      <c r="G523" s="315">
        <f>D523+E523+F523</f>
        <v>15</v>
      </c>
      <c r="H523" s="314">
        <f>I523+K523+L523</f>
        <v>22.528663</v>
      </c>
      <c r="I523" s="314">
        <v>22.528663</v>
      </c>
      <c r="J523" s="334">
        <f>IFERROR(I523/D523,"-")</f>
        <v>1.50191086666667</v>
      </c>
      <c r="K523" s="315">
        <v>0</v>
      </c>
      <c r="L523" s="315">
        <v>0</v>
      </c>
      <c r="M523" s="315">
        <v>11.759487</v>
      </c>
      <c r="N523" s="335">
        <f>IFERROR(H523/M523-1,"-")</f>
        <v>0.915786207340507</v>
      </c>
      <c r="O523" s="336"/>
    </row>
    <row r="524" hidden="1"/>
    <row r="526" spans="9:9">
      <c r="I526" s="32">
        <v>218.974036</v>
      </c>
    </row>
  </sheetData>
  <autoFilter ref="A7:O523">
    <extLst/>
  </autoFilter>
  <mergeCells count="21">
    <mergeCell ref="A2:N2"/>
    <mergeCell ref="A4:B4"/>
    <mergeCell ref="C4:G4"/>
    <mergeCell ref="H4:N4"/>
    <mergeCell ref="A7:B7"/>
    <mergeCell ref="A5:A6"/>
    <mergeCell ref="B5:B6"/>
    <mergeCell ref="C5:C6"/>
    <mergeCell ref="D5:D6"/>
    <mergeCell ref="E5:E6"/>
    <mergeCell ref="F5:F6"/>
    <mergeCell ref="G5:G6"/>
    <mergeCell ref="H5:H6"/>
    <mergeCell ref="I5:I6"/>
    <mergeCell ref="J5:J6"/>
    <mergeCell ref="K5:K6"/>
    <mergeCell ref="L5:L6"/>
    <mergeCell ref="M5:M6"/>
    <mergeCell ref="N5:N6"/>
    <mergeCell ref="O4:O6"/>
    <mergeCell ref="O7:O8"/>
  </mergeCells>
  <pageMargins left="0.708333333333333" right="0.314583333333333" top="0.747916666666667" bottom="0.747916666666667" header="0.314583333333333" footer="0.314583333333333"/>
  <pageSetup paperSize="9" scale="62" fitToHeight="0" orientation="landscape" horizontalDpi="600"/>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F63"/>
  <sheetViews>
    <sheetView workbookViewId="0">
      <pane ySplit="3" topLeftCell="A4" activePane="bottomLeft" state="frozen"/>
      <selection/>
      <selection pane="bottomLeft" activeCell="G27" sqref="G27"/>
    </sheetView>
  </sheetViews>
  <sheetFormatPr defaultColWidth="9" defaultRowHeight="14.25" outlineLevelCol="5"/>
  <cols>
    <col min="1" max="2" width="27.25" customWidth="1"/>
    <col min="3" max="4" width="25.5" style="32" customWidth="1"/>
    <col min="5" max="6" width="14.125"/>
    <col min="7" max="7" width="12.625"/>
  </cols>
  <sheetData>
    <row r="1" ht="18" customHeight="1" spans="1:1">
      <c r="A1" s="64" t="s">
        <v>596</v>
      </c>
    </row>
    <row r="2" ht="46.5" customHeight="1" spans="1:4">
      <c r="A2" s="270" t="s">
        <v>597</v>
      </c>
      <c r="B2" s="270"/>
      <c r="C2" s="271"/>
      <c r="D2" s="271"/>
    </row>
    <row r="3" ht="21.75" customHeight="1" spans="1:4">
      <c r="A3" s="170" t="s">
        <v>42</v>
      </c>
      <c r="B3" s="272"/>
      <c r="C3" s="273"/>
      <c r="D3" s="274" t="s">
        <v>43</v>
      </c>
    </row>
    <row r="4" ht="13.5" customHeight="1" spans="1:4">
      <c r="A4" s="275" t="s">
        <v>44</v>
      </c>
      <c r="B4" s="275" t="s">
        <v>45</v>
      </c>
      <c r="C4" s="276" t="s">
        <v>252</v>
      </c>
      <c r="D4" s="277" t="s">
        <v>253</v>
      </c>
    </row>
    <row r="5" spans="1:4">
      <c r="A5" s="278"/>
      <c r="B5" s="278"/>
      <c r="C5" s="277"/>
      <c r="D5" s="279"/>
    </row>
    <row r="6" spans="1:4">
      <c r="A6" s="280" t="s">
        <v>254</v>
      </c>
      <c r="B6" s="281"/>
      <c r="C6" s="282">
        <f>C7+C12+C22+C29+C35+C39+C42+C46+C52+C55+C61+C59</f>
        <v>225539.427867</v>
      </c>
      <c r="D6" s="282">
        <f>D7+D12+D22+D29+D35+D39+D42+D46+D52+D55+D61</f>
        <v>126028.67604</v>
      </c>
    </row>
    <row r="7" spans="1:4">
      <c r="A7" s="283">
        <v>501</v>
      </c>
      <c r="B7" s="283" t="s">
        <v>255</v>
      </c>
      <c r="C7" s="282">
        <f>SUM(C8:C11)</f>
        <v>29687.571453</v>
      </c>
      <c r="D7" s="282">
        <f>SUM(D8:D11)</f>
        <v>29310.622019</v>
      </c>
    </row>
    <row r="8" spans="1:6">
      <c r="A8" s="284">
        <v>50101</v>
      </c>
      <c r="B8" s="284" t="s">
        <v>598</v>
      </c>
      <c r="C8" s="285">
        <v>16344.933544</v>
      </c>
      <c r="D8" s="285">
        <v>16262.833544</v>
      </c>
      <c r="E8" s="286"/>
      <c r="F8" s="286"/>
    </row>
    <row r="9" spans="1:6">
      <c r="A9" s="284">
        <v>50102</v>
      </c>
      <c r="B9" s="284" t="s">
        <v>599</v>
      </c>
      <c r="C9" s="285">
        <v>4203.50696099999</v>
      </c>
      <c r="D9" s="285">
        <v>4203.50696099999</v>
      </c>
      <c r="E9" s="286"/>
      <c r="F9" s="286"/>
    </row>
    <row r="10" spans="1:6">
      <c r="A10" s="284">
        <v>50103</v>
      </c>
      <c r="B10" s="284" t="s">
        <v>572</v>
      </c>
      <c r="C10" s="285">
        <v>1616.8528</v>
      </c>
      <c r="D10" s="285">
        <v>1616.8528</v>
      </c>
      <c r="E10" s="286"/>
      <c r="F10" s="286"/>
    </row>
    <row r="11" spans="1:6">
      <c r="A11" s="284">
        <v>50199</v>
      </c>
      <c r="B11" s="284" t="s">
        <v>600</v>
      </c>
      <c r="C11" s="285">
        <v>7522.278148</v>
      </c>
      <c r="D11" s="285">
        <v>7227.428714</v>
      </c>
      <c r="E11" s="286"/>
      <c r="F11" s="286"/>
    </row>
    <row r="12" spans="1:4">
      <c r="A12" s="283">
        <v>502</v>
      </c>
      <c r="B12" s="283" t="s">
        <v>260</v>
      </c>
      <c r="C12" s="282">
        <f>SUM(C13:C21)</f>
        <v>21504.411427</v>
      </c>
      <c r="D12" s="282">
        <f>SUM(D13:D21)</f>
        <v>2940.392848</v>
      </c>
    </row>
    <row r="13" spans="1:6">
      <c r="A13" s="284">
        <v>50201</v>
      </c>
      <c r="B13" s="284" t="s">
        <v>601</v>
      </c>
      <c r="C13" s="285">
        <v>5993.10639099999</v>
      </c>
      <c r="D13" s="285">
        <v>1671.725318</v>
      </c>
      <c r="E13" s="286"/>
      <c r="F13" s="286"/>
    </row>
    <row r="14" spans="1:6">
      <c r="A14" s="284">
        <v>50202</v>
      </c>
      <c r="B14" s="284" t="s">
        <v>602</v>
      </c>
      <c r="C14" s="285">
        <v>63.421153</v>
      </c>
      <c r="D14" s="285">
        <v>0</v>
      </c>
      <c r="E14" s="286"/>
      <c r="F14" s="286"/>
    </row>
    <row r="15" spans="1:6">
      <c r="A15" s="284">
        <v>50203</v>
      </c>
      <c r="B15" s="284" t="s">
        <v>603</v>
      </c>
      <c r="C15" s="285">
        <v>201.231214</v>
      </c>
      <c r="D15" s="285">
        <v>7.375428</v>
      </c>
      <c r="E15" s="286"/>
      <c r="F15" s="286"/>
    </row>
    <row r="16" spans="1:6">
      <c r="A16" s="284">
        <v>50204</v>
      </c>
      <c r="B16" s="284" t="s">
        <v>604</v>
      </c>
      <c r="C16" s="285">
        <v>1169.771224</v>
      </c>
      <c r="D16" s="285">
        <v>5</v>
      </c>
      <c r="E16" s="286"/>
      <c r="F16" s="286"/>
    </row>
    <row r="17" spans="1:6">
      <c r="A17" s="284">
        <v>50205</v>
      </c>
      <c r="B17" s="284" t="s">
        <v>605</v>
      </c>
      <c r="C17" s="285">
        <v>10728.323781</v>
      </c>
      <c r="D17" s="285">
        <v>749.231654</v>
      </c>
      <c r="E17" s="286"/>
      <c r="F17" s="286"/>
    </row>
    <row r="18" spans="1:6">
      <c r="A18" s="284">
        <v>50206</v>
      </c>
      <c r="B18" s="284" t="s">
        <v>606</v>
      </c>
      <c r="C18" s="285">
        <v>14.9213</v>
      </c>
      <c r="D18" s="285">
        <v>7.5232</v>
      </c>
      <c r="E18" s="286"/>
      <c r="F18" s="286"/>
    </row>
    <row r="19" spans="1:6">
      <c r="A19" s="284">
        <v>50208</v>
      </c>
      <c r="B19" s="284" t="s">
        <v>607</v>
      </c>
      <c r="C19" s="285">
        <v>573.486071</v>
      </c>
      <c r="D19" s="285">
        <v>241.790299</v>
      </c>
      <c r="E19" s="286"/>
      <c r="F19" s="286"/>
    </row>
    <row r="20" spans="1:6">
      <c r="A20" s="284">
        <v>50209</v>
      </c>
      <c r="B20" s="284" t="s">
        <v>608</v>
      </c>
      <c r="C20" s="285">
        <v>1012.048845</v>
      </c>
      <c r="D20" s="285">
        <v>55.1299</v>
      </c>
      <c r="E20" s="286"/>
      <c r="F20" s="286"/>
    </row>
    <row r="21" spans="1:6">
      <c r="A21" s="284">
        <v>50299</v>
      </c>
      <c r="B21" s="284" t="s">
        <v>609</v>
      </c>
      <c r="C21" s="285">
        <v>1748.101448</v>
      </c>
      <c r="D21" s="285">
        <v>202.617049</v>
      </c>
      <c r="E21" s="286"/>
      <c r="F21" s="286"/>
    </row>
    <row r="22" spans="1:4">
      <c r="A22" s="283">
        <v>503</v>
      </c>
      <c r="B22" s="283" t="s">
        <v>610</v>
      </c>
      <c r="C22" s="282">
        <f>SUM(C23:C28)</f>
        <v>5771.618367</v>
      </c>
      <c r="D22" s="282">
        <f>SUM(D24:D28)</f>
        <v>20.256</v>
      </c>
    </row>
    <row r="23" spans="1:4">
      <c r="A23" s="284">
        <v>50301</v>
      </c>
      <c r="B23" s="284" t="s">
        <v>611</v>
      </c>
      <c r="C23" s="285">
        <v>385.581754</v>
      </c>
      <c r="D23" s="285">
        <v>0</v>
      </c>
    </row>
    <row r="24" spans="1:6">
      <c r="A24" s="284">
        <v>50302</v>
      </c>
      <c r="B24" s="284" t="s">
        <v>612</v>
      </c>
      <c r="C24" s="285">
        <v>3832.112663</v>
      </c>
      <c r="D24" s="285">
        <v>0</v>
      </c>
      <c r="E24" s="286"/>
      <c r="F24" s="286"/>
    </row>
    <row r="25" spans="1:6">
      <c r="A25" s="284">
        <v>50303</v>
      </c>
      <c r="B25" s="284" t="s">
        <v>613</v>
      </c>
      <c r="C25" s="285">
        <v>230.447434</v>
      </c>
      <c r="D25" s="285">
        <v>0</v>
      </c>
      <c r="E25" s="286"/>
      <c r="F25" s="286"/>
    </row>
    <row r="26" spans="1:6">
      <c r="A26" s="284">
        <v>50306</v>
      </c>
      <c r="B26" s="284" t="s">
        <v>614</v>
      </c>
      <c r="C26" s="285">
        <v>772.754493</v>
      </c>
      <c r="D26" s="285">
        <v>20.256</v>
      </c>
      <c r="E26" s="286"/>
      <c r="F26" s="286"/>
    </row>
    <row r="27" spans="1:6">
      <c r="A27" s="284">
        <v>50307</v>
      </c>
      <c r="B27" s="284" t="s">
        <v>615</v>
      </c>
      <c r="C27" s="285">
        <v>263.941999</v>
      </c>
      <c r="D27" s="285">
        <v>0</v>
      </c>
      <c r="E27" s="286"/>
      <c r="F27" s="286"/>
    </row>
    <row r="28" spans="1:6">
      <c r="A28" s="284">
        <v>50399</v>
      </c>
      <c r="B28" s="284" t="s">
        <v>616</v>
      </c>
      <c r="C28" s="285">
        <v>286.780024</v>
      </c>
      <c r="D28" s="285">
        <v>0</v>
      </c>
      <c r="E28" s="286"/>
      <c r="F28" s="286"/>
    </row>
    <row r="29" spans="1:4">
      <c r="A29" s="283">
        <v>504</v>
      </c>
      <c r="B29" s="283" t="s">
        <v>617</v>
      </c>
      <c r="C29" s="282">
        <f>SUM(C30:C34)</f>
        <v>5613.211686</v>
      </c>
      <c r="D29" s="282">
        <f>SUM(D31:D34)</f>
        <v>0</v>
      </c>
    </row>
    <row r="30" spans="1:4">
      <c r="A30" s="284">
        <v>50401</v>
      </c>
      <c r="B30" s="284" t="s">
        <v>611</v>
      </c>
      <c r="C30" s="285">
        <v>160</v>
      </c>
      <c r="D30" s="282">
        <f>0</f>
        <v>0</v>
      </c>
    </row>
    <row r="31" spans="1:6">
      <c r="A31" s="284">
        <v>50402</v>
      </c>
      <c r="B31" s="284" t="s">
        <v>612</v>
      </c>
      <c r="C31" s="285">
        <v>5020.011686</v>
      </c>
      <c r="D31" s="285">
        <v>0</v>
      </c>
      <c r="E31" s="286"/>
      <c r="F31" s="286"/>
    </row>
    <row r="32" spans="1:6">
      <c r="A32" s="284">
        <v>50403</v>
      </c>
      <c r="B32" s="284" t="s">
        <v>613</v>
      </c>
      <c r="C32" s="285">
        <v>0</v>
      </c>
      <c r="D32" s="285">
        <v>0</v>
      </c>
      <c r="E32" s="286"/>
      <c r="F32" s="286"/>
    </row>
    <row r="33" spans="1:6">
      <c r="A33" s="284" t="s">
        <v>618</v>
      </c>
      <c r="B33" s="284" t="s">
        <v>614</v>
      </c>
      <c r="C33" s="285">
        <v>80.2</v>
      </c>
      <c r="D33" s="285">
        <f>0</f>
        <v>0</v>
      </c>
      <c r="E33" s="286"/>
      <c r="F33" s="286"/>
    </row>
    <row r="34" spans="1:6">
      <c r="A34" s="284">
        <v>50405</v>
      </c>
      <c r="B34" s="284" t="s">
        <v>615</v>
      </c>
      <c r="C34" s="285">
        <v>353</v>
      </c>
      <c r="D34" s="285">
        <v>0</v>
      </c>
      <c r="E34" s="286"/>
      <c r="F34" s="286"/>
    </row>
    <row r="35" spans="1:4">
      <c r="A35" s="283">
        <v>505</v>
      </c>
      <c r="B35" s="283" t="s">
        <v>278</v>
      </c>
      <c r="C35" s="282">
        <f>SUM(C36:C38)</f>
        <v>103794.055148</v>
      </c>
      <c r="D35" s="282">
        <f>SUM(D36:D38)</f>
        <v>82439.5563890001</v>
      </c>
    </row>
    <row r="36" spans="1:6">
      <c r="A36" s="284">
        <v>50501</v>
      </c>
      <c r="B36" s="284" t="s">
        <v>619</v>
      </c>
      <c r="C36" s="285">
        <v>86331.577357</v>
      </c>
      <c r="D36" s="285">
        <v>79632.6880910001</v>
      </c>
      <c r="E36" s="286"/>
      <c r="F36" s="286"/>
    </row>
    <row r="37" spans="1:6">
      <c r="A37" s="284">
        <v>50502</v>
      </c>
      <c r="B37" s="284" t="s">
        <v>620</v>
      </c>
      <c r="C37" s="285">
        <v>17462.477791</v>
      </c>
      <c r="D37" s="285">
        <v>2806.868298</v>
      </c>
      <c r="E37" s="286"/>
      <c r="F37" s="286"/>
    </row>
    <row r="38" spans="1:6">
      <c r="A38" s="284">
        <v>50599</v>
      </c>
      <c r="B38" s="284" t="s">
        <v>621</v>
      </c>
      <c r="C38" s="285">
        <v>0</v>
      </c>
      <c r="D38" s="285">
        <v>0</v>
      </c>
      <c r="E38" s="286"/>
      <c r="F38" s="286"/>
    </row>
    <row r="39" spans="1:4">
      <c r="A39" s="283">
        <v>506</v>
      </c>
      <c r="B39" s="283" t="s">
        <v>282</v>
      </c>
      <c r="C39" s="282">
        <f>SUM(C40:C41)</f>
        <v>4434.186437</v>
      </c>
      <c r="D39" s="282">
        <f>SUM(D40)</f>
        <v>20.2919</v>
      </c>
    </row>
    <row r="40" spans="1:6">
      <c r="A40" s="284">
        <v>50601</v>
      </c>
      <c r="B40" s="284" t="s">
        <v>622</v>
      </c>
      <c r="C40" s="285">
        <v>3180.070687</v>
      </c>
      <c r="D40" s="285">
        <v>20.2919</v>
      </c>
      <c r="E40" s="286"/>
      <c r="F40" s="286"/>
    </row>
    <row r="41" spans="1:6">
      <c r="A41" s="284" t="s">
        <v>623</v>
      </c>
      <c r="B41" s="284" t="s">
        <v>624</v>
      </c>
      <c r="C41" s="285">
        <v>1254.11575</v>
      </c>
      <c r="D41" s="285">
        <v>20.2919</v>
      </c>
      <c r="E41" s="286"/>
      <c r="F41" s="286"/>
    </row>
    <row r="42" spans="1:4">
      <c r="A42" s="283">
        <v>507</v>
      </c>
      <c r="B42" s="283" t="s">
        <v>285</v>
      </c>
      <c r="C42" s="282">
        <f>SUM(C43:C45)</f>
        <v>2944.924626</v>
      </c>
      <c r="D42" s="282">
        <f>SUM(D43:D45)</f>
        <v>0</v>
      </c>
    </row>
    <row r="43" spans="1:6">
      <c r="A43" s="284">
        <v>50701</v>
      </c>
      <c r="B43" s="284" t="s">
        <v>625</v>
      </c>
      <c r="C43" s="285">
        <v>378.83675</v>
      </c>
      <c r="D43" s="285">
        <v>0</v>
      </c>
      <c r="E43" s="286"/>
      <c r="F43" s="286"/>
    </row>
    <row r="44" spans="1:6">
      <c r="A44" s="284">
        <v>50702</v>
      </c>
      <c r="B44" s="284" t="s">
        <v>626</v>
      </c>
      <c r="C44" s="285">
        <v>389.3571</v>
      </c>
      <c r="D44" s="285">
        <v>0</v>
      </c>
      <c r="E44" s="286"/>
      <c r="F44" s="286"/>
    </row>
    <row r="45" spans="1:6">
      <c r="A45" s="284">
        <v>50799</v>
      </c>
      <c r="B45" s="284" t="s">
        <v>627</v>
      </c>
      <c r="C45" s="285">
        <v>2176.730776</v>
      </c>
      <c r="D45" s="285">
        <v>0</v>
      </c>
      <c r="E45" s="286"/>
      <c r="F45" s="286"/>
    </row>
    <row r="46" spans="1:4">
      <c r="A46" s="283">
        <v>509</v>
      </c>
      <c r="B46" s="283" t="s">
        <v>289</v>
      </c>
      <c r="C46" s="282">
        <f>SUM(C47:C51)</f>
        <v>42263.582274</v>
      </c>
      <c r="D46" s="282">
        <f>SUM(D47:D51)</f>
        <v>10952.586656</v>
      </c>
    </row>
    <row r="47" spans="1:6">
      <c r="A47" s="284">
        <v>50901</v>
      </c>
      <c r="B47" s="284" t="s">
        <v>628</v>
      </c>
      <c r="C47" s="285">
        <v>16620.245682</v>
      </c>
      <c r="D47" s="285">
        <v>1712.366862</v>
      </c>
      <c r="E47" s="286"/>
      <c r="F47" s="286"/>
    </row>
    <row r="48" spans="1:6">
      <c r="A48" s="284">
        <v>50902</v>
      </c>
      <c r="B48" s="284" t="s">
        <v>629</v>
      </c>
      <c r="C48" s="285">
        <v>4363.865218</v>
      </c>
      <c r="D48" s="285">
        <v>0</v>
      </c>
      <c r="E48" s="286"/>
      <c r="F48" s="286"/>
    </row>
    <row r="49" spans="1:6">
      <c r="A49" s="284">
        <v>50903</v>
      </c>
      <c r="B49" s="284" t="s">
        <v>630</v>
      </c>
      <c r="C49" s="285">
        <v>5102.860908</v>
      </c>
      <c r="D49" s="285">
        <v>0</v>
      </c>
      <c r="E49" s="286"/>
      <c r="F49" s="286"/>
    </row>
    <row r="50" spans="1:6">
      <c r="A50" s="284">
        <v>50905</v>
      </c>
      <c r="B50" s="284" t="s">
        <v>631</v>
      </c>
      <c r="C50" s="285">
        <v>8458.49639300001</v>
      </c>
      <c r="D50" s="285">
        <v>8377.94600900001</v>
      </c>
      <c r="E50" s="286"/>
      <c r="F50" s="286"/>
    </row>
    <row r="51" spans="1:6">
      <c r="A51" s="284">
        <v>50999</v>
      </c>
      <c r="B51" s="284" t="s">
        <v>632</v>
      </c>
      <c r="C51" s="285">
        <v>7718.114073</v>
      </c>
      <c r="D51" s="285">
        <v>862.273785</v>
      </c>
      <c r="E51" s="286"/>
      <c r="F51" s="286"/>
    </row>
    <row r="52" spans="1:4">
      <c r="A52" s="283">
        <v>510</v>
      </c>
      <c r="B52" s="283" t="s">
        <v>295</v>
      </c>
      <c r="C52" s="282">
        <f>SUM(C53:C54)</f>
        <v>5153.847722</v>
      </c>
      <c r="D52" s="282">
        <f>D53</f>
        <v>344.970228</v>
      </c>
    </row>
    <row r="53" spans="1:6">
      <c r="A53" s="284">
        <v>51002</v>
      </c>
      <c r="B53" s="284" t="s">
        <v>633</v>
      </c>
      <c r="C53" s="285">
        <v>1141.030956</v>
      </c>
      <c r="D53" s="285">
        <v>344.970228</v>
      </c>
      <c r="E53" s="286"/>
      <c r="F53" s="286"/>
    </row>
    <row r="54" spans="1:4">
      <c r="A54" s="284">
        <v>51004</v>
      </c>
      <c r="B54" s="284" t="s">
        <v>297</v>
      </c>
      <c r="C54" s="285">
        <v>4012.816766</v>
      </c>
      <c r="D54" s="282">
        <f>0</f>
        <v>0</v>
      </c>
    </row>
    <row r="55" spans="1:4">
      <c r="A55" s="283">
        <v>511</v>
      </c>
      <c r="B55" s="283" t="s">
        <v>298</v>
      </c>
      <c r="C55" s="282">
        <f>SUM(C56:C58)</f>
        <v>2949.764696</v>
      </c>
      <c r="D55" s="282">
        <f>SUM(D56:D56)</f>
        <v>0</v>
      </c>
    </row>
    <row r="56" spans="1:6">
      <c r="A56" s="284">
        <v>51101</v>
      </c>
      <c r="B56" s="284" t="s">
        <v>634</v>
      </c>
      <c r="C56" s="285">
        <v>2898.7584</v>
      </c>
      <c r="D56" s="285">
        <v>0</v>
      </c>
      <c r="E56" s="286"/>
      <c r="F56" s="286"/>
    </row>
    <row r="57" spans="1:6">
      <c r="A57" s="284" t="s">
        <v>635</v>
      </c>
      <c r="B57" s="284" t="s">
        <v>636</v>
      </c>
      <c r="C57" s="285">
        <v>28.477633</v>
      </c>
      <c r="D57" s="285">
        <v>0</v>
      </c>
      <c r="E57" s="286"/>
      <c r="F57" s="286"/>
    </row>
    <row r="58" spans="1:6">
      <c r="A58" s="284" t="s">
        <v>637</v>
      </c>
      <c r="B58" s="284" t="s">
        <v>638</v>
      </c>
      <c r="C58" s="285">
        <v>22.528663</v>
      </c>
      <c r="D58" s="285">
        <v>0</v>
      </c>
      <c r="E58" s="286"/>
      <c r="F58" s="286"/>
    </row>
    <row r="59" spans="1:4">
      <c r="A59" s="283">
        <v>513</v>
      </c>
      <c r="B59" s="287" t="s">
        <v>639</v>
      </c>
      <c r="C59" s="282">
        <f>C60</f>
        <v>0</v>
      </c>
      <c r="D59" s="282">
        <v>0</v>
      </c>
    </row>
    <row r="60" spans="1:6">
      <c r="A60" s="284">
        <v>51301</v>
      </c>
      <c r="B60" s="284" t="s">
        <v>639</v>
      </c>
      <c r="C60" s="285">
        <v>0</v>
      </c>
      <c r="D60" s="285">
        <v>0</v>
      </c>
      <c r="E60" s="286"/>
      <c r="F60" s="286"/>
    </row>
    <row r="61" spans="1:4">
      <c r="A61" s="283">
        <v>599</v>
      </c>
      <c r="B61" s="283" t="s">
        <v>239</v>
      </c>
      <c r="C61" s="282">
        <f>SUM(C62:C63)</f>
        <v>1422.254031</v>
      </c>
      <c r="D61" s="282">
        <f>SUM(D62:D63)</f>
        <v>0</v>
      </c>
    </row>
    <row r="62" spans="1:6">
      <c r="A62" s="284">
        <v>59908</v>
      </c>
      <c r="B62" s="284" t="s">
        <v>640</v>
      </c>
      <c r="C62" s="285">
        <v>133.3478</v>
      </c>
      <c r="D62" s="285">
        <v>0</v>
      </c>
      <c r="E62" s="286"/>
      <c r="F62" s="286"/>
    </row>
    <row r="63" spans="1:6">
      <c r="A63" s="284">
        <v>59999</v>
      </c>
      <c r="B63" s="284" t="s">
        <v>239</v>
      </c>
      <c r="C63" s="285">
        <f>1285.906231+3</f>
        <v>1288.906231</v>
      </c>
      <c r="D63" s="285">
        <v>0</v>
      </c>
      <c r="E63" s="286"/>
      <c r="F63" s="286"/>
    </row>
  </sheetData>
  <autoFilter ref="A5:F63">
    <extLst/>
  </autoFilter>
  <mergeCells count="6">
    <mergeCell ref="A2:D2"/>
    <mergeCell ref="A6:B6"/>
    <mergeCell ref="A4:A5"/>
    <mergeCell ref="B4:B5"/>
    <mergeCell ref="C4:C5"/>
    <mergeCell ref="D4:D5"/>
  </mergeCells>
  <printOptions horizontalCentered="1"/>
  <pageMargins left="0.550694444444444" right="0.432638888888889" top="0.432638888888889" bottom="0.786805555555556" header="0.393055555555556" footer="0.511805555555556"/>
  <pageSetup paperSize="9" fitToHeight="0" orientation="landscape" horizontalDpi="600"/>
  <headerFooter alignWithMargins="0" scaleWithDoc="0">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FFFF00"/>
    <pageSetUpPr fitToPage="1"/>
  </sheetPr>
  <dimension ref="A1:D58"/>
  <sheetViews>
    <sheetView view="pageBreakPreview" zoomScaleNormal="100" workbookViewId="0">
      <selection activeCell="D4" sqref="D4:D5"/>
    </sheetView>
  </sheetViews>
  <sheetFormatPr defaultColWidth="9" defaultRowHeight="14.25" outlineLevelCol="3"/>
  <cols>
    <col min="1" max="1" width="61.375" customWidth="1"/>
    <col min="2" max="2" width="33.125" style="32" customWidth="1"/>
    <col min="3" max="3" width="17" customWidth="1"/>
    <col min="4" max="4" width="13.75"/>
  </cols>
  <sheetData>
    <row r="1" spans="1:1">
      <c r="A1" s="184" t="s">
        <v>641</v>
      </c>
    </row>
    <row r="2" ht="46.5" customHeight="1" spans="1:2">
      <c r="A2" s="185" t="s">
        <v>642</v>
      </c>
      <c r="B2" s="259"/>
    </row>
    <row r="3" spans="1:4">
      <c r="A3" s="170" t="s">
        <v>42</v>
      </c>
      <c r="D3" s="260" t="s">
        <v>43</v>
      </c>
    </row>
    <row r="4" spans="1:4">
      <c r="A4" s="188" t="s">
        <v>643</v>
      </c>
      <c r="B4" s="189" t="s">
        <v>644</v>
      </c>
      <c r="C4" s="189" t="s">
        <v>645</v>
      </c>
      <c r="D4" s="189" t="s">
        <v>646</v>
      </c>
    </row>
    <row r="5" ht="15" customHeight="1" spans="1:4">
      <c r="A5" s="188"/>
      <c r="B5" s="189"/>
      <c r="C5" s="189"/>
      <c r="D5" s="189"/>
    </row>
    <row r="6" ht="21" customHeight="1" spans="1:4">
      <c r="A6" s="261" t="s">
        <v>647</v>
      </c>
      <c r="B6" s="262">
        <f>B7+B13+B42</f>
        <v>163197</v>
      </c>
      <c r="C6" s="262">
        <f>C7+C13+C42</f>
        <v>177714</v>
      </c>
      <c r="D6" s="263">
        <f>B6/C6-1</f>
        <v>-0.0816874303656436</v>
      </c>
    </row>
    <row r="7" ht="16" customHeight="1" spans="1:4">
      <c r="A7" s="264" t="s">
        <v>648</v>
      </c>
      <c r="B7" s="262">
        <f>SUM(B8:B12)</f>
        <v>3318</v>
      </c>
      <c r="C7" s="262">
        <f>SUM(C8:C12)</f>
        <v>3318</v>
      </c>
      <c r="D7" s="263">
        <f t="shared" ref="D7:D38" si="0">B7/C7-1</f>
        <v>0</v>
      </c>
    </row>
    <row r="8" ht="16" customHeight="1" spans="1:4">
      <c r="A8" s="265" t="s">
        <v>649</v>
      </c>
      <c r="B8" s="266">
        <v>258</v>
      </c>
      <c r="C8" s="266">
        <v>258</v>
      </c>
      <c r="D8" s="263">
        <f t="shared" si="0"/>
        <v>0</v>
      </c>
    </row>
    <row r="9" ht="16" customHeight="1" spans="1:4">
      <c r="A9" s="265" t="s">
        <v>650</v>
      </c>
      <c r="B9" s="266">
        <v>285</v>
      </c>
      <c r="C9" s="266">
        <v>285</v>
      </c>
      <c r="D9" s="263">
        <f t="shared" si="0"/>
        <v>0</v>
      </c>
    </row>
    <row r="10" ht="16" customHeight="1" spans="1:4">
      <c r="A10" s="265" t="s">
        <v>651</v>
      </c>
      <c r="B10" s="266">
        <v>1827</v>
      </c>
      <c r="C10" s="266">
        <v>1827</v>
      </c>
      <c r="D10" s="263">
        <f t="shared" si="0"/>
        <v>0</v>
      </c>
    </row>
    <row r="11" ht="16" customHeight="1" spans="1:4">
      <c r="A11" s="265" t="s">
        <v>652</v>
      </c>
      <c r="B11" s="266">
        <v>8</v>
      </c>
      <c r="C11" s="266">
        <v>8</v>
      </c>
      <c r="D11" s="263">
        <f t="shared" si="0"/>
        <v>0</v>
      </c>
    </row>
    <row r="12" ht="16" customHeight="1" spans="1:4">
      <c r="A12" s="265" t="s">
        <v>653</v>
      </c>
      <c r="B12" s="266">
        <v>940</v>
      </c>
      <c r="C12" s="266">
        <v>940</v>
      </c>
      <c r="D12" s="263">
        <f t="shared" si="0"/>
        <v>0</v>
      </c>
    </row>
    <row r="13" ht="16" customHeight="1" spans="1:4">
      <c r="A13" s="267" t="s">
        <v>654</v>
      </c>
      <c r="B13" s="268">
        <f>SUM(B14:B41)</f>
        <v>137468</v>
      </c>
      <c r="C13" s="268">
        <f>SUM(C14:C41)</f>
        <v>141166</v>
      </c>
      <c r="D13" s="263">
        <f t="shared" si="0"/>
        <v>-0.0261961095447912</v>
      </c>
    </row>
    <row r="14" ht="16" customHeight="1" spans="1:4">
      <c r="A14" s="265" t="s">
        <v>655</v>
      </c>
      <c r="B14" s="266">
        <v>29914</v>
      </c>
      <c r="C14" s="266">
        <v>26612</v>
      </c>
      <c r="D14" s="263">
        <f t="shared" si="0"/>
        <v>0.124079362693522</v>
      </c>
    </row>
    <row r="15" ht="16" customHeight="1" spans="1:4">
      <c r="A15" s="265" t="s">
        <v>656</v>
      </c>
      <c r="B15" s="266">
        <v>16291</v>
      </c>
      <c r="C15" s="266">
        <v>15429</v>
      </c>
      <c r="D15" s="263">
        <f t="shared" si="0"/>
        <v>0.0558688184587466</v>
      </c>
    </row>
    <row r="16" ht="16" customHeight="1" spans="1:4">
      <c r="A16" s="265" t="s">
        <v>657</v>
      </c>
      <c r="B16" s="266">
        <v>2996</v>
      </c>
      <c r="C16" s="266">
        <v>6276</v>
      </c>
      <c r="D16" s="263">
        <f t="shared" si="0"/>
        <v>-0.522625876354366</v>
      </c>
    </row>
    <row r="17" ht="16" customHeight="1" spans="1:4">
      <c r="A17" s="265" t="s">
        <v>658</v>
      </c>
      <c r="B17" s="266">
        <v>486</v>
      </c>
      <c r="C17" s="266">
        <v>496</v>
      </c>
      <c r="D17" s="263">
        <f t="shared" si="0"/>
        <v>-0.0201612903225806</v>
      </c>
    </row>
    <row r="18" ht="16" customHeight="1" spans="1:4">
      <c r="A18" s="265" t="s">
        <v>659</v>
      </c>
      <c r="B18" s="266">
        <v>0</v>
      </c>
      <c r="C18" s="266">
        <v>30</v>
      </c>
      <c r="D18" s="263">
        <f t="shared" si="0"/>
        <v>-1</v>
      </c>
    </row>
    <row r="19" ht="16" customHeight="1" spans="1:4">
      <c r="A19" s="265" t="s">
        <v>660</v>
      </c>
      <c r="B19" s="266">
        <v>201</v>
      </c>
      <c r="C19" s="266">
        <v>0</v>
      </c>
      <c r="D19" s="263" t="e">
        <f t="shared" si="0"/>
        <v>#DIV/0!</v>
      </c>
    </row>
    <row r="20" ht="16" customHeight="1" spans="1:4">
      <c r="A20" s="265" t="s">
        <v>661</v>
      </c>
      <c r="B20" s="266">
        <v>3282</v>
      </c>
      <c r="C20" s="266">
        <v>3042</v>
      </c>
      <c r="D20" s="263">
        <f t="shared" si="0"/>
        <v>0.0788954635108481</v>
      </c>
    </row>
    <row r="21" ht="16" customHeight="1" spans="1:4">
      <c r="A21" s="265" t="s">
        <v>662</v>
      </c>
      <c r="B21" s="266">
        <v>24693</v>
      </c>
      <c r="C21" s="266">
        <v>24286</v>
      </c>
      <c r="D21" s="263">
        <f t="shared" si="0"/>
        <v>0.0167586263691015</v>
      </c>
    </row>
    <row r="22" ht="16" customHeight="1" spans="1:4">
      <c r="A22" s="269" t="s">
        <v>663</v>
      </c>
      <c r="B22" s="266">
        <v>4627</v>
      </c>
      <c r="C22" s="266">
        <v>4183</v>
      </c>
      <c r="D22" s="263">
        <f t="shared" si="0"/>
        <v>0.106143915849868</v>
      </c>
    </row>
    <row r="23" ht="16" customHeight="1" spans="1:4">
      <c r="A23" s="269" t="s">
        <v>664</v>
      </c>
      <c r="B23" s="266">
        <v>4033</v>
      </c>
      <c r="C23" s="266">
        <v>3841</v>
      </c>
      <c r="D23" s="263">
        <f t="shared" si="0"/>
        <v>0.0499869825566259</v>
      </c>
    </row>
    <row r="24" ht="16" customHeight="1" spans="1:4">
      <c r="A24" s="269" t="s">
        <v>665</v>
      </c>
      <c r="B24" s="266">
        <v>44</v>
      </c>
      <c r="C24" s="266">
        <v>19</v>
      </c>
      <c r="D24" s="263">
        <f t="shared" si="0"/>
        <v>1.31578947368421</v>
      </c>
    </row>
    <row r="25" ht="16" customHeight="1" spans="1:4">
      <c r="A25" s="269" t="s">
        <v>666</v>
      </c>
      <c r="B25" s="266">
        <v>1416</v>
      </c>
      <c r="C25" s="266">
        <v>1121</v>
      </c>
      <c r="D25" s="263">
        <f t="shared" si="0"/>
        <v>0.263157894736842</v>
      </c>
    </row>
    <row r="26" ht="16" customHeight="1" spans="1:4">
      <c r="A26" s="269" t="s">
        <v>667</v>
      </c>
      <c r="B26" s="266">
        <v>10691</v>
      </c>
      <c r="C26" s="266">
        <v>10000</v>
      </c>
      <c r="D26" s="263">
        <f t="shared" si="0"/>
        <v>0.0690999999999999</v>
      </c>
    </row>
    <row r="27" ht="16" customHeight="1" spans="1:4">
      <c r="A27" s="269" t="s">
        <v>668</v>
      </c>
      <c r="B27" s="266">
        <v>34</v>
      </c>
      <c r="C27" s="266">
        <v>0</v>
      </c>
      <c r="D27" s="263" t="e">
        <f t="shared" si="0"/>
        <v>#DIV/0!</v>
      </c>
    </row>
    <row r="28" ht="16" customHeight="1" spans="1:4">
      <c r="A28" s="269" t="s">
        <v>669</v>
      </c>
      <c r="B28" s="266">
        <v>1583</v>
      </c>
      <c r="C28" s="266">
        <v>377</v>
      </c>
      <c r="D28" s="263">
        <f t="shared" si="0"/>
        <v>3.19893899204244</v>
      </c>
    </row>
    <row r="29" ht="16" customHeight="1" spans="1:4">
      <c r="A29" s="265" t="s">
        <v>670</v>
      </c>
      <c r="B29" s="266">
        <v>10520</v>
      </c>
      <c r="C29" s="266">
        <v>9179</v>
      </c>
      <c r="D29" s="263">
        <f t="shared" si="0"/>
        <v>0.146094345789302</v>
      </c>
    </row>
    <row r="30" ht="16" customHeight="1" spans="1:4">
      <c r="A30" s="265" t="s">
        <v>671</v>
      </c>
      <c r="B30" s="266">
        <v>4640</v>
      </c>
      <c r="C30" s="266">
        <v>4408</v>
      </c>
      <c r="D30" s="263">
        <f t="shared" si="0"/>
        <v>0.0526315789473684</v>
      </c>
    </row>
    <row r="31" ht="16" customHeight="1" spans="1:4">
      <c r="A31" s="265" t="s">
        <v>672</v>
      </c>
      <c r="B31" s="266">
        <v>698</v>
      </c>
      <c r="C31" s="266">
        <v>1922</v>
      </c>
      <c r="D31" s="263">
        <f t="shared" si="0"/>
        <v>-0.636836628511967</v>
      </c>
    </row>
    <row r="32" ht="16" customHeight="1" spans="1:4">
      <c r="A32" s="265" t="s">
        <v>673</v>
      </c>
      <c r="B32" s="266">
        <v>19</v>
      </c>
      <c r="C32" s="266">
        <v>13</v>
      </c>
      <c r="D32" s="263">
        <f t="shared" si="0"/>
        <v>0.461538461538461</v>
      </c>
    </row>
    <row r="33" ht="16" customHeight="1" spans="1:4">
      <c r="A33" s="265" t="s">
        <v>674</v>
      </c>
      <c r="B33" s="266">
        <v>14846</v>
      </c>
      <c r="C33" s="266">
        <v>11174</v>
      </c>
      <c r="D33" s="263">
        <f t="shared" si="0"/>
        <v>0.328620010739216</v>
      </c>
    </row>
    <row r="34" ht="16" customHeight="1" spans="1:4">
      <c r="A34" s="265" t="s">
        <v>675</v>
      </c>
      <c r="B34" s="266">
        <v>0</v>
      </c>
      <c r="C34" s="266">
        <v>532</v>
      </c>
      <c r="D34" s="263">
        <f t="shared" si="0"/>
        <v>-1</v>
      </c>
    </row>
    <row r="35" ht="16" customHeight="1" spans="1:4">
      <c r="A35" s="265" t="s">
        <v>676</v>
      </c>
      <c r="B35" s="266">
        <v>0</v>
      </c>
      <c r="C35" s="266">
        <v>30</v>
      </c>
      <c r="D35" s="263">
        <f t="shared" si="0"/>
        <v>-1</v>
      </c>
    </row>
    <row r="36" ht="16" customHeight="1" spans="1:4">
      <c r="A36" s="265" t="s">
        <v>677</v>
      </c>
      <c r="B36" s="266">
        <v>2310</v>
      </c>
      <c r="C36" s="266">
        <v>2160</v>
      </c>
      <c r="D36" s="263">
        <f t="shared" si="0"/>
        <v>0.0694444444444444</v>
      </c>
    </row>
    <row r="37" ht="16" customHeight="1" spans="1:4">
      <c r="A37" s="265" t="s">
        <v>678</v>
      </c>
      <c r="B37" s="266">
        <v>686</v>
      </c>
      <c r="C37" s="266">
        <v>558</v>
      </c>
      <c r="D37" s="263">
        <f t="shared" si="0"/>
        <v>0.229390681003584</v>
      </c>
    </row>
    <row r="38" ht="16" customHeight="1" spans="1:4">
      <c r="A38" s="265" t="s">
        <v>679</v>
      </c>
      <c r="B38" s="266">
        <v>704</v>
      </c>
      <c r="C38" s="266">
        <v>4138</v>
      </c>
      <c r="D38" s="263">
        <f t="shared" si="0"/>
        <v>-0.829869502174964</v>
      </c>
    </row>
    <row r="39" ht="16" customHeight="1" spans="1:4">
      <c r="A39" s="265" t="s">
        <v>680</v>
      </c>
      <c r="B39" s="266">
        <v>131</v>
      </c>
      <c r="C39" s="266">
        <v>2022</v>
      </c>
      <c r="D39" s="263">
        <f t="shared" ref="D39:D58" si="1">B39/C39-1</f>
        <v>-0.935212660731949</v>
      </c>
    </row>
    <row r="40" ht="16" customHeight="1" spans="1:4">
      <c r="A40" s="265" t="s">
        <v>681</v>
      </c>
      <c r="B40" s="266">
        <v>0</v>
      </c>
      <c r="C40" s="266">
        <v>5787</v>
      </c>
      <c r="D40" s="263">
        <f t="shared" si="1"/>
        <v>-1</v>
      </c>
    </row>
    <row r="41" ht="16" customHeight="1" spans="1:4">
      <c r="A41" s="265" t="s">
        <v>682</v>
      </c>
      <c r="B41" s="266">
        <v>2623</v>
      </c>
      <c r="C41" s="266">
        <v>3531</v>
      </c>
      <c r="D41" s="263">
        <f t="shared" si="1"/>
        <v>-0.257150948739734</v>
      </c>
    </row>
    <row r="42" ht="16" customHeight="1" spans="1:4">
      <c r="A42" s="267" t="s">
        <v>683</v>
      </c>
      <c r="B42" s="268">
        <f>SUM(B43:B58)</f>
        <v>22411</v>
      </c>
      <c r="C42" s="268">
        <f>SUM(C43:C58)</f>
        <v>33230</v>
      </c>
      <c r="D42" s="263">
        <f t="shared" si="1"/>
        <v>-0.325579295817033</v>
      </c>
    </row>
    <row r="43" ht="16" customHeight="1" spans="1:4">
      <c r="A43" s="265" t="s">
        <v>684</v>
      </c>
      <c r="B43" s="266">
        <v>551</v>
      </c>
      <c r="C43" s="266">
        <v>417</v>
      </c>
      <c r="D43" s="263">
        <f t="shared" si="1"/>
        <v>0.321342925659472</v>
      </c>
    </row>
    <row r="44" ht="16" customHeight="1" spans="1:4">
      <c r="A44" s="265" t="s">
        <v>685</v>
      </c>
      <c r="B44" s="266">
        <v>0</v>
      </c>
      <c r="C44" s="266">
        <v>516</v>
      </c>
      <c r="D44" s="263">
        <f t="shared" si="1"/>
        <v>-1</v>
      </c>
    </row>
    <row r="45" ht="16" customHeight="1" spans="1:4">
      <c r="A45" s="265" t="s">
        <v>686</v>
      </c>
      <c r="B45" s="266">
        <v>205</v>
      </c>
      <c r="C45" s="266">
        <v>-2000</v>
      </c>
      <c r="D45" s="263">
        <f t="shared" si="1"/>
        <v>-1.1025</v>
      </c>
    </row>
    <row r="46" ht="16" customHeight="1" spans="1:4">
      <c r="A46" s="265" t="s">
        <v>687</v>
      </c>
      <c r="B46" s="266">
        <v>0</v>
      </c>
      <c r="C46" s="266">
        <v>36</v>
      </c>
      <c r="D46" s="263">
        <f t="shared" si="1"/>
        <v>-1</v>
      </c>
    </row>
    <row r="47" ht="16" customHeight="1" spans="1:4">
      <c r="A47" s="265" t="s">
        <v>688</v>
      </c>
      <c r="B47" s="266">
        <v>50</v>
      </c>
      <c r="C47" s="266">
        <v>292</v>
      </c>
      <c r="D47" s="263">
        <f t="shared" si="1"/>
        <v>-0.828767123287671</v>
      </c>
    </row>
    <row r="48" ht="16" customHeight="1" spans="1:4">
      <c r="A48" s="265" t="s">
        <v>689</v>
      </c>
      <c r="B48" s="266">
        <v>2178</v>
      </c>
      <c r="C48" s="266">
        <v>2819</v>
      </c>
      <c r="D48" s="263">
        <f t="shared" si="1"/>
        <v>-0.227385597729691</v>
      </c>
    </row>
    <row r="49" ht="16" customHeight="1" spans="1:4">
      <c r="A49" s="265" t="s">
        <v>690</v>
      </c>
      <c r="B49" s="266">
        <v>431</v>
      </c>
      <c r="C49" s="266">
        <v>1065</v>
      </c>
      <c r="D49" s="263">
        <f t="shared" si="1"/>
        <v>-0.595305164319249</v>
      </c>
    </row>
    <row r="50" ht="16" customHeight="1" spans="1:4">
      <c r="A50" s="265" t="s">
        <v>691</v>
      </c>
      <c r="B50" s="266">
        <v>386</v>
      </c>
      <c r="C50" s="266">
        <v>399</v>
      </c>
      <c r="D50" s="263">
        <f t="shared" si="1"/>
        <v>-0.0325814536340853</v>
      </c>
    </row>
    <row r="51" ht="16" customHeight="1" spans="1:4">
      <c r="A51" s="265" t="s">
        <v>692</v>
      </c>
      <c r="B51" s="266">
        <v>1591</v>
      </c>
      <c r="C51" s="266">
        <v>2556</v>
      </c>
      <c r="D51" s="263">
        <f t="shared" si="1"/>
        <v>-0.37754303599374</v>
      </c>
    </row>
    <row r="52" ht="16" customHeight="1" spans="1:4">
      <c r="A52" s="265" t="s">
        <v>693</v>
      </c>
      <c r="B52" s="266">
        <v>13386</v>
      </c>
      <c r="C52" s="266">
        <v>23037</v>
      </c>
      <c r="D52" s="263">
        <f t="shared" si="1"/>
        <v>-0.418934757129835</v>
      </c>
    </row>
    <row r="53" ht="16" customHeight="1" spans="1:4">
      <c r="A53" s="265" t="s">
        <v>694</v>
      </c>
      <c r="B53" s="266">
        <v>1532</v>
      </c>
      <c r="C53" s="266">
        <v>1440</v>
      </c>
      <c r="D53" s="263">
        <f t="shared" si="1"/>
        <v>0.0638888888888889</v>
      </c>
    </row>
    <row r="54" ht="16" customHeight="1" spans="1:4">
      <c r="A54" s="265" t="s">
        <v>695</v>
      </c>
      <c r="B54" s="266">
        <v>1076</v>
      </c>
      <c r="C54" s="266">
        <v>538</v>
      </c>
      <c r="D54" s="263">
        <f t="shared" si="1"/>
        <v>1</v>
      </c>
    </row>
    <row r="55" ht="16" customHeight="1" spans="1:4">
      <c r="A55" s="265" t="s">
        <v>696</v>
      </c>
      <c r="B55" s="266">
        <v>953</v>
      </c>
      <c r="C55" s="266">
        <v>51</v>
      </c>
      <c r="D55" s="263">
        <f t="shared" si="1"/>
        <v>17.6862745098039</v>
      </c>
    </row>
    <row r="56" ht="16" customHeight="1" spans="1:4">
      <c r="A56" s="265" t="s">
        <v>697</v>
      </c>
      <c r="B56" s="266">
        <v>0</v>
      </c>
      <c r="C56" s="266">
        <v>1200</v>
      </c>
      <c r="D56" s="263">
        <f t="shared" si="1"/>
        <v>-1</v>
      </c>
    </row>
    <row r="57" ht="16" customHeight="1" spans="1:4">
      <c r="A57" s="265" t="s">
        <v>698</v>
      </c>
      <c r="B57" s="266">
        <v>0</v>
      </c>
      <c r="C57" s="266">
        <v>44</v>
      </c>
      <c r="D57" s="263">
        <f t="shared" si="1"/>
        <v>-1</v>
      </c>
    </row>
    <row r="58" ht="16" customHeight="1" spans="1:4">
      <c r="A58" s="265" t="s">
        <v>699</v>
      </c>
      <c r="B58" s="266">
        <v>72</v>
      </c>
      <c r="C58" s="266">
        <v>820</v>
      </c>
      <c r="D58" s="263">
        <f t="shared" si="1"/>
        <v>-0.91219512195122</v>
      </c>
    </row>
  </sheetData>
  <autoFilter ref="A5:B58">
    <extLst/>
  </autoFilter>
  <mergeCells count="5">
    <mergeCell ref="A2:B2"/>
    <mergeCell ref="A4:A5"/>
    <mergeCell ref="B4:B5"/>
    <mergeCell ref="C4:C5"/>
    <mergeCell ref="D4:D5"/>
  </mergeCells>
  <printOptions horizontalCentered="1"/>
  <pageMargins left="0.511805555555556" right="0.511805555555556" top="0.511805555555556" bottom="0.747916666666667" header="0.314583333333333" footer="0.314583333333333"/>
  <pageSetup paperSize="9" fitToHeight="0" orientation="landscape" horizontalDpi="600"/>
  <headerFooter>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22">
    <comment s:ref="A12" rgbClr="EFC77C"/>
    <comment s:ref="A14" rgbClr="EFC77C"/>
    <comment s:ref="A18" rgbClr="EFC77C"/>
    <comment s:ref="A19" rgbClr="D3C5A0"/>
    <comment s:ref="A20" rgbClr="D3C5A0"/>
    <comment s:ref="A32" rgbClr="D3C5A0"/>
  </commentList>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20</vt:i4>
      </vt:variant>
    </vt:vector>
  </HeadingPairs>
  <TitlesOfParts>
    <vt:vector size="20" baseType="lpstr">
      <vt:lpstr>封面</vt:lpstr>
      <vt:lpstr>目录 </vt:lpstr>
      <vt:lpstr>公共预算收入决算情况表</vt:lpstr>
      <vt:lpstr>公共预算支出决算情况表</vt:lpstr>
      <vt:lpstr>公共预算支出决算情况表（政府经济科目）</vt:lpstr>
      <vt:lpstr>县本级公共预算收入决算情况表</vt:lpstr>
      <vt:lpstr>县本级公共预算支出决算情况表</vt:lpstr>
      <vt:lpstr>县本级公共预算支出决算情况表（政府经济科目）</vt:lpstr>
      <vt:lpstr>一般公共预算税收返还和转移支付决算表</vt:lpstr>
      <vt:lpstr>基金收入决算情况表</vt:lpstr>
      <vt:lpstr>基金支出决算情况表</vt:lpstr>
      <vt:lpstr>政府性基金转移支付决算表</vt:lpstr>
      <vt:lpstr>社会保险基金收入支出决算表 </vt:lpstr>
      <vt:lpstr>国有资本经营预算收支决算表</vt:lpstr>
      <vt:lpstr>工资预留、预备费使用情况表</vt:lpstr>
      <vt:lpstr>政府一般债务限额和余额情况决算表 </vt:lpstr>
      <vt:lpstr>乡镇结算表</vt:lpstr>
      <vt:lpstr>重点项目绩效评价</vt:lpstr>
      <vt:lpstr>部门整体支出</vt:lpstr>
      <vt:lpstr>地方政府债券使用情况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cp:lastModifiedBy>
  <dcterms:created xsi:type="dcterms:W3CDTF">2018-05-30T10:25:00Z</dcterms:created>
  <cp:lastPrinted>2020-06-22T05:54:00Z</cp:lastPrinted>
  <dcterms:modified xsi:type="dcterms:W3CDTF">2024-07-09T03:36:05Z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2052-11.8.2.11734</vt:lpwstr>
  </property>
  <property fmtid="{D5CDD505-2E9C-101B-9397-08002B2CF9AE}" pid="3" name="ICV">
    <vt:lpwstr>37DA8C89BAA9401DA2FC9E285FDEDCCD</vt:lpwstr>
  </property>
  <property fmtid="{D5CDD505-2E9C-101B-9397-08002B2CF9AE}" pid="4" name="KSOReadingLayout">
    <vt:bool>true</vt:bool>
  </property>
</Properties>
</file>