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中医组分数汇总" sheetId="1" r:id="rId1"/>
    <sheet name="护理组分数汇总" sheetId="3" r:id="rId2"/>
    <sheet name="药师组分数汇总" sheetId="4" r:id="rId3"/>
    <sheet name="医院感染管理组分数汇总" sheetId="8" r:id="rId4"/>
    <sheet name="团体分" sheetId="6" r:id="rId5"/>
  </sheets>
  <definedNames>
    <definedName name="_xlnm._FilterDatabase" localSheetId="4" hidden="1">团体分!#REF!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<sst xmlns="http://schemas.openxmlformats.org/spreadsheetml/2006/main" count="308" uniqueCount="176">
  <si>
    <t>贵阳市中医药技能竞赛分数汇总表（中医组）</t>
  </si>
  <si>
    <t>姓名</t>
  </si>
  <si>
    <t>理论</t>
  </si>
  <si>
    <t>技能</t>
  </si>
  <si>
    <t>最终成绩</t>
  </si>
  <si>
    <t>备注</t>
  </si>
  <si>
    <t>理论知识</t>
  </si>
  <si>
    <t>中药材辨识</t>
  </si>
  <si>
    <t>辩证分析</t>
  </si>
  <si>
    <t>针刺技能</t>
  </si>
  <si>
    <t>推拿技能</t>
  </si>
  <si>
    <r>
      <rPr>
        <sz val="14"/>
        <color theme="1"/>
        <rFont val="黑体"/>
        <charset val="134"/>
      </rPr>
      <t>技能总分
（</t>
    </r>
    <r>
      <rPr>
        <sz val="11"/>
        <color theme="1"/>
        <rFont val="黑体"/>
        <charset val="134"/>
      </rPr>
      <t>折算成百分制</t>
    </r>
    <r>
      <rPr>
        <sz val="14"/>
        <color theme="1"/>
        <rFont val="黑体"/>
        <charset val="134"/>
      </rPr>
      <t>）</t>
    </r>
  </si>
  <si>
    <t>理论30%</t>
  </si>
  <si>
    <t>实践70%</t>
  </si>
  <si>
    <t>总分</t>
  </si>
  <si>
    <t>蒋微微</t>
  </si>
  <si>
    <t>冯雪兰</t>
  </si>
  <si>
    <t>陈媛媛</t>
  </si>
  <si>
    <t>陈彪</t>
  </si>
  <si>
    <t>周玉美</t>
  </si>
  <si>
    <t>李斗美</t>
  </si>
  <si>
    <t>单辉</t>
  </si>
  <si>
    <t>赵泽宣</t>
  </si>
  <si>
    <t>孙炼</t>
  </si>
  <si>
    <t>王亮</t>
  </si>
  <si>
    <t>黄晓青</t>
  </si>
  <si>
    <t>安遵程</t>
  </si>
  <si>
    <t>严旭</t>
  </si>
  <si>
    <t>陈江群</t>
  </si>
  <si>
    <t>胡茵音</t>
  </si>
  <si>
    <t>刘开兴</t>
  </si>
  <si>
    <t>谭莹</t>
  </si>
  <si>
    <t>杨云飞</t>
  </si>
  <si>
    <t>曾甜</t>
  </si>
  <si>
    <t>杨颖慧</t>
  </si>
  <si>
    <t>缺考</t>
  </si>
  <si>
    <t>周博识</t>
  </si>
  <si>
    <t>黄杰</t>
  </si>
  <si>
    <t>徐金萍</t>
  </si>
  <si>
    <t>李勋</t>
  </si>
  <si>
    <t>王世雨</t>
  </si>
  <si>
    <t>陶彦君</t>
  </si>
  <si>
    <t>朱侣</t>
  </si>
  <si>
    <t>华凤</t>
  </si>
  <si>
    <t>莫然</t>
  </si>
  <si>
    <t>李秦稳</t>
  </si>
  <si>
    <t>王正璐</t>
  </si>
  <si>
    <t>张洪艳</t>
  </si>
  <si>
    <t>袁着琼</t>
  </si>
  <si>
    <t>贵阳市中医药技能竞赛分数汇总表（护理组）</t>
  </si>
  <si>
    <t>理论
成绩</t>
  </si>
  <si>
    <t>技能操作</t>
  </si>
  <si>
    <t>技能操作成绩</t>
  </si>
  <si>
    <t>理论折算（30%）</t>
  </si>
  <si>
    <t>技能折算（70%）</t>
  </si>
  <si>
    <t>艾灸成绩</t>
  </si>
  <si>
    <t>拔罐成绩</t>
  </si>
  <si>
    <t>穴位贴敷
成绩</t>
  </si>
  <si>
    <t>陈明静</t>
  </si>
  <si>
    <t>韩海霞</t>
  </si>
  <si>
    <t>周文婷</t>
  </si>
  <si>
    <t>杨艳红</t>
  </si>
  <si>
    <t>穆华美</t>
  </si>
  <si>
    <t>李晓梅</t>
  </si>
  <si>
    <t>郑洋</t>
  </si>
  <si>
    <t>杨阳</t>
  </si>
  <si>
    <t>孙迪</t>
  </si>
  <si>
    <t>罗慧丹</t>
  </si>
  <si>
    <t>张美</t>
  </si>
  <si>
    <t>陈培惠</t>
  </si>
  <si>
    <t>唐静</t>
  </si>
  <si>
    <t>舒黎琳</t>
  </si>
  <si>
    <t>陈会琴</t>
  </si>
  <si>
    <t>文迪</t>
  </si>
  <si>
    <t>杨延曦</t>
  </si>
  <si>
    <t>梁桓铭</t>
  </si>
  <si>
    <t>姜丹</t>
  </si>
  <si>
    <t>覃敏轩</t>
  </si>
  <si>
    <t>方卉</t>
  </si>
  <si>
    <t>张忠瑶</t>
  </si>
  <si>
    <t>梁姝</t>
  </si>
  <si>
    <t>李锌</t>
  </si>
  <si>
    <t>姚国佳</t>
  </si>
  <si>
    <t>刘子妍</t>
  </si>
  <si>
    <t>黄文季</t>
  </si>
  <si>
    <t>肖行</t>
  </si>
  <si>
    <t>何敦鑫</t>
  </si>
  <si>
    <t>彭璐</t>
  </si>
  <si>
    <t>贵阳市中医药技能竞赛分数汇总表（药师组）</t>
  </si>
  <si>
    <t>中药辨识得分</t>
  </si>
  <si>
    <t>中药辨识折算得分（30%）</t>
  </si>
  <si>
    <t>中药调剂得分</t>
  </si>
  <si>
    <t>中药调剂折算得分（70%）</t>
  </si>
  <si>
    <t>刘静</t>
  </si>
  <si>
    <r>
      <rPr>
        <sz val="14"/>
        <rFont val="仿宋_GB2312"/>
        <charset val="134"/>
      </rPr>
      <t>杨朝</t>
    </r>
    <r>
      <rPr>
        <sz val="14"/>
        <rFont val="宋体"/>
        <charset val="134"/>
      </rPr>
      <t>堃</t>
    </r>
  </si>
  <si>
    <t>谢鑫</t>
  </si>
  <si>
    <t>王素兰</t>
  </si>
  <si>
    <t>黄春江</t>
  </si>
  <si>
    <t>路杰</t>
  </si>
  <si>
    <t>石德珍</t>
  </si>
  <si>
    <t>余欣洋</t>
  </si>
  <si>
    <t>左光圣</t>
  </si>
  <si>
    <t>刘荣仙</t>
  </si>
  <si>
    <t>蒋珍恒</t>
  </si>
  <si>
    <t>刘红梅</t>
  </si>
  <si>
    <t>杨洁</t>
  </si>
  <si>
    <t>高盈娅</t>
  </si>
  <si>
    <t>刘欢</t>
  </si>
  <si>
    <t>王永红</t>
  </si>
  <si>
    <t>岳重群</t>
  </si>
  <si>
    <t>陈子旭</t>
  </si>
  <si>
    <t>孔德权</t>
  </si>
  <si>
    <r>
      <rPr>
        <sz val="14"/>
        <rFont val="仿宋_GB2312"/>
        <charset val="134"/>
      </rPr>
      <t>郭</t>
    </r>
    <r>
      <rPr>
        <sz val="14"/>
        <rFont val="宋体"/>
        <charset val="134"/>
      </rPr>
      <t>喆</t>
    </r>
    <r>
      <rPr>
        <sz val="14"/>
        <rFont val="仿宋_GB2312"/>
        <charset val="134"/>
      </rPr>
      <t>平</t>
    </r>
  </si>
  <si>
    <t>王桃</t>
  </si>
  <si>
    <t>周亮</t>
  </si>
  <si>
    <t>班积变</t>
  </si>
  <si>
    <t>王宪宇</t>
  </si>
  <si>
    <t>石慧</t>
  </si>
  <si>
    <t>陈家琳</t>
  </si>
  <si>
    <r>
      <rPr>
        <sz val="14"/>
        <rFont val="仿宋_GB2312"/>
        <charset val="134"/>
      </rPr>
      <t>赵琳</t>
    </r>
    <r>
      <rPr>
        <sz val="14"/>
        <rFont val="宋体"/>
        <charset val="134"/>
      </rPr>
      <t>珺</t>
    </r>
    <r>
      <rPr>
        <sz val="14"/>
        <rFont val="仿宋_GB2312"/>
        <charset val="134"/>
      </rPr>
      <t xml:space="preserve"> </t>
    </r>
  </si>
  <si>
    <t>陈俊安</t>
  </si>
  <si>
    <t>龙雪</t>
  </si>
  <si>
    <t>张静</t>
  </si>
  <si>
    <t>贵阳市中医药技能竞赛分数汇总表（医院感染管理组）</t>
  </si>
  <si>
    <t>理论折算（60%）</t>
  </si>
  <si>
    <t>技能折算（40%）</t>
  </si>
  <si>
    <t>龙祥</t>
  </si>
  <si>
    <t>蒋艳</t>
  </si>
  <si>
    <t>吴清</t>
  </si>
  <si>
    <t>褚晓燕</t>
  </si>
  <si>
    <t>胡璇</t>
  </si>
  <si>
    <t>马莉</t>
  </si>
  <si>
    <t>刘丽</t>
  </si>
  <si>
    <t>旷丽</t>
  </si>
  <si>
    <t>潘婷</t>
  </si>
  <si>
    <t>张海帆</t>
  </si>
  <si>
    <t>杨岳琴</t>
  </si>
  <si>
    <t>伍江芸</t>
  </si>
  <si>
    <t>熊慧</t>
  </si>
  <si>
    <t>杨鹏</t>
  </si>
  <si>
    <t>姜玉节</t>
  </si>
  <si>
    <t>刘永芝</t>
  </si>
  <si>
    <t>饶荔</t>
  </si>
  <si>
    <t>简再敏</t>
  </si>
  <si>
    <t>缪娜</t>
  </si>
  <si>
    <t>李永燕</t>
  </si>
  <si>
    <t>王潆</t>
  </si>
  <si>
    <t>周正英</t>
  </si>
  <si>
    <t>肖植文</t>
  </si>
  <si>
    <t>喻海</t>
  </si>
  <si>
    <t>彭泽兰</t>
  </si>
  <si>
    <t>汪涛</t>
  </si>
  <si>
    <t>张伙中</t>
  </si>
  <si>
    <t>2025年贵阳市中医药职业技能竞赛团体分数汇总</t>
  </si>
  <si>
    <t>序号</t>
  </si>
  <si>
    <t>区县名</t>
  </si>
  <si>
    <t>中医组</t>
  </si>
  <si>
    <t>护理组</t>
  </si>
  <si>
    <t>中药调剂组</t>
  </si>
  <si>
    <t>医院感染管理组</t>
  </si>
  <si>
    <t>云岩区</t>
  </si>
  <si>
    <t>郭喆平</t>
  </si>
  <si>
    <t>将艳</t>
  </si>
  <si>
    <t>南明区</t>
  </si>
  <si>
    <t>刘荣灿</t>
  </si>
  <si>
    <t>花溪区</t>
  </si>
  <si>
    <t>杨朝堃</t>
  </si>
  <si>
    <t>乌当区</t>
  </si>
  <si>
    <t>赵琳珺</t>
  </si>
  <si>
    <t>白云区</t>
  </si>
  <si>
    <t>观山湖区</t>
  </si>
  <si>
    <t>廖娜</t>
  </si>
  <si>
    <t>清镇市</t>
  </si>
  <si>
    <t>修文县</t>
  </si>
  <si>
    <t>开阳县</t>
  </si>
  <si>
    <t>息烽县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</si>
</sst>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\(0\)"/>
    <numFmt numFmtId="178" formatCode="0.00_);\(0.00\)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_GBK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_GBK"/>
      <charset val="134"/>
    </font>
    <font>
      <sz val="14"/>
      <color rgb="FF000000"/>
      <name val="黑体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name val="黑体"/>
      <charset val="134"/>
    </font>
    <font>
      <b/>
      <sz val="14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O16" sqref="O16"/>
    </sheetView>
  </sheetViews>
  <sheetFormatPr defaultColWidth="9" defaultRowHeight="13.5"/>
  <cols>
    <col min="1" max="1" width="10.3333333333333" style="20" customWidth="1"/>
    <col min="2" max="2" width="12" style="20" customWidth="1"/>
    <col min="3" max="3" width="14.5583333333333" style="20" customWidth="1"/>
    <col min="4" max="4" width="12.225" style="20" customWidth="1"/>
    <col min="5" max="6" width="11.6333333333333" style="20" customWidth="1"/>
    <col min="7" max="7" width="13.25" style="20" customWidth="1"/>
    <col min="8" max="8" width="13.3833333333333" style="20" customWidth="1"/>
    <col min="9" max="9" width="13.5" style="20" customWidth="1"/>
    <col min="10" max="10" width="13.6333333333333" style="20" customWidth="1"/>
    <col min="11" max="11" width="6.875" style="20" customWidth="1"/>
    <col min="12" max="16384" width="9" style="20"/>
  </cols>
  <sheetData>
    <row r="1" s="20" customFormat="1" ht="4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0" customFormat="1" ht="25" customHeight="1" spans="1:11">
      <c r="A2" s="24" t="s">
        <v>1</v>
      </c>
      <c r="B2" s="5" t="s">
        <v>2</v>
      </c>
      <c r="C2" s="5" t="s">
        <v>3</v>
      </c>
      <c r="D2" s="5"/>
      <c r="E2" s="5"/>
      <c r="F2" s="5"/>
      <c r="G2" s="5"/>
      <c r="H2" s="5" t="s">
        <v>4</v>
      </c>
      <c r="I2" s="5"/>
      <c r="J2" s="5"/>
      <c r="K2" s="24" t="s">
        <v>5</v>
      </c>
    </row>
    <row r="3" s="20" customFormat="1" ht="60" customHeight="1" spans="1:11">
      <c r="A3" s="2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24" t="s">
        <v>11</v>
      </c>
      <c r="H3" s="5" t="s">
        <v>12</v>
      </c>
      <c r="I3" s="5" t="s">
        <v>13</v>
      </c>
      <c r="J3" s="5" t="s">
        <v>14</v>
      </c>
      <c r="K3" s="24"/>
    </row>
    <row r="4" s="20" customFormat="1" ht="24" customHeight="1" spans="1:11">
      <c r="A4" s="32" t="s">
        <v>15</v>
      </c>
      <c r="B4" s="37">
        <v>52</v>
      </c>
      <c r="C4" s="37">
        <v>22.5</v>
      </c>
      <c r="D4" s="37">
        <v>90</v>
      </c>
      <c r="E4" s="37">
        <v>28.4</v>
      </c>
      <c r="F4" s="26">
        <v>47.7</v>
      </c>
      <c r="G4" s="37">
        <f>(C4+D4+E4+F4)/4</f>
        <v>47.15</v>
      </c>
      <c r="H4" s="37">
        <f>B4*0.3</f>
        <v>15.6</v>
      </c>
      <c r="I4" s="37">
        <f>G4*0.7</f>
        <v>33.005</v>
      </c>
      <c r="J4" s="37">
        <f>H4+I4</f>
        <v>48.605</v>
      </c>
      <c r="K4" s="40"/>
    </row>
    <row r="5" s="20" customFormat="1" ht="24" customHeight="1" spans="1:11">
      <c r="A5" s="32" t="s">
        <v>16</v>
      </c>
      <c r="B5" s="37">
        <v>60</v>
      </c>
      <c r="C5" s="37">
        <v>41.5</v>
      </c>
      <c r="D5" s="37">
        <v>80</v>
      </c>
      <c r="E5" s="37">
        <v>92.6</v>
      </c>
      <c r="F5" s="26">
        <v>64.6</v>
      </c>
      <c r="G5" s="37">
        <f t="shared" ref="G5:G36" si="0">(C5+D5+E5+F5)/4</f>
        <v>69.675</v>
      </c>
      <c r="H5" s="37">
        <f t="shared" ref="H4:H36" si="1">B5*0.3</f>
        <v>18</v>
      </c>
      <c r="I5" s="37">
        <f t="shared" ref="I4:I36" si="2">G5*0.7</f>
        <v>48.7725</v>
      </c>
      <c r="J5" s="37">
        <f t="shared" ref="J4:J36" si="3">H5+I5</f>
        <v>66.7725</v>
      </c>
      <c r="K5" s="40"/>
    </row>
    <row r="6" s="20" customFormat="1" ht="24" customHeight="1" spans="1:11">
      <c r="A6" s="32" t="s">
        <v>17</v>
      </c>
      <c r="B6" s="37">
        <v>48</v>
      </c>
      <c r="C6" s="37">
        <v>28</v>
      </c>
      <c r="D6" s="37">
        <v>50</v>
      </c>
      <c r="E6" s="37">
        <v>64.8</v>
      </c>
      <c r="F6" s="26">
        <v>53.8</v>
      </c>
      <c r="G6" s="37">
        <f t="shared" si="0"/>
        <v>49.15</v>
      </c>
      <c r="H6" s="37">
        <f t="shared" si="1"/>
        <v>14.4</v>
      </c>
      <c r="I6" s="37">
        <f t="shared" si="2"/>
        <v>34.405</v>
      </c>
      <c r="J6" s="37">
        <f t="shared" si="3"/>
        <v>48.805</v>
      </c>
      <c r="K6" s="40"/>
    </row>
    <row r="7" s="20" customFormat="1" ht="24" customHeight="1" spans="1:11">
      <c r="A7" s="32" t="s">
        <v>18</v>
      </c>
      <c r="B7" s="37">
        <v>38</v>
      </c>
      <c r="C7" s="37">
        <v>47</v>
      </c>
      <c r="D7" s="37">
        <v>85</v>
      </c>
      <c r="E7" s="37">
        <v>47.6</v>
      </c>
      <c r="F7" s="26">
        <v>39</v>
      </c>
      <c r="G7" s="37">
        <f t="shared" si="0"/>
        <v>54.65</v>
      </c>
      <c r="H7" s="37">
        <f t="shared" si="1"/>
        <v>11.4</v>
      </c>
      <c r="I7" s="37">
        <f t="shared" si="2"/>
        <v>38.255</v>
      </c>
      <c r="J7" s="37">
        <f t="shared" si="3"/>
        <v>49.655</v>
      </c>
      <c r="K7" s="40"/>
    </row>
    <row r="8" s="20" customFormat="1" ht="24" customHeight="1" spans="1:11">
      <c r="A8" s="32" t="s">
        <v>19</v>
      </c>
      <c r="B8" s="37">
        <v>32</v>
      </c>
      <c r="C8" s="37">
        <v>28</v>
      </c>
      <c r="D8" s="37">
        <v>85</v>
      </c>
      <c r="E8" s="37">
        <v>72.4</v>
      </c>
      <c r="F8" s="26">
        <v>34.3</v>
      </c>
      <c r="G8" s="37">
        <f t="shared" si="0"/>
        <v>54.925</v>
      </c>
      <c r="H8" s="37">
        <f t="shared" si="1"/>
        <v>9.6</v>
      </c>
      <c r="I8" s="37">
        <f t="shared" si="2"/>
        <v>38.4475</v>
      </c>
      <c r="J8" s="37">
        <f t="shared" si="3"/>
        <v>48.0475</v>
      </c>
      <c r="K8" s="40"/>
    </row>
    <row r="9" s="20" customFormat="1" ht="24" customHeight="1" spans="1:11">
      <c r="A9" s="32" t="s">
        <v>20</v>
      </c>
      <c r="B9" s="37">
        <v>38</v>
      </c>
      <c r="C9" s="37">
        <v>4.5</v>
      </c>
      <c r="D9" s="37">
        <v>95</v>
      </c>
      <c r="E9" s="37">
        <v>33.4</v>
      </c>
      <c r="F9" s="26">
        <v>33.4</v>
      </c>
      <c r="G9" s="37">
        <f t="shared" si="0"/>
        <v>41.575</v>
      </c>
      <c r="H9" s="37">
        <f t="shared" si="1"/>
        <v>11.4</v>
      </c>
      <c r="I9" s="37">
        <f t="shared" si="2"/>
        <v>29.1025</v>
      </c>
      <c r="J9" s="37">
        <f t="shared" si="3"/>
        <v>40.5025</v>
      </c>
      <c r="K9" s="40"/>
    </row>
    <row r="10" s="20" customFormat="1" ht="24" customHeight="1" spans="1:11">
      <c r="A10" s="32" t="s">
        <v>21</v>
      </c>
      <c r="B10" s="37">
        <v>48</v>
      </c>
      <c r="C10" s="37">
        <v>12.5</v>
      </c>
      <c r="D10" s="37">
        <v>85</v>
      </c>
      <c r="E10" s="37">
        <v>61</v>
      </c>
      <c r="F10" s="26">
        <v>47.8</v>
      </c>
      <c r="G10" s="37">
        <f t="shared" si="0"/>
        <v>51.575</v>
      </c>
      <c r="H10" s="37">
        <f t="shared" si="1"/>
        <v>14.4</v>
      </c>
      <c r="I10" s="37">
        <f t="shared" si="2"/>
        <v>36.1025</v>
      </c>
      <c r="J10" s="37">
        <f t="shared" si="3"/>
        <v>50.5025</v>
      </c>
      <c r="K10" s="40"/>
    </row>
    <row r="11" s="20" customFormat="1" ht="24" customHeight="1" spans="1:11">
      <c r="A11" s="32" t="s">
        <v>22</v>
      </c>
      <c r="B11" s="37">
        <v>46</v>
      </c>
      <c r="C11" s="37">
        <v>48.5</v>
      </c>
      <c r="D11" s="37">
        <v>75</v>
      </c>
      <c r="E11" s="37">
        <v>57.6</v>
      </c>
      <c r="F11" s="26">
        <v>46.6</v>
      </c>
      <c r="G11" s="37">
        <f t="shared" si="0"/>
        <v>56.925</v>
      </c>
      <c r="H11" s="37">
        <f t="shared" si="1"/>
        <v>13.8</v>
      </c>
      <c r="I11" s="37">
        <f t="shared" si="2"/>
        <v>39.8475</v>
      </c>
      <c r="J11" s="37">
        <f t="shared" si="3"/>
        <v>53.6475</v>
      </c>
      <c r="K11" s="40"/>
    </row>
    <row r="12" s="20" customFormat="1" ht="24" customHeight="1" spans="1:11">
      <c r="A12" s="7" t="s">
        <v>23</v>
      </c>
      <c r="B12" s="37">
        <v>40</v>
      </c>
      <c r="C12" s="37">
        <v>56</v>
      </c>
      <c r="D12" s="37">
        <v>75</v>
      </c>
      <c r="E12" s="37">
        <v>91.8</v>
      </c>
      <c r="F12" s="26">
        <v>44.2</v>
      </c>
      <c r="G12" s="37">
        <f t="shared" si="0"/>
        <v>66.75</v>
      </c>
      <c r="H12" s="37">
        <f t="shared" si="1"/>
        <v>12</v>
      </c>
      <c r="I12" s="37">
        <f t="shared" si="2"/>
        <v>46.725</v>
      </c>
      <c r="J12" s="37">
        <f t="shared" si="3"/>
        <v>58.725</v>
      </c>
      <c r="K12" s="40"/>
    </row>
    <row r="13" s="20" customFormat="1" ht="24" customHeight="1" spans="1:11">
      <c r="A13" s="32" t="s">
        <v>24</v>
      </c>
      <c r="B13" s="37">
        <v>44</v>
      </c>
      <c r="C13" s="37">
        <v>16</v>
      </c>
      <c r="D13" s="37">
        <v>55</v>
      </c>
      <c r="E13" s="37">
        <v>65.2</v>
      </c>
      <c r="F13" s="26">
        <v>46</v>
      </c>
      <c r="G13" s="37">
        <f t="shared" si="0"/>
        <v>45.55</v>
      </c>
      <c r="H13" s="37">
        <f t="shared" si="1"/>
        <v>13.2</v>
      </c>
      <c r="I13" s="37">
        <f t="shared" si="2"/>
        <v>31.885</v>
      </c>
      <c r="J13" s="37">
        <f t="shared" si="3"/>
        <v>45.085</v>
      </c>
      <c r="K13" s="40"/>
    </row>
    <row r="14" s="20" customFormat="1" ht="24" customHeight="1" spans="1:11">
      <c r="A14" s="32" t="s">
        <v>25</v>
      </c>
      <c r="B14" s="37">
        <v>52</v>
      </c>
      <c r="C14" s="37">
        <v>93</v>
      </c>
      <c r="D14" s="37">
        <v>95</v>
      </c>
      <c r="E14" s="37">
        <v>93.4</v>
      </c>
      <c r="F14" s="26">
        <v>70.2</v>
      </c>
      <c r="G14" s="37">
        <f t="shared" si="0"/>
        <v>87.9</v>
      </c>
      <c r="H14" s="37">
        <f t="shared" si="1"/>
        <v>15.6</v>
      </c>
      <c r="I14" s="37">
        <f t="shared" si="2"/>
        <v>61.53</v>
      </c>
      <c r="J14" s="37">
        <f t="shared" si="3"/>
        <v>77.13</v>
      </c>
      <c r="K14" s="40"/>
    </row>
    <row r="15" s="20" customFormat="1" ht="24" customHeight="1" spans="1:11">
      <c r="A15" s="32" t="s">
        <v>26</v>
      </c>
      <c r="B15" s="37">
        <v>34</v>
      </c>
      <c r="C15" s="37">
        <v>0</v>
      </c>
      <c r="D15" s="37">
        <v>50</v>
      </c>
      <c r="E15" s="37">
        <v>76.8</v>
      </c>
      <c r="F15" s="26">
        <v>49.2</v>
      </c>
      <c r="G15" s="37">
        <f t="shared" si="0"/>
        <v>44</v>
      </c>
      <c r="H15" s="37">
        <f t="shared" si="1"/>
        <v>10.2</v>
      </c>
      <c r="I15" s="37">
        <f t="shared" si="2"/>
        <v>30.8</v>
      </c>
      <c r="J15" s="37">
        <f t="shared" si="3"/>
        <v>41</v>
      </c>
      <c r="K15" s="40"/>
    </row>
    <row r="16" s="20" customFormat="1" ht="24" customHeight="1" spans="1:11">
      <c r="A16" s="7" t="s">
        <v>27</v>
      </c>
      <c r="B16" s="37">
        <v>38</v>
      </c>
      <c r="C16" s="37">
        <v>25</v>
      </c>
      <c r="D16" s="37">
        <v>95</v>
      </c>
      <c r="E16" s="37">
        <v>74.6</v>
      </c>
      <c r="F16" s="26">
        <v>53.8</v>
      </c>
      <c r="G16" s="37">
        <f t="shared" si="0"/>
        <v>62.1</v>
      </c>
      <c r="H16" s="37">
        <f t="shared" si="1"/>
        <v>11.4</v>
      </c>
      <c r="I16" s="37">
        <f t="shared" si="2"/>
        <v>43.47</v>
      </c>
      <c r="J16" s="37">
        <f t="shared" si="3"/>
        <v>54.87</v>
      </c>
      <c r="K16" s="40"/>
    </row>
    <row r="17" s="20" customFormat="1" ht="24" customHeight="1" spans="1:11">
      <c r="A17" s="7" t="s">
        <v>28</v>
      </c>
      <c r="B17" s="37">
        <v>40</v>
      </c>
      <c r="C17" s="37">
        <v>17</v>
      </c>
      <c r="D17" s="37">
        <v>75</v>
      </c>
      <c r="E17" s="37">
        <v>58.6</v>
      </c>
      <c r="F17" s="26">
        <v>51.6</v>
      </c>
      <c r="G17" s="37">
        <f t="shared" si="0"/>
        <v>50.55</v>
      </c>
      <c r="H17" s="37">
        <f t="shared" si="1"/>
        <v>12</v>
      </c>
      <c r="I17" s="37">
        <f t="shared" si="2"/>
        <v>35.385</v>
      </c>
      <c r="J17" s="37">
        <f t="shared" si="3"/>
        <v>47.385</v>
      </c>
      <c r="K17" s="40"/>
    </row>
    <row r="18" s="20" customFormat="1" ht="24" customHeight="1" spans="1:11">
      <c r="A18" s="32" t="s">
        <v>29</v>
      </c>
      <c r="B18" s="37">
        <v>38</v>
      </c>
      <c r="C18" s="37">
        <v>90</v>
      </c>
      <c r="D18" s="37">
        <v>45</v>
      </c>
      <c r="E18" s="37">
        <v>74</v>
      </c>
      <c r="F18" s="26">
        <v>55.2</v>
      </c>
      <c r="G18" s="37">
        <f t="shared" si="0"/>
        <v>66.05</v>
      </c>
      <c r="H18" s="37">
        <f t="shared" si="1"/>
        <v>11.4</v>
      </c>
      <c r="I18" s="37">
        <f t="shared" si="2"/>
        <v>46.235</v>
      </c>
      <c r="J18" s="37">
        <f t="shared" si="3"/>
        <v>57.635</v>
      </c>
      <c r="K18" s="40"/>
    </row>
    <row r="19" s="20" customFormat="1" ht="24" customHeight="1" spans="1:11">
      <c r="A19" s="32" t="s">
        <v>30</v>
      </c>
      <c r="B19" s="37">
        <v>62</v>
      </c>
      <c r="C19" s="37">
        <v>79</v>
      </c>
      <c r="D19" s="37">
        <v>85</v>
      </c>
      <c r="E19" s="37">
        <v>85.6</v>
      </c>
      <c r="F19" s="26">
        <v>44</v>
      </c>
      <c r="G19" s="37">
        <f t="shared" si="0"/>
        <v>73.4</v>
      </c>
      <c r="H19" s="37">
        <f t="shared" si="1"/>
        <v>18.6</v>
      </c>
      <c r="I19" s="37">
        <f t="shared" si="2"/>
        <v>51.38</v>
      </c>
      <c r="J19" s="37">
        <f t="shared" si="3"/>
        <v>69.98</v>
      </c>
      <c r="K19" s="40"/>
    </row>
    <row r="20" s="20" customFormat="1" ht="24" customHeight="1" spans="1:11">
      <c r="A20" s="32" t="s">
        <v>31</v>
      </c>
      <c r="B20" s="37">
        <v>60</v>
      </c>
      <c r="C20" s="37">
        <v>57</v>
      </c>
      <c r="D20" s="37">
        <v>95</v>
      </c>
      <c r="E20" s="37">
        <v>65.8</v>
      </c>
      <c r="F20" s="26">
        <v>58.4</v>
      </c>
      <c r="G20" s="37">
        <f t="shared" si="0"/>
        <v>69.05</v>
      </c>
      <c r="H20" s="37">
        <f t="shared" si="1"/>
        <v>18</v>
      </c>
      <c r="I20" s="37">
        <f t="shared" si="2"/>
        <v>48.335</v>
      </c>
      <c r="J20" s="37">
        <f t="shared" si="3"/>
        <v>66.335</v>
      </c>
      <c r="K20" s="40"/>
    </row>
    <row r="21" s="20" customFormat="1" ht="24" customHeight="1" spans="1:11">
      <c r="A21" s="32" t="s">
        <v>32</v>
      </c>
      <c r="B21" s="37">
        <v>78</v>
      </c>
      <c r="C21" s="37">
        <v>71</v>
      </c>
      <c r="D21" s="37">
        <v>95</v>
      </c>
      <c r="E21" s="37">
        <v>87</v>
      </c>
      <c r="F21" s="26">
        <v>55.6</v>
      </c>
      <c r="G21" s="37">
        <f t="shared" si="0"/>
        <v>77.15</v>
      </c>
      <c r="H21" s="37">
        <f t="shared" si="1"/>
        <v>23.4</v>
      </c>
      <c r="I21" s="37">
        <f t="shared" si="2"/>
        <v>54.005</v>
      </c>
      <c r="J21" s="37">
        <f t="shared" si="3"/>
        <v>77.405</v>
      </c>
      <c r="K21" s="40"/>
    </row>
    <row r="22" s="20" customFormat="1" ht="24" customHeight="1" spans="1:11">
      <c r="A22" s="32" t="s">
        <v>33</v>
      </c>
      <c r="B22" s="37">
        <v>56</v>
      </c>
      <c r="C22" s="37">
        <v>32</v>
      </c>
      <c r="D22" s="37">
        <v>85</v>
      </c>
      <c r="E22" s="37">
        <v>68.2</v>
      </c>
      <c r="F22" s="26">
        <v>42.4</v>
      </c>
      <c r="G22" s="37">
        <f t="shared" si="0"/>
        <v>56.9</v>
      </c>
      <c r="H22" s="37">
        <f t="shared" si="1"/>
        <v>16.8</v>
      </c>
      <c r="I22" s="37">
        <f t="shared" si="2"/>
        <v>39.83</v>
      </c>
      <c r="J22" s="37">
        <f t="shared" si="3"/>
        <v>56.63</v>
      </c>
      <c r="K22" s="40"/>
    </row>
    <row r="23" s="20" customFormat="1" ht="24" customHeight="1" spans="1:11">
      <c r="A23" s="32" t="s">
        <v>34</v>
      </c>
      <c r="B23" s="37" t="s">
        <v>35</v>
      </c>
      <c r="C23" s="37" t="s">
        <v>35</v>
      </c>
      <c r="D23" s="37" t="s">
        <v>35</v>
      </c>
      <c r="E23" s="37" t="s">
        <v>35</v>
      </c>
      <c r="F23" s="37" t="s">
        <v>35</v>
      </c>
      <c r="G23" s="37" t="s">
        <v>35</v>
      </c>
      <c r="H23" s="37" t="s">
        <v>35</v>
      </c>
      <c r="I23" s="37" t="s">
        <v>35</v>
      </c>
      <c r="J23" s="37" t="s">
        <v>35</v>
      </c>
      <c r="K23" s="40"/>
    </row>
    <row r="24" s="20" customFormat="1" ht="24" customHeight="1" spans="1:11">
      <c r="A24" s="32" t="s">
        <v>36</v>
      </c>
      <c r="B24" s="37">
        <v>66</v>
      </c>
      <c r="C24" s="37">
        <v>0</v>
      </c>
      <c r="D24" s="37">
        <v>80</v>
      </c>
      <c r="E24" s="37">
        <v>71.2</v>
      </c>
      <c r="F24" s="26">
        <v>34.2</v>
      </c>
      <c r="G24" s="37">
        <f t="shared" si="0"/>
        <v>46.35</v>
      </c>
      <c r="H24" s="37">
        <f t="shared" si="1"/>
        <v>19.8</v>
      </c>
      <c r="I24" s="37">
        <f t="shared" si="2"/>
        <v>32.445</v>
      </c>
      <c r="J24" s="37">
        <f t="shared" si="3"/>
        <v>52.245</v>
      </c>
      <c r="K24" s="40"/>
    </row>
    <row r="25" s="20" customFormat="1" ht="24" customHeight="1" spans="1:11">
      <c r="A25" s="38" t="s">
        <v>37</v>
      </c>
      <c r="B25" s="37">
        <v>40</v>
      </c>
      <c r="C25" s="37">
        <v>35.5</v>
      </c>
      <c r="D25" s="37">
        <v>85</v>
      </c>
      <c r="E25" s="37">
        <v>58.4</v>
      </c>
      <c r="F25" s="26">
        <v>62.6</v>
      </c>
      <c r="G25" s="37">
        <f t="shared" si="0"/>
        <v>60.375</v>
      </c>
      <c r="H25" s="37">
        <f t="shared" si="1"/>
        <v>12</v>
      </c>
      <c r="I25" s="37">
        <f t="shared" si="2"/>
        <v>42.2625</v>
      </c>
      <c r="J25" s="37">
        <f t="shared" si="3"/>
        <v>54.2625</v>
      </c>
      <c r="K25" s="40"/>
    </row>
    <row r="26" s="20" customFormat="1" ht="24" customHeight="1" spans="1:11">
      <c r="A26" s="32" t="s">
        <v>38</v>
      </c>
      <c r="B26" s="37">
        <v>56</v>
      </c>
      <c r="C26" s="37">
        <v>40.5</v>
      </c>
      <c r="D26" s="37">
        <v>65</v>
      </c>
      <c r="E26" s="37">
        <v>75.8</v>
      </c>
      <c r="F26" s="26">
        <v>55.4</v>
      </c>
      <c r="G26" s="37">
        <f t="shared" si="0"/>
        <v>59.175</v>
      </c>
      <c r="H26" s="37">
        <f t="shared" si="1"/>
        <v>16.8</v>
      </c>
      <c r="I26" s="37">
        <f t="shared" si="2"/>
        <v>41.4225</v>
      </c>
      <c r="J26" s="37">
        <f t="shared" si="3"/>
        <v>58.2225</v>
      </c>
      <c r="K26" s="40"/>
    </row>
    <row r="27" s="20" customFormat="1" ht="24" customHeight="1" spans="1:11">
      <c r="A27" s="32" t="s">
        <v>39</v>
      </c>
      <c r="B27" s="37">
        <v>62</v>
      </c>
      <c r="C27" s="37">
        <v>33</v>
      </c>
      <c r="D27" s="37">
        <v>95</v>
      </c>
      <c r="E27" s="37">
        <v>50.2</v>
      </c>
      <c r="F27" s="26">
        <v>34.2</v>
      </c>
      <c r="G27" s="37">
        <f t="shared" si="0"/>
        <v>53.1</v>
      </c>
      <c r="H27" s="37">
        <f t="shared" si="1"/>
        <v>18.6</v>
      </c>
      <c r="I27" s="37">
        <f t="shared" si="2"/>
        <v>37.17</v>
      </c>
      <c r="J27" s="37">
        <f t="shared" si="3"/>
        <v>55.77</v>
      </c>
      <c r="K27" s="40"/>
    </row>
    <row r="28" s="20" customFormat="1" ht="24" customHeight="1" spans="1:12">
      <c r="A28" s="7" t="s">
        <v>40</v>
      </c>
      <c r="B28" s="37">
        <v>36</v>
      </c>
      <c r="C28" s="37">
        <v>46</v>
      </c>
      <c r="D28" s="37">
        <v>75</v>
      </c>
      <c r="E28" s="37">
        <v>80.8</v>
      </c>
      <c r="F28" s="26">
        <v>49</v>
      </c>
      <c r="G28" s="37">
        <f t="shared" si="0"/>
        <v>62.7</v>
      </c>
      <c r="H28" s="37">
        <f t="shared" si="1"/>
        <v>10.8</v>
      </c>
      <c r="I28" s="37">
        <f t="shared" si="2"/>
        <v>43.89</v>
      </c>
      <c r="J28" s="37">
        <f t="shared" si="3"/>
        <v>54.69</v>
      </c>
      <c r="K28" s="40"/>
      <c r="L28" s="21"/>
    </row>
    <row r="29" s="20" customFormat="1" ht="24" customHeight="1" spans="1:11">
      <c r="A29" s="32" t="s">
        <v>41</v>
      </c>
      <c r="B29" s="37">
        <v>44</v>
      </c>
      <c r="C29" s="37">
        <v>35</v>
      </c>
      <c r="D29" s="37">
        <v>75</v>
      </c>
      <c r="E29" s="37">
        <v>42.8</v>
      </c>
      <c r="F29" s="26">
        <v>42.4</v>
      </c>
      <c r="G29" s="37">
        <f t="shared" si="0"/>
        <v>48.8</v>
      </c>
      <c r="H29" s="37">
        <f t="shared" si="1"/>
        <v>13.2</v>
      </c>
      <c r="I29" s="37">
        <f t="shared" si="2"/>
        <v>34.16</v>
      </c>
      <c r="J29" s="37">
        <f t="shared" si="3"/>
        <v>47.36</v>
      </c>
      <c r="K29" s="40"/>
    </row>
    <row r="30" s="20" customFormat="1" ht="24" customHeight="1" spans="1:11">
      <c r="A30" s="32" t="s">
        <v>42</v>
      </c>
      <c r="B30" s="37">
        <v>42</v>
      </c>
      <c r="C30" s="37">
        <v>8</v>
      </c>
      <c r="D30" s="37">
        <v>70</v>
      </c>
      <c r="E30" s="37">
        <v>84.8</v>
      </c>
      <c r="F30" s="26">
        <v>50.6</v>
      </c>
      <c r="G30" s="37">
        <f t="shared" si="0"/>
        <v>53.35</v>
      </c>
      <c r="H30" s="37">
        <f t="shared" si="1"/>
        <v>12.6</v>
      </c>
      <c r="I30" s="37">
        <f t="shared" si="2"/>
        <v>37.345</v>
      </c>
      <c r="J30" s="37">
        <f t="shared" si="3"/>
        <v>49.945</v>
      </c>
      <c r="K30" s="40"/>
    </row>
    <row r="31" s="20" customFormat="1" ht="24" customHeight="1" spans="1:11">
      <c r="A31" s="32" t="s">
        <v>43</v>
      </c>
      <c r="B31" s="37">
        <v>50</v>
      </c>
      <c r="C31" s="37">
        <v>15</v>
      </c>
      <c r="D31" s="37">
        <v>30</v>
      </c>
      <c r="E31" s="37">
        <v>69</v>
      </c>
      <c r="F31" s="26">
        <v>44.5</v>
      </c>
      <c r="G31" s="37">
        <f t="shared" si="0"/>
        <v>39.625</v>
      </c>
      <c r="H31" s="37">
        <f t="shared" si="1"/>
        <v>15</v>
      </c>
      <c r="I31" s="37">
        <f t="shared" si="2"/>
        <v>27.7375</v>
      </c>
      <c r="J31" s="37">
        <f t="shared" si="3"/>
        <v>42.7375</v>
      </c>
      <c r="K31" s="40"/>
    </row>
    <row r="32" s="20" customFormat="1" ht="24" customHeight="1" spans="1:11">
      <c r="A32" s="32" t="s">
        <v>44</v>
      </c>
      <c r="B32" s="37">
        <v>36</v>
      </c>
      <c r="C32" s="37">
        <v>31</v>
      </c>
      <c r="D32" s="37">
        <v>75</v>
      </c>
      <c r="E32" s="37">
        <v>82.2</v>
      </c>
      <c r="F32" s="26">
        <v>51.4</v>
      </c>
      <c r="G32" s="37">
        <f t="shared" si="0"/>
        <v>59.9</v>
      </c>
      <c r="H32" s="37">
        <f t="shared" si="1"/>
        <v>10.8</v>
      </c>
      <c r="I32" s="37">
        <f t="shared" si="2"/>
        <v>41.93</v>
      </c>
      <c r="J32" s="37">
        <f t="shared" si="3"/>
        <v>52.73</v>
      </c>
      <c r="K32" s="40"/>
    </row>
    <row r="33" s="20" customFormat="1" ht="24" customHeight="1" spans="1:11">
      <c r="A33" s="7" t="s">
        <v>45</v>
      </c>
      <c r="B33" s="37">
        <v>78</v>
      </c>
      <c r="C33" s="37">
        <v>51.5</v>
      </c>
      <c r="D33" s="37">
        <v>70</v>
      </c>
      <c r="E33" s="37">
        <v>77.6</v>
      </c>
      <c r="F33" s="26">
        <v>48.2</v>
      </c>
      <c r="G33" s="37">
        <f t="shared" si="0"/>
        <v>61.825</v>
      </c>
      <c r="H33" s="37">
        <f t="shared" si="1"/>
        <v>23.4</v>
      </c>
      <c r="I33" s="37">
        <f t="shared" si="2"/>
        <v>43.2775</v>
      </c>
      <c r="J33" s="37">
        <f t="shared" si="3"/>
        <v>66.6775</v>
      </c>
      <c r="K33" s="40"/>
    </row>
    <row r="34" ht="24" customHeight="1" spans="1:11">
      <c r="A34" s="7" t="s">
        <v>46</v>
      </c>
      <c r="B34" s="37">
        <v>50</v>
      </c>
      <c r="C34" s="37">
        <v>45.5</v>
      </c>
      <c r="D34" s="37">
        <v>65</v>
      </c>
      <c r="E34" s="37">
        <v>80.2</v>
      </c>
      <c r="F34" s="26">
        <v>46.6</v>
      </c>
      <c r="G34" s="37">
        <f t="shared" si="0"/>
        <v>59.325</v>
      </c>
      <c r="H34" s="37">
        <f t="shared" si="1"/>
        <v>15</v>
      </c>
      <c r="I34" s="37">
        <f t="shared" si="2"/>
        <v>41.5275</v>
      </c>
      <c r="J34" s="37">
        <f t="shared" si="3"/>
        <v>56.5275</v>
      </c>
      <c r="K34" s="40"/>
    </row>
    <row r="35" ht="24" customHeight="1" spans="1:11">
      <c r="A35" s="32" t="s">
        <v>47</v>
      </c>
      <c r="B35" s="37">
        <v>54</v>
      </c>
      <c r="C35" s="37">
        <v>75.5</v>
      </c>
      <c r="D35" s="37">
        <v>80</v>
      </c>
      <c r="E35" s="37">
        <v>84</v>
      </c>
      <c r="F35" s="26">
        <v>64.6</v>
      </c>
      <c r="G35" s="37">
        <f t="shared" si="0"/>
        <v>76.025</v>
      </c>
      <c r="H35" s="37">
        <f t="shared" si="1"/>
        <v>16.2</v>
      </c>
      <c r="I35" s="37">
        <f t="shared" si="2"/>
        <v>53.2175</v>
      </c>
      <c r="J35" s="37">
        <f t="shared" si="3"/>
        <v>69.4175</v>
      </c>
      <c r="K35" s="40"/>
    </row>
    <row r="36" ht="24" customHeight="1" spans="1:11">
      <c r="A36" s="32" t="s">
        <v>48</v>
      </c>
      <c r="B36" s="37">
        <v>50</v>
      </c>
      <c r="C36" s="37">
        <v>15</v>
      </c>
      <c r="D36" s="37">
        <v>90</v>
      </c>
      <c r="E36" s="37">
        <v>47.4</v>
      </c>
      <c r="F36" s="26">
        <v>54.2</v>
      </c>
      <c r="G36" s="37">
        <f t="shared" si="0"/>
        <v>51.65</v>
      </c>
      <c r="H36" s="37">
        <f t="shared" si="1"/>
        <v>15</v>
      </c>
      <c r="I36" s="37">
        <f t="shared" si="2"/>
        <v>36.155</v>
      </c>
      <c r="J36" s="37">
        <f t="shared" si="3"/>
        <v>51.155</v>
      </c>
      <c r="K36" s="40"/>
    </row>
  </sheetData>
  <sortState ref="A6:K35">
    <sortCondition ref="J6" descending="1"/>
  </sortState>
  <mergeCells count="5">
    <mergeCell ref="A1:K1"/>
    <mergeCell ref="C2:G2"/>
    <mergeCell ref="H2:J2"/>
    <mergeCell ref="A2:A3"/>
    <mergeCell ref="K2:K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M7" sqref="M7"/>
    </sheetView>
  </sheetViews>
  <sheetFormatPr defaultColWidth="9" defaultRowHeight="13.5"/>
  <cols>
    <col min="1" max="1" width="12.5583333333333" style="20" customWidth="1"/>
    <col min="2" max="5" width="14" style="20" customWidth="1"/>
    <col min="6" max="6" width="17.225" style="21" customWidth="1"/>
    <col min="7" max="7" width="15.775" style="21" customWidth="1"/>
    <col min="8" max="8" width="18.6666666666667" style="21" customWidth="1"/>
    <col min="9" max="9" width="13.775" style="21" customWidth="1"/>
    <col min="10" max="10" width="10" style="20" customWidth="1"/>
    <col min="11" max="16384" width="9" style="20"/>
  </cols>
  <sheetData>
    <row r="1" s="20" customFormat="1" ht="43" customHeight="1" spans="1:10">
      <c r="A1" s="22" t="s">
        <v>49</v>
      </c>
      <c r="B1" s="22"/>
      <c r="C1" s="22"/>
      <c r="D1" s="22"/>
      <c r="E1" s="22"/>
      <c r="F1" s="22"/>
      <c r="G1" s="22"/>
      <c r="H1" s="22"/>
      <c r="I1" s="22"/>
      <c r="J1" s="22"/>
    </row>
    <row r="2" s="20" customFormat="1" ht="38" customHeight="1" spans="1:10">
      <c r="A2" s="23" t="s">
        <v>1</v>
      </c>
      <c r="B2" s="23" t="s">
        <v>50</v>
      </c>
      <c r="C2" s="34" t="s">
        <v>51</v>
      </c>
      <c r="D2" s="34"/>
      <c r="E2" s="34"/>
      <c r="F2" s="23" t="s">
        <v>52</v>
      </c>
      <c r="G2" s="23" t="s">
        <v>53</v>
      </c>
      <c r="H2" s="23" t="s">
        <v>54</v>
      </c>
      <c r="I2" s="23" t="s">
        <v>4</v>
      </c>
      <c r="J2" s="23" t="s">
        <v>5</v>
      </c>
    </row>
    <row r="3" s="20" customFormat="1" ht="38" customHeight="1" spans="1:10">
      <c r="A3" s="23"/>
      <c r="B3" s="23"/>
      <c r="C3" s="23" t="s">
        <v>55</v>
      </c>
      <c r="D3" s="23" t="s">
        <v>56</v>
      </c>
      <c r="E3" s="23" t="s">
        <v>57</v>
      </c>
      <c r="F3" s="23"/>
      <c r="G3" s="23"/>
      <c r="H3" s="23"/>
      <c r="I3" s="23"/>
      <c r="J3" s="23"/>
    </row>
    <row r="4" s="20" customFormat="1" ht="24" customHeight="1" spans="1:10">
      <c r="A4" s="32" t="s">
        <v>58</v>
      </c>
      <c r="B4" s="35">
        <v>62</v>
      </c>
      <c r="C4" s="36">
        <v>92.9</v>
      </c>
      <c r="D4" s="36">
        <v>95.6</v>
      </c>
      <c r="E4" s="36">
        <v>92.72</v>
      </c>
      <c r="F4" s="37">
        <f>(C4+D4+E4)/3</f>
        <v>93.74</v>
      </c>
      <c r="G4" s="26">
        <f>ROUND(B4*0.3,2)</f>
        <v>18.6</v>
      </c>
      <c r="H4" s="26">
        <f>ROUND(F4*0.7,2)</f>
        <v>65.62</v>
      </c>
      <c r="I4" s="26">
        <f t="shared" ref="I4:I33" si="0">H4+G4</f>
        <v>84.22</v>
      </c>
      <c r="J4" s="26"/>
    </row>
    <row r="5" s="20" customFormat="1" ht="24" customHeight="1" spans="1:10">
      <c r="A5" s="32" t="s">
        <v>59</v>
      </c>
      <c r="B5" s="35">
        <v>66</v>
      </c>
      <c r="C5" s="36">
        <v>92.6</v>
      </c>
      <c r="D5" s="36">
        <v>93.2</v>
      </c>
      <c r="E5" s="36">
        <v>86.8</v>
      </c>
      <c r="F5" s="37">
        <f t="shared" ref="F5:F33" si="1">(C5+D5+E5)/3</f>
        <v>90.8666666666667</v>
      </c>
      <c r="G5" s="26">
        <f t="shared" ref="G4:G33" si="2">ROUND(B5*0.3,2)</f>
        <v>19.8</v>
      </c>
      <c r="H5" s="26">
        <f t="shared" ref="H4:H33" si="3">ROUND(F5*0.7,2)</f>
        <v>63.61</v>
      </c>
      <c r="I5" s="26">
        <f t="shared" si="0"/>
        <v>83.41</v>
      </c>
      <c r="J5" s="26"/>
    </row>
    <row r="6" s="20" customFormat="1" ht="24" customHeight="1" spans="1:10">
      <c r="A6" s="32" t="s">
        <v>60</v>
      </c>
      <c r="B6" s="35">
        <v>50</v>
      </c>
      <c r="C6" s="36">
        <v>92.5</v>
      </c>
      <c r="D6" s="36">
        <v>92.6</v>
      </c>
      <c r="E6" s="36">
        <v>96.4</v>
      </c>
      <c r="F6" s="37">
        <f t="shared" si="1"/>
        <v>93.8333333333333</v>
      </c>
      <c r="G6" s="26">
        <f t="shared" si="2"/>
        <v>15</v>
      </c>
      <c r="H6" s="26">
        <f t="shared" si="3"/>
        <v>65.68</v>
      </c>
      <c r="I6" s="26">
        <f t="shared" si="0"/>
        <v>80.68</v>
      </c>
      <c r="J6" s="26"/>
    </row>
    <row r="7" s="20" customFormat="1" ht="24" customHeight="1" spans="1:10">
      <c r="A7" s="26" t="s">
        <v>61</v>
      </c>
      <c r="B7" s="35">
        <v>80</v>
      </c>
      <c r="C7" s="36">
        <v>73.4</v>
      </c>
      <c r="D7" s="36">
        <v>78.4</v>
      </c>
      <c r="E7" s="36">
        <v>58.78</v>
      </c>
      <c r="F7" s="37">
        <f t="shared" si="1"/>
        <v>70.1933333333333</v>
      </c>
      <c r="G7" s="26">
        <f t="shared" si="2"/>
        <v>24</v>
      </c>
      <c r="H7" s="26">
        <f t="shared" si="3"/>
        <v>49.14</v>
      </c>
      <c r="I7" s="26">
        <f t="shared" si="0"/>
        <v>73.14</v>
      </c>
      <c r="J7" s="26"/>
    </row>
    <row r="8" s="20" customFormat="1" ht="24" customHeight="1" spans="1:10">
      <c r="A8" s="26" t="s">
        <v>62</v>
      </c>
      <c r="B8" s="35">
        <v>62</v>
      </c>
      <c r="C8" s="36">
        <v>80.4</v>
      </c>
      <c r="D8" s="36">
        <v>78.4</v>
      </c>
      <c r="E8" s="36">
        <v>66.68</v>
      </c>
      <c r="F8" s="37">
        <f t="shared" si="1"/>
        <v>75.16</v>
      </c>
      <c r="G8" s="26">
        <f t="shared" si="2"/>
        <v>18.6</v>
      </c>
      <c r="H8" s="26">
        <f t="shared" si="3"/>
        <v>52.61</v>
      </c>
      <c r="I8" s="26">
        <f t="shared" si="0"/>
        <v>71.21</v>
      </c>
      <c r="J8" s="26"/>
    </row>
    <row r="9" s="20" customFormat="1" ht="24" customHeight="1" spans="1:10">
      <c r="A9" s="32" t="s">
        <v>63</v>
      </c>
      <c r="B9" s="35">
        <v>54</v>
      </c>
      <c r="C9" s="36">
        <v>69.4</v>
      </c>
      <c r="D9" s="36">
        <v>79.8</v>
      </c>
      <c r="E9" s="36">
        <v>78.64</v>
      </c>
      <c r="F9" s="37">
        <f t="shared" si="1"/>
        <v>75.9466666666667</v>
      </c>
      <c r="G9" s="26">
        <f t="shared" si="2"/>
        <v>16.2</v>
      </c>
      <c r="H9" s="26">
        <f t="shared" si="3"/>
        <v>53.16</v>
      </c>
      <c r="I9" s="26">
        <f t="shared" si="0"/>
        <v>69.36</v>
      </c>
      <c r="J9" s="26"/>
    </row>
    <row r="10" s="20" customFormat="1" ht="24" customHeight="1" spans="1:10">
      <c r="A10" s="25" t="s">
        <v>64</v>
      </c>
      <c r="B10" s="35">
        <v>78</v>
      </c>
      <c r="C10" s="36">
        <v>69.6</v>
      </c>
      <c r="D10" s="36">
        <v>82.2</v>
      </c>
      <c r="E10" s="36">
        <v>42.2</v>
      </c>
      <c r="F10" s="37">
        <f t="shared" si="1"/>
        <v>64.6666666666667</v>
      </c>
      <c r="G10" s="26">
        <f t="shared" si="2"/>
        <v>23.4</v>
      </c>
      <c r="H10" s="26">
        <f t="shared" si="3"/>
        <v>45.27</v>
      </c>
      <c r="I10" s="26">
        <f t="shared" si="0"/>
        <v>68.67</v>
      </c>
      <c r="J10" s="26"/>
    </row>
    <row r="11" s="20" customFormat="1" ht="24" customHeight="1" spans="1:10">
      <c r="A11" s="32" t="s">
        <v>65</v>
      </c>
      <c r="B11" s="35">
        <v>54</v>
      </c>
      <c r="C11" s="36">
        <v>71.6</v>
      </c>
      <c r="D11" s="36">
        <v>78.2</v>
      </c>
      <c r="E11" s="36">
        <v>61.6</v>
      </c>
      <c r="F11" s="37">
        <f t="shared" si="1"/>
        <v>70.4666666666667</v>
      </c>
      <c r="G11" s="26">
        <f t="shared" si="2"/>
        <v>16.2</v>
      </c>
      <c r="H11" s="26">
        <f t="shared" si="3"/>
        <v>49.33</v>
      </c>
      <c r="I11" s="26">
        <f t="shared" si="0"/>
        <v>65.53</v>
      </c>
      <c r="J11" s="26"/>
    </row>
    <row r="12" s="20" customFormat="1" ht="24" customHeight="1" spans="1:10">
      <c r="A12" s="32" t="s">
        <v>66</v>
      </c>
      <c r="B12" s="35">
        <v>52</v>
      </c>
      <c r="C12" s="36">
        <v>65.3</v>
      </c>
      <c r="D12" s="36">
        <v>80.6</v>
      </c>
      <c r="E12" s="36">
        <v>67.9</v>
      </c>
      <c r="F12" s="37">
        <f t="shared" si="1"/>
        <v>71.2666666666667</v>
      </c>
      <c r="G12" s="26">
        <f t="shared" si="2"/>
        <v>15.6</v>
      </c>
      <c r="H12" s="26">
        <f t="shared" si="3"/>
        <v>49.89</v>
      </c>
      <c r="I12" s="26">
        <f t="shared" si="0"/>
        <v>65.49</v>
      </c>
      <c r="J12" s="26"/>
    </row>
    <row r="13" s="20" customFormat="1" ht="24" customHeight="1" spans="1:10">
      <c r="A13" s="7" t="s">
        <v>67</v>
      </c>
      <c r="B13" s="35">
        <v>56</v>
      </c>
      <c r="C13" s="36">
        <v>72.5</v>
      </c>
      <c r="D13" s="36">
        <v>76.4</v>
      </c>
      <c r="E13" s="36">
        <v>55</v>
      </c>
      <c r="F13" s="37">
        <f t="shared" si="1"/>
        <v>67.9666666666667</v>
      </c>
      <c r="G13" s="26">
        <f t="shared" si="2"/>
        <v>16.8</v>
      </c>
      <c r="H13" s="26">
        <f t="shared" si="3"/>
        <v>47.58</v>
      </c>
      <c r="I13" s="26">
        <f t="shared" si="0"/>
        <v>64.38</v>
      </c>
      <c r="J13" s="26"/>
    </row>
    <row r="14" s="20" customFormat="1" ht="24" customHeight="1" spans="1:10">
      <c r="A14" s="32" t="s">
        <v>68</v>
      </c>
      <c r="B14" s="35">
        <v>64</v>
      </c>
      <c r="C14" s="36">
        <v>55.3</v>
      </c>
      <c r="D14" s="36">
        <v>79.4</v>
      </c>
      <c r="E14" s="36">
        <v>55.6</v>
      </c>
      <c r="F14" s="37">
        <f t="shared" si="1"/>
        <v>63.4333333333333</v>
      </c>
      <c r="G14" s="26">
        <f t="shared" si="2"/>
        <v>19.2</v>
      </c>
      <c r="H14" s="26">
        <f t="shared" si="3"/>
        <v>44.4</v>
      </c>
      <c r="I14" s="26">
        <f t="shared" si="0"/>
        <v>63.6</v>
      </c>
      <c r="J14" s="26"/>
    </row>
    <row r="15" s="20" customFormat="1" ht="24" customHeight="1" spans="1:10">
      <c r="A15" s="26" t="s">
        <v>69</v>
      </c>
      <c r="B15" s="35">
        <v>86</v>
      </c>
      <c r="C15" s="36">
        <v>62.9</v>
      </c>
      <c r="D15" s="36">
        <v>21.6</v>
      </c>
      <c r="E15" s="36">
        <v>70.8</v>
      </c>
      <c r="F15" s="37">
        <f t="shared" si="1"/>
        <v>51.7666666666667</v>
      </c>
      <c r="G15" s="26">
        <f t="shared" si="2"/>
        <v>25.8</v>
      </c>
      <c r="H15" s="26">
        <f t="shared" si="3"/>
        <v>36.24</v>
      </c>
      <c r="I15" s="26">
        <f t="shared" si="0"/>
        <v>62.04</v>
      </c>
      <c r="J15" s="26"/>
    </row>
    <row r="16" s="20" customFormat="1" ht="24" customHeight="1" spans="1:10">
      <c r="A16" s="7" t="s">
        <v>70</v>
      </c>
      <c r="B16" s="35">
        <v>42</v>
      </c>
      <c r="C16" s="36">
        <v>68.6</v>
      </c>
      <c r="D16" s="36">
        <v>79.2</v>
      </c>
      <c r="E16" s="36">
        <v>63.52</v>
      </c>
      <c r="F16" s="37">
        <f t="shared" si="1"/>
        <v>70.44</v>
      </c>
      <c r="G16" s="26">
        <f t="shared" si="2"/>
        <v>12.6</v>
      </c>
      <c r="H16" s="26">
        <f t="shared" si="3"/>
        <v>49.31</v>
      </c>
      <c r="I16" s="26">
        <f t="shared" si="0"/>
        <v>61.91</v>
      </c>
      <c r="J16" s="26"/>
    </row>
    <row r="17" s="20" customFormat="1" ht="24" customHeight="1" spans="1:10">
      <c r="A17" s="32" t="s">
        <v>71</v>
      </c>
      <c r="B17" s="35">
        <v>70</v>
      </c>
      <c r="C17" s="36">
        <v>49</v>
      </c>
      <c r="D17" s="36">
        <v>64.2</v>
      </c>
      <c r="E17" s="36">
        <v>53</v>
      </c>
      <c r="F17" s="37">
        <f t="shared" si="1"/>
        <v>55.4</v>
      </c>
      <c r="G17" s="26">
        <f t="shared" si="2"/>
        <v>21</v>
      </c>
      <c r="H17" s="26">
        <f t="shared" si="3"/>
        <v>38.78</v>
      </c>
      <c r="I17" s="26">
        <f t="shared" si="0"/>
        <v>59.78</v>
      </c>
      <c r="J17" s="26"/>
    </row>
    <row r="18" s="20" customFormat="1" ht="24" customHeight="1" spans="1:10">
      <c r="A18" s="32" t="s">
        <v>72</v>
      </c>
      <c r="B18" s="35">
        <v>54</v>
      </c>
      <c r="C18" s="36">
        <v>50.7</v>
      </c>
      <c r="D18" s="36">
        <v>71.8</v>
      </c>
      <c r="E18" s="36">
        <v>64.16</v>
      </c>
      <c r="F18" s="37">
        <f t="shared" si="1"/>
        <v>62.22</v>
      </c>
      <c r="G18" s="26">
        <f t="shared" si="2"/>
        <v>16.2</v>
      </c>
      <c r="H18" s="26">
        <f t="shared" si="3"/>
        <v>43.55</v>
      </c>
      <c r="I18" s="26">
        <f t="shared" si="0"/>
        <v>59.75</v>
      </c>
      <c r="J18" s="26"/>
    </row>
    <row r="19" s="20" customFormat="1" ht="24" customHeight="1" spans="1:10">
      <c r="A19" s="25" t="s">
        <v>73</v>
      </c>
      <c r="B19" s="35">
        <v>50</v>
      </c>
      <c r="C19" s="36">
        <v>64.9</v>
      </c>
      <c r="D19" s="36">
        <v>74.2</v>
      </c>
      <c r="E19" s="36">
        <v>51</v>
      </c>
      <c r="F19" s="37">
        <f t="shared" si="1"/>
        <v>63.3666666666667</v>
      </c>
      <c r="G19" s="26">
        <f t="shared" si="2"/>
        <v>15</v>
      </c>
      <c r="H19" s="26">
        <f t="shared" si="3"/>
        <v>44.36</v>
      </c>
      <c r="I19" s="26">
        <f t="shared" si="0"/>
        <v>59.36</v>
      </c>
      <c r="J19" s="26"/>
    </row>
    <row r="20" s="20" customFormat="1" ht="24" customHeight="1" spans="1:10">
      <c r="A20" s="32" t="s">
        <v>74</v>
      </c>
      <c r="B20" s="35">
        <v>50</v>
      </c>
      <c r="C20" s="36">
        <v>59.3</v>
      </c>
      <c r="D20" s="36">
        <v>73.8</v>
      </c>
      <c r="E20" s="36">
        <v>56</v>
      </c>
      <c r="F20" s="37">
        <f t="shared" si="1"/>
        <v>63.0333333333333</v>
      </c>
      <c r="G20" s="26">
        <f t="shared" si="2"/>
        <v>15</v>
      </c>
      <c r="H20" s="26">
        <f t="shared" si="3"/>
        <v>44.12</v>
      </c>
      <c r="I20" s="26">
        <f t="shared" si="0"/>
        <v>59.12</v>
      </c>
      <c r="J20" s="26"/>
    </row>
    <row r="21" s="20" customFormat="1" ht="24" customHeight="1" spans="1:10">
      <c r="A21" s="32" t="s">
        <v>75</v>
      </c>
      <c r="B21" s="35">
        <v>40</v>
      </c>
      <c r="C21" s="36">
        <v>59.8</v>
      </c>
      <c r="D21" s="36">
        <v>81.4</v>
      </c>
      <c r="E21" s="36">
        <v>60.2</v>
      </c>
      <c r="F21" s="37">
        <f t="shared" si="1"/>
        <v>67.1333333333333</v>
      </c>
      <c r="G21" s="26">
        <f t="shared" si="2"/>
        <v>12</v>
      </c>
      <c r="H21" s="26">
        <f t="shared" si="3"/>
        <v>46.99</v>
      </c>
      <c r="I21" s="26">
        <f t="shared" si="0"/>
        <v>58.99</v>
      </c>
      <c r="J21" s="26"/>
    </row>
    <row r="22" s="20" customFormat="1" ht="24" customHeight="1" spans="1:10">
      <c r="A22" s="32" t="s">
        <v>76</v>
      </c>
      <c r="B22" s="35">
        <v>48</v>
      </c>
      <c r="C22" s="36">
        <v>62.2</v>
      </c>
      <c r="D22" s="36">
        <v>78.8</v>
      </c>
      <c r="E22" s="36">
        <v>48.4</v>
      </c>
      <c r="F22" s="37">
        <f t="shared" si="1"/>
        <v>63.1333333333333</v>
      </c>
      <c r="G22" s="26">
        <f t="shared" si="2"/>
        <v>14.4</v>
      </c>
      <c r="H22" s="26">
        <f t="shared" si="3"/>
        <v>44.19</v>
      </c>
      <c r="I22" s="26">
        <f t="shared" si="0"/>
        <v>58.59</v>
      </c>
      <c r="J22" s="26"/>
    </row>
    <row r="23" s="20" customFormat="1" ht="24" customHeight="1" spans="1:10">
      <c r="A23" s="32" t="s">
        <v>77</v>
      </c>
      <c r="B23" s="35">
        <v>52</v>
      </c>
      <c r="C23" s="36">
        <v>58.5</v>
      </c>
      <c r="D23" s="36">
        <v>68</v>
      </c>
      <c r="E23" s="36">
        <v>57.7</v>
      </c>
      <c r="F23" s="37">
        <f t="shared" si="1"/>
        <v>61.4</v>
      </c>
      <c r="G23" s="26">
        <f t="shared" si="2"/>
        <v>15.6</v>
      </c>
      <c r="H23" s="26">
        <f t="shared" si="3"/>
        <v>42.98</v>
      </c>
      <c r="I23" s="26">
        <f t="shared" si="0"/>
        <v>58.58</v>
      </c>
      <c r="J23" s="26"/>
    </row>
    <row r="24" s="20" customFormat="1" ht="24" customHeight="1" spans="1:10">
      <c r="A24" s="32" t="s">
        <v>78</v>
      </c>
      <c r="B24" s="35">
        <v>54</v>
      </c>
      <c r="C24" s="36">
        <v>67.5</v>
      </c>
      <c r="D24" s="36">
        <v>72.4</v>
      </c>
      <c r="E24" s="36">
        <v>41.4</v>
      </c>
      <c r="F24" s="37">
        <f t="shared" si="1"/>
        <v>60.4333333333333</v>
      </c>
      <c r="G24" s="26">
        <f t="shared" si="2"/>
        <v>16.2</v>
      </c>
      <c r="H24" s="26">
        <f t="shared" si="3"/>
        <v>42.3</v>
      </c>
      <c r="I24" s="26">
        <f t="shared" si="0"/>
        <v>58.5</v>
      </c>
      <c r="J24" s="26"/>
    </row>
    <row r="25" s="20" customFormat="1" ht="24" customHeight="1" spans="1:10">
      <c r="A25" s="7" t="s">
        <v>79</v>
      </c>
      <c r="B25" s="35">
        <v>44</v>
      </c>
      <c r="C25" s="36">
        <v>69.7</v>
      </c>
      <c r="D25" s="36">
        <v>76</v>
      </c>
      <c r="E25" s="36">
        <v>48.4</v>
      </c>
      <c r="F25" s="37">
        <f t="shared" si="1"/>
        <v>64.7</v>
      </c>
      <c r="G25" s="26">
        <f t="shared" si="2"/>
        <v>13.2</v>
      </c>
      <c r="H25" s="26">
        <f t="shared" si="3"/>
        <v>45.29</v>
      </c>
      <c r="I25" s="26">
        <f t="shared" si="0"/>
        <v>58.49</v>
      </c>
      <c r="J25" s="26"/>
    </row>
    <row r="26" s="20" customFormat="1" ht="24" customHeight="1" spans="1:10">
      <c r="A26" s="25" t="s">
        <v>80</v>
      </c>
      <c r="B26" s="35">
        <v>30</v>
      </c>
      <c r="C26" s="36">
        <v>71.1</v>
      </c>
      <c r="D26" s="36">
        <v>76.4</v>
      </c>
      <c r="E26" s="36">
        <v>60.85</v>
      </c>
      <c r="F26" s="37">
        <f t="shared" si="1"/>
        <v>69.45</v>
      </c>
      <c r="G26" s="26">
        <f t="shared" si="2"/>
        <v>9</v>
      </c>
      <c r="H26" s="26">
        <f t="shared" si="3"/>
        <v>48.62</v>
      </c>
      <c r="I26" s="26">
        <f t="shared" si="0"/>
        <v>57.62</v>
      </c>
      <c r="J26" s="26"/>
    </row>
    <row r="27" s="20" customFormat="1" ht="24" customHeight="1" spans="1:10">
      <c r="A27" s="32" t="s">
        <v>81</v>
      </c>
      <c r="B27" s="35">
        <v>40</v>
      </c>
      <c r="C27" s="36">
        <v>63.7</v>
      </c>
      <c r="D27" s="36">
        <v>74.8</v>
      </c>
      <c r="E27" s="36">
        <v>51.6</v>
      </c>
      <c r="F27" s="37">
        <f t="shared" si="1"/>
        <v>63.3666666666667</v>
      </c>
      <c r="G27" s="26">
        <f t="shared" si="2"/>
        <v>12</v>
      </c>
      <c r="H27" s="26">
        <f t="shared" si="3"/>
        <v>44.36</v>
      </c>
      <c r="I27" s="26">
        <f t="shared" si="0"/>
        <v>56.36</v>
      </c>
      <c r="J27" s="26"/>
    </row>
    <row r="28" s="20" customFormat="1" ht="24" customHeight="1" spans="1:10">
      <c r="A28" s="25" t="s">
        <v>82</v>
      </c>
      <c r="B28" s="35">
        <v>56</v>
      </c>
      <c r="C28" s="36">
        <v>50.9</v>
      </c>
      <c r="D28" s="36">
        <v>72.4</v>
      </c>
      <c r="E28" s="36">
        <v>40</v>
      </c>
      <c r="F28" s="37">
        <f t="shared" si="1"/>
        <v>54.4333333333333</v>
      </c>
      <c r="G28" s="26">
        <f t="shared" si="2"/>
        <v>16.8</v>
      </c>
      <c r="H28" s="26">
        <f t="shared" si="3"/>
        <v>38.1</v>
      </c>
      <c r="I28" s="26">
        <f t="shared" si="0"/>
        <v>54.9</v>
      </c>
      <c r="J28" s="26"/>
    </row>
    <row r="29" s="20" customFormat="1" ht="24" customHeight="1" spans="1:10">
      <c r="A29" s="32" t="s">
        <v>83</v>
      </c>
      <c r="B29" s="35">
        <v>42</v>
      </c>
      <c r="C29" s="36">
        <v>61.4</v>
      </c>
      <c r="D29" s="36">
        <v>71.6</v>
      </c>
      <c r="E29" s="36">
        <v>42.5</v>
      </c>
      <c r="F29" s="37">
        <f t="shared" si="1"/>
        <v>58.5</v>
      </c>
      <c r="G29" s="26">
        <f t="shared" si="2"/>
        <v>12.6</v>
      </c>
      <c r="H29" s="26">
        <f t="shared" si="3"/>
        <v>40.95</v>
      </c>
      <c r="I29" s="26">
        <f t="shared" si="0"/>
        <v>53.55</v>
      </c>
      <c r="J29" s="26"/>
    </row>
    <row r="30" s="20" customFormat="1" ht="24" customHeight="1" spans="1:10">
      <c r="A30" s="32" t="s">
        <v>84</v>
      </c>
      <c r="B30" s="35">
        <v>48</v>
      </c>
      <c r="C30" s="36">
        <v>61.3</v>
      </c>
      <c r="D30" s="36">
        <v>54.8</v>
      </c>
      <c r="E30" s="36">
        <v>51.2</v>
      </c>
      <c r="F30" s="37">
        <f t="shared" si="1"/>
        <v>55.7666666666667</v>
      </c>
      <c r="G30" s="26">
        <f t="shared" si="2"/>
        <v>14.4</v>
      </c>
      <c r="H30" s="26">
        <f t="shared" si="3"/>
        <v>39.04</v>
      </c>
      <c r="I30" s="26">
        <f t="shared" si="0"/>
        <v>53.44</v>
      </c>
      <c r="J30" s="26"/>
    </row>
    <row r="31" s="20" customFormat="1" ht="24" customHeight="1" spans="1:10">
      <c r="A31" s="25" t="s">
        <v>85</v>
      </c>
      <c r="B31" s="35">
        <v>54</v>
      </c>
      <c r="C31" s="36">
        <v>41.1</v>
      </c>
      <c r="D31" s="36">
        <v>59.8</v>
      </c>
      <c r="E31" s="36">
        <v>29.4</v>
      </c>
      <c r="F31" s="37">
        <f t="shared" si="1"/>
        <v>43.4333333333333</v>
      </c>
      <c r="G31" s="26">
        <f t="shared" si="2"/>
        <v>16.2</v>
      </c>
      <c r="H31" s="26">
        <f t="shared" si="3"/>
        <v>30.4</v>
      </c>
      <c r="I31" s="26">
        <f t="shared" si="0"/>
        <v>46.6</v>
      </c>
      <c r="J31" s="39"/>
    </row>
    <row r="32" s="20" customFormat="1" ht="24" customHeight="1" spans="1:10">
      <c r="A32" s="25" t="s">
        <v>86</v>
      </c>
      <c r="B32" s="35">
        <v>36</v>
      </c>
      <c r="C32" s="36">
        <v>49.9</v>
      </c>
      <c r="D32" s="36">
        <v>51.6</v>
      </c>
      <c r="E32" s="36">
        <v>31</v>
      </c>
      <c r="F32" s="37">
        <f t="shared" si="1"/>
        <v>44.1666666666667</v>
      </c>
      <c r="G32" s="26">
        <f t="shared" si="2"/>
        <v>10.8</v>
      </c>
      <c r="H32" s="26">
        <f t="shared" si="3"/>
        <v>30.92</v>
      </c>
      <c r="I32" s="26">
        <f t="shared" si="0"/>
        <v>41.72</v>
      </c>
      <c r="J32" s="39"/>
    </row>
    <row r="33" s="20" customFormat="1" ht="24" customHeight="1" spans="1:10">
      <c r="A33" s="38" t="s">
        <v>87</v>
      </c>
      <c r="B33" s="35">
        <v>46</v>
      </c>
      <c r="C33" s="36">
        <v>49.6</v>
      </c>
      <c r="D33" s="36">
        <v>21.8</v>
      </c>
      <c r="E33" s="36">
        <v>27.2</v>
      </c>
      <c r="F33" s="37">
        <f t="shared" si="1"/>
        <v>32.8666666666667</v>
      </c>
      <c r="G33" s="26">
        <f t="shared" si="2"/>
        <v>13.8</v>
      </c>
      <c r="H33" s="26">
        <f t="shared" si="3"/>
        <v>23.01</v>
      </c>
      <c r="I33" s="26">
        <f t="shared" si="0"/>
        <v>36.81</v>
      </c>
      <c r="J33" s="39"/>
    </row>
  </sheetData>
  <mergeCells count="9">
    <mergeCell ref="A1:J1"/>
    <mergeCell ref="C2:E2"/>
    <mergeCell ref="A2:A3"/>
    <mergeCell ref="B2:B3"/>
    <mergeCell ref="F2:F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L13" sqref="L13"/>
    </sheetView>
  </sheetViews>
  <sheetFormatPr defaultColWidth="9" defaultRowHeight="13.5" outlineLevelCol="6"/>
  <cols>
    <col min="1" max="1" width="9.89166666666667" style="29" customWidth="1"/>
    <col min="2" max="2" width="14.75" style="29" customWidth="1"/>
    <col min="3" max="3" width="18.125" style="29" customWidth="1"/>
    <col min="4" max="4" width="17.8916666666667" style="29" customWidth="1"/>
    <col min="5" max="5" width="18.25" style="29" customWidth="1"/>
    <col min="6" max="6" width="17" style="29" customWidth="1"/>
    <col min="7" max="16384" width="9" style="28"/>
  </cols>
  <sheetData>
    <row r="1" s="28" customFormat="1" ht="36" customHeight="1" spans="1:7">
      <c r="A1" s="4" t="s">
        <v>88</v>
      </c>
      <c r="B1" s="4"/>
      <c r="C1" s="4"/>
      <c r="D1" s="4"/>
      <c r="E1" s="4"/>
      <c r="F1" s="4"/>
      <c r="G1" s="4"/>
    </row>
    <row r="2" s="28" customFormat="1" ht="43" customHeight="1" spans="1:7">
      <c r="A2" s="30" t="s">
        <v>1</v>
      </c>
      <c r="B2" s="5" t="s">
        <v>89</v>
      </c>
      <c r="C2" s="24" t="s">
        <v>90</v>
      </c>
      <c r="D2" s="5" t="s">
        <v>91</v>
      </c>
      <c r="E2" s="24" t="s">
        <v>92</v>
      </c>
      <c r="F2" s="5" t="s">
        <v>4</v>
      </c>
      <c r="G2" s="5" t="s">
        <v>5</v>
      </c>
    </row>
    <row r="3" s="28" customFormat="1" ht="27" customHeight="1" spans="1:7">
      <c r="A3" s="7" t="s">
        <v>93</v>
      </c>
      <c r="B3" s="7">
        <v>85.2</v>
      </c>
      <c r="C3" s="31">
        <f t="shared" ref="C3:C32" si="0">B3*0.3</f>
        <v>25.56</v>
      </c>
      <c r="D3" s="7">
        <v>83</v>
      </c>
      <c r="E3" s="7">
        <f t="shared" ref="E3:E32" si="1">D3*0.7</f>
        <v>58.1</v>
      </c>
      <c r="F3" s="31">
        <f t="shared" ref="F3:F32" si="2">C3+E3</f>
        <v>83.66</v>
      </c>
      <c r="G3" s="7"/>
    </row>
    <row r="4" s="28" customFormat="1" ht="27" customHeight="1" spans="1:7">
      <c r="A4" s="31" t="s">
        <v>94</v>
      </c>
      <c r="B4" s="7">
        <v>94.25</v>
      </c>
      <c r="C4" s="31">
        <f t="shared" si="0"/>
        <v>28.275</v>
      </c>
      <c r="D4" s="7">
        <v>71.4</v>
      </c>
      <c r="E4" s="7">
        <f t="shared" si="1"/>
        <v>49.98</v>
      </c>
      <c r="F4" s="31">
        <f t="shared" si="2"/>
        <v>78.255</v>
      </c>
      <c r="G4" s="7"/>
    </row>
    <row r="5" s="28" customFormat="1" ht="27" customHeight="1" spans="1:7">
      <c r="A5" s="31" t="s">
        <v>95</v>
      </c>
      <c r="B5" s="7">
        <v>89.62</v>
      </c>
      <c r="C5" s="31">
        <f t="shared" si="0"/>
        <v>26.886</v>
      </c>
      <c r="D5" s="7">
        <v>73.2</v>
      </c>
      <c r="E5" s="7">
        <f t="shared" si="1"/>
        <v>51.24</v>
      </c>
      <c r="F5" s="31">
        <f t="shared" si="2"/>
        <v>78.126</v>
      </c>
      <c r="G5" s="7"/>
    </row>
    <row r="6" s="28" customFormat="1" ht="27" customHeight="1" spans="1:7">
      <c r="A6" s="31" t="s">
        <v>96</v>
      </c>
      <c r="B6" s="7">
        <v>69.5</v>
      </c>
      <c r="C6" s="31">
        <f t="shared" si="0"/>
        <v>20.85</v>
      </c>
      <c r="D6" s="7">
        <v>79</v>
      </c>
      <c r="E6" s="7">
        <f t="shared" si="1"/>
        <v>55.3</v>
      </c>
      <c r="F6" s="31">
        <f t="shared" si="2"/>
        <v>76.15</v>
      </c>
      <c r="G6" s="7"/>
    </row>
    <row r="7" s="28" customFormat="1" ht="27" customHeight="1" spans="1:7">
      <c r="A7" s="31" t="s">
        <v>97</v>
      </c>
      <c r="B7" s="7">
        <v>60.61</v>
      </c>
      <c r="C7" s="31">
        <f t="shared" si="0"/>
        <v>18.183</v>
      </c>
      <c r="D7" s="7">
        <v>82.8</v>
      </c>
      <c r="E7" s="7">
        <f t="shared" si="1"/>
        <v>57.96</v>
      </c>
      <c r="F7" s="31">
        <f t="shared" si="2"/>
        <v>76.143</v>
      </c>
      <c r="G7" s="7"/>
    </row>
    <row r="8" s="28" customFormat="1" ht="27" customHeight="1" spans="1:7">
      <c r="A8" s="7" t="s">
        <v>98</v>
      </c>
      <c r="B8" s="31">
        <v>87</v>
      </c>
      <c r="C8" s="31">
        <f t="shared" si="0"/>
        <v>26.1</v>
      </c>
      <c r="D8" s="7">
        <v>70.8</v>
      </c>
      <c r="E8" s="7">
        <f t="shared" si="1"/>
        <v>49.56</v>
      </c>
      <c r="F8" s="31">
        <f t="shared" si="2"/>
        <v>75.66</v>
      </c>
      <c r="G8" s="7"/>
    </row>
    <row r="9" s="28" customFormat="1" ht="27" customHeight="1" spans="1:7">
      <c r="A9" s="32" t="s">
        <v>99</v>
      </c>
      <c r="B9" s="7">
        <v>61.45</v>
      </c>
      <c r="C9" s="31">
        <f t="shared" si="0"/>
        <v>18.435</v>
      </c>
      <c r="D9" s="7">
        <v>75.4</v>
      </c>
      <c r="E9" s="7">
        <f t="shared" si="1"/>
        <v>52.78</v>
      </c>
      <c r="F9" s="31">
        <f t="shared" si="2"/>
        <v>71.215</v>
      </c>
      <c r="G9" s="7"/>
    </row>
    <row r="10" s="28" customFormat="1" ht="27" customHeight="1" spans="1:7">
      <c r="A10" s="7" t="s">
        <v>100</v>
      </c>
      <c r="B10" s="7">
        <v>53.24</v>
      </c>
      <c r="C10" s="31">
        <f t="shared" si="0"/>
        <v>15.972</v>
      </c>
      <c r="D10" s="7">
        <v>75.2</v>
      </c>
      <c r="E10" s="7">
        <f t="shared" si="1"/>
        <v>52.64</v>
      </c>
      <c r="F10" s="31">
        <f t="shared" si="2"/>
        <v>68.612</v>
      </c>
      <c r="G10" s="7"/>
    </row>
    <row r="11" s="28" customFormat="1" ht="27" customHeight="1" spans="1:7">
      <c r="A11" s="32" t="s">
        <v>101</v>
      </c>
      <c r="B11" s="7">
        <v>49.99</v>
      </c>
      <c r="C11" s="31">
        <f t="shared" si="0"/>
        <v>14.997</v>
      </c>
      <c r="D11" s="7">
        <v>75.8</v>
      </c>
      <c r="E11" s="7">
        <f t="shared" si="1"/>
        <v>53.06</v>
      </c>
      <c r="F11" s="31">
        <f t="shared" si="2"/>
        <v>68.057</v>
      </c>
      <c r="G11" s="7"/>
    </row>
    <row r="12" s="28" customFormat="1" ht="27" customHeight="1" spans="1:7">
      <c r="A12" s="32" t="s">
        <v>102</v>
      </c>
      <c r="B12" s="7">
        <v>45.97</v>
      </c>
      <c r="C12" s="31">
        <f t="shared" si="0"/>
        <v>13.791</v>
      </c>
      <c r="D12" s="7">
        <v>75.8</v>
      </c>
      <c r="E12" s="7">
        <f t="shared" si="1"/>
        <v>53.06</v>
      </c>
      <c r="F12" s="31">
        <f t="shared" si="2"/>
        <v>66.851</v>
      </c>
      <c r="G12" s="7"/>
    </row>
    <row r="13" s="28" customFormat="1" ht="27" customHeight="1" spans="1:7">
      <c r="A13" s="32" t="s">
        <v>103</v>
      </c>
      <c r="B13" s="7">
        <v>45.57</v>
      </c>
      <c r="C13" s="31">
        <f t="shared" si="0"/>
        <v>13.671</v>
      </c>
      <c r="D13" s="7">
        <v>74.8</v>
      </c>
      <c r="E13" s="7">
        <f t="shared" si="1"/>
        <v>52.36</v>
      </c>
      <c r="F13" s="31">
        <f t="shared" si="2"/>
        <v>66.031</v>
      </c>
      <c r="G13" s="7"/>
    </row>
    <row r="14" s="28" customFormat="1" ht="27" customHeight="1" spans="1:7">
      <c r="A14" s="32" t="s">
        <v>104</v>
      </c>
      <c r="B14" s="7">
        <v>50.77</v>
      </c>
      <c r="C14" s="31">
        <f t="shared" si="0"/>
        <v>15.231</v>
      </c>
      <c r="D14" s="7">
        <v>71.2</v>
      </c>
      <c r="E14" s="7">
        <f t="shared" si="1"/>
        <v>49.84</v>
      </c>
      <c r="F14" s="31">
        <f t="shared" si="2"/>
        <v>65.071</v>
      </c>
      <c r="G14" s="7"/>
    </row>
    <row r="15" s="28" customFormat="1" ht="27" customHeight="1" spans="1:7">
      <c r="A15" s="32" t="s">
        <v>105</v>
      </c>
      <c r="B15" s="7">
        <v>52.57</v>
      </c>
      <c r="C15" s="31">
        <f t="shared" si="0"/>
        <v>15.771</v>
      </c>
      <c r="D15" s="7">
        <v>70.4</v>
      </c>
      <c r="E15" s="7">
        <f t="shared" si="1"/>
        <v>49.28</v>
      </c>
      <c r="F15" s="31">
        <f t="shared" si="2"/>
        <v>65.051</v>
      </c>
      <c r="G15" s="7"/>
    </row>
    <row r="16" s="28" customFormat="1" ht="27" customHeight="1" spans="1:7">
      <c r="A16" s="32" t="s">
        <v>106</v>
      </c>
      <c r="B16" s="7">
        <v>39.06</v>
      </c>
      <c r="C16" s="31">
        <f t="shared" si="0"/>
        <v>11.718</v>
      </c>
      <c r="D16" s="7">
        <v>75.4</v>
      </c>
      <c r="E16" s="7">
        <f t="shared" si="1"/>
        <v>52.78</v>
      </c>
      <c r="F16" s="31">
        <f t="shared" si="2"/>
        <v>64.498</v>
      </c>
      <c r="G16" s="7"/>
    </row>
    <row r="17" s="28" customFormat="1" ht="27" customHeight="1" spans="1:7">
      <c r="A17" s="32" t="s">
        <v>107</v>
      </c>
      <c r="B17" s="7">
        <v>39.37</v>
      </c>
      <c r="C17" s="31">
        <f t="shared" si="0"/>
        <v>11.811</v>
      </c>
      <c r="D17" s="7">
        <v>73.6</v>
      </c>
      <c r="E17" s="7">
        <f t="shared" si="1"/>
        <v>51.52</v>
      </c>
      <c r="F17" s="31">
        <f t="shared" si="2"/>
        <v>63.331</v>
      </c>
      <c r="G17" s="7"/>
    </row>
    <row r="18" s="28" customFormat="1" ht="27" customHeight="1" spans="1:7">
      <c r="A18" s="7" t="s">
        <v>108</v>
      </c>
      <c r="B18" s="7">
        <v>61.89</v>
      </c>
      <c r="C18" s="31">
        <f t="shared" si="0"/>
        <v>18.567</v>
      </c>
      <c r="D18" s="7">
        <v>61.4</v>
      </c>
      <c r="E18" s="7">
        <f t="shared" si="1"/>
        <v>42.98</v>
      </c>
      <c r="F18" s="31">
        <f t="shared" si="2"/>
        <v>61.547</v>
      </c>
      <c r="G18" s="7"/>
    </row>
    <row r="19" s="28" customFormat="1" ht="27" customHeight="1" spans="1:7">
      <c r="A19" s="32" t="s">
        <v>109</v>
      </c>
      <c r="B19" s="7">
        <v>19.4</v>
      </c>
      <c r="C19" s="31">
        <f t="shared" si="0"/>
        <v>5.82</v>
      </c>
      <c r="D19" s="7">
        <v>74.2</v>
      </c>
      <c r="E19" s="7">
        <f t="shared" si="1"/>
        <v>51.94</v>
      </c>
      <c r="F19" s="31">
        <f t="shared" si="2"/>
        <v>57.76</v>
      </c>
      <c r="G19" s="7"/>
    </row>
    <row r="20" s="28" customFormat="1" ht="27" customHeight="1" spans="1:7">
      <c r="A20" s="32" t="s">
        <v>110</v>
      </c>
      <c r="B20" s="7">
        <v>49.2</v>
      </c>
      <c r="C20" s="31">
        <f t="shared" si="0"/>
        <v>14.76</v>
      </c>
      <c r="D20" s="7">
        <v>58.4</v>
      </c>
      <c r="E20" s="7">
        <f t="shared" si="1"/>
        <v>40.88</v>
      </c>
      <c r="F20" s="31">
        <f t="shared" si="2"/>
        <v>55.64</v>
      </c>
      <c r="G20" s="7"/>
    </row>
    <row r="21" s="28" customFormat="1" ht="27" customHeight="1" spans="1:7">
      <c r="A21" s="33" t="s">
        <v>111</v>
      </c>
      <c r="B21" s="7">
        <v>17.5</v>
      </c>
      <c r="C21" s="31">
        <f t="shared" si="0"/>
        <v>5.25</v>
      </c>
      <c r="D21" s="7">
        <v>69.6</v>
      </c>
      <c r="E21" s="7">
        <f t="shared" si="1"/>
        <v>48.72</v>
      </c>
      <c r="F21" s="31">
        <f t="shared" si="2"/>
        <v>53.97</v>
      </c>
      <c r="G21" s="7"/>
    </row>
    <row r="22" s="28" customFormat="1" ht="27" customHeight="1" spans="1:7">
      <c r="A22" s="32" t="s">
        <v>112</v>
      </c>
      <c r="B22" s="7">
        <v>14.54</v>
      </c>
      <c r="C22" s="31">
        <f t="shared" si="0"/>
        <v>4.362</v>
      </c>
      <c r="D22" s="7">
        <v>69.4</v>
      </c>
      <c r="E22" s="7">
        <f t="shared" si="1"/>
        <v>48.58</v>
      </c>
      <c r="F22" s="31">
        <f t="shared" si="2"/>
        <v>52.942</v>
      </c>
      <c r="G22" s="7"/>
    </row>
    <row r="23" s="28" customFormat="1" ht="27" customHeight="1" spans="1:7">
      <c r="A23" s="32" t="s">
        <v>113</v>
      </c>
      <c r="B23" s="7">
        <v>22.58</v>
      </c>
      <c r="C23" s="31">
        <f t="shared" si="0"/>
        <v>6.774</v>
      </c>
      <c r="D23" s="7">
        <v>64.8</v>
      </c>
      <c r="E23" s="7">
        <f t="shared" si="1"/>
        <v>45.36</v>
      </c>
      <c r="F23" s="31">
        <f t="shared" si="2"/>
        <v>52.134</v>
      </c>
      <c r="G23" s="7"/>
    </row>
    <row r="24" s="28" customFormat="1" ht="27" customHeight="1" spans="1:7">
      <c r="A24" s="32" t="s">
        <v>114</v>
      </c>
      <c r="B24" s="31">
        <v>29.5</v>
      </c>
      <c r="C24" s="31">
        <f t="shared" si="0"/>
        <v>8.85</v>
      </c>
      <c r="D24" s="7">
        <v>59</v>
      </c>
      <c r="E24" s="7">
        <f t="shared" si="1"/>
        <v>41.3</v>
      </c>
      <c r="F24" s="31">
        <f t="shared" si="2"/>
        <v>50.15</v>
      </c>
      <c r="G24" s="7"/>
    </row>
    <row r="25" s="28" customFormat="1" ht="27" customHeight="1" spans="1:7">
      <c r="A25" s="32" t="s">
        <v>115</v>
      </c>
      <c r="B25" s="7">
        <v>28.45</v>
      </c>
      <c r="C25" s="31">
        <f t="shared" si="0"/>
        <v>8.535</v>
      </c>
      <c r="D25" s="7">
        <v>34</v>
      </c>
      <c r="E25" s="7">
        <f t="shared" si="1"/>
        <v>23.8</v>
      </c>
      <c r="F25" s="31">
        <f t="shared" si="2"/>
        <v>32.335</v>
      </c>
      <c r="G25" s="7"/>
    </row>
    <row r="26" s="28" customFormat="1" ht="27" customHeight="1" spans="1:7">
      <c r="A26" s="32" t="s">
        <v>116</v>
      </c>
      <c r="B26" s="7">
        <v>28.7</v>
      </c>
      <c r="C26" s="31">
        <f t="shared" si="0"/>
        <v>8.61</v>
      </c>
      <c r="D26" s="7">
        <v>28.8</v>
      </c>
      <c r="E26" s="7">
        <f t="shared" si="1"/>
        <v>20.16</v>
      </c>
      <c r="F26" s="31">
        <f t="shared" si="2"/>
        <v>28.77</v>
      </c>
      <c r="G26" s="7"/>
    </row>
    <row r="27" s="28" customFormat="1" ht="27" customHeight="1" spans="1:7">
      <c r="A27" s="32" t="s">
        <v>117</v>
      </c>
      <c r="B27" s="7">
        <v>4</v>
      </c>
      <c r="C27" s="31">
        <f t="shared" si="0"/>
        <v>1.2</v>
      </c>
      <c r="D27" s="7">
        <v>31.7</v>
      </c>
      <c r="E27" s="7">
        <f t="shared" si="1"/>
        <v>22.19</v>
      </c>
      <c r="F27" s="31">
        <f t="shared" si="2"/>
        <v>23.39</v>
      </c>
      <c r="G27" s="7"/>
    </row>
    <row r="28" s="28" customFormat="1" ht="27" customHeight="1" spans="1:7">
      <c r="A28" s="32" t="s">
        <v>118</v>
      </c>
      <c r="B28" s="7">
        <v>33.48</v>
      </c>
      <c r="C28" s="31">
        <f t="shared" si="0"/>
        <v>10.044</v>
      </c>
      <c r="D28" s="7">
        <v>13.4</v>
      </c>
      <c r="E28" s="7">
        <f t="shared" si="1"/>
        <v>9.38</v>
      </c>
      <c r="F28" s="31">
        <f t="shared" si="2"/>
        <v>19.424</v>
      </c>
      <c r="G28" s="7"/>
    </row>
    <row r="29" s="28" customFormat="1" ht="27" customHeight="1" spans="1:7">
      <c r="A29" s="32" t="s">
        <v>119</v>
      </c>
      <c r="B29" s="7">
        <v>34.46</v>
      </c>
      <c r="C29" s="31">
        <f t="shared" si="0"/>
        <v>10.338</v>
      </c>
      <c r="D29" s="7">
        <v>0</v>
      </c>
      <c r="E29" s="7">
        <f t="shared" si="1"/>
        <v>0</v>
      </c>
      <c r="F29" s="31">
        <f t="shared" si="2"/>
        <v>10.338</v>
      </c>
      <c r="G29" s="7"/>
    </row>
    <row r="30" s="28" customFormat="1" ht="27" customHeight="1" spans="1:7">
      <c r="A30" s="32" t="s">
        <v>120</v>
      </c>
      <c r="B30" s="7">
        <v>29.72</v>
      </c>
      <c r="C30" s="31">
        <f t="shared" si="0"/>
        <v>8.916</v>
      </c>
      <c r="D30" s="7">
        <v>0</v>
      </c>
      <c r="E30" s="7">
        <f t="shared" si="1"/>
        <v>0</v>
      </c>
      <c r="F30" s="31">
        <f t="shared" si="2"/>
        <v>8.916</v>
      </c>
      <c r="G30" s="7"/>
    </row>
    <row r="31" s="28" customFormat="1" ht="27" customHeight="1" spans="1:7">
      <c r="A31" s="32" t="s">
        <v>121</v>
      </c>
      <c r="B31" s="7">
        <v>22.88</v>
      </c>
      <c r="C31" s="31">
        <f t="shared" si="0"/>
        <v>6.864</v>
      </c>
      <c r="D31" s="7">
        <v>0</v>
      </c>
      <c r="E31" s="7">
        <f t="shared" si="1"/>
        <v>0</v>
      </c>
      <c r="F31" s="31">
        <f t="shared" si="2"/>
        <v>6.864</v>
      </c>
      <c r="G31" s="7"/>
    </row>
    <row r="32" s="28" customFormat="1" ht="27" customHeight="1" spans="1:7">
      <c r="A32" s="32" t="s">
        <v>122</v>
      </c>
      <c r="B32" s="7">
        <v>21.51</v>
      </c>
      <c r="C32" s="31">
        <f t="shared" si="0"/>
        <v>6.453</v>
      </c>
      <c r="D32" s="7">
        <v>0</v>
      </c>
      <c r="E32" s="7">
        <f t="shared" si="1"/>
        <v>0</v>
      </c>
      <c r="F32" s="31">
        <f t="shared" si="2"/>
        <v>6.453</v>
      </c>
      <c r="G32" s="7"/>
    </row>
  </sheetData>
  <sortState ref="A4:F33">
    <sortCondition ref="F4" descending="1"/>
  </sortState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P14" sqref="P14"/>
    </sheetView>
  </sheetViews>
  <sheetFormatPr defaultColWidth="9" defaultRowHeight="13.5" outlineLevelCol="6"/>
  <cols>
    <col min="1" max="1" width="12.5583333333333" style="20" customWidth="1"/>
    <col min="2" max="2" width="12" style="20" customWidth="1"/>
    <col min="3" max="3" width="12" style="21" customWidth="1"/>
    <col min="4" max="5" width="13" style="21" customWidth="1"/>
    <col min="6" max="6" width="13.775" style="21" customWidth="1"/>
    <col min="7" max="7" width="10" style="20" customWidth="1"/>
    <col min="8" max="16384" width="9" style="20"/>
  </cols>
  <sheetData>
    <row r="1" s="20" customFormat="1" ht="43" customHeight="1" spans="1:7">
      <c r="A1" s="22" t="s">
        <v>123</v>
      </c>
      <c r="B1" s="22"/>
      <c r="C1" s="22"/>
      <c r="D1" s="22"/>
      <c r="E1" s="22"/>
      <c r="F1" s="22"/>
      <c r="G1" s="22"/>
    </row>
    <row r="2" s="20" customFormat="1" ht="49" customHeight="1" spans="1:7">
      <c r="A2" s="23" t="s">
        <v>1</v>
      </c>
      <c r="B2" s="23" t="s">
        <v>50</v>
      </c>
      <c r="C2" s="24" t="s">
        <v>52</v>
      </c>
      <c r="D2" s="24" t="s">
        <v>124</v>
      </c>
      <c r="E2" s="24" t="s">
        <v>125</v>
      </c>
      <c r="F2" s="24" t="s">
        <v>4</v>
      </c>
      <c r="G2" s="5" t="s">
        <v>5</v>
      </c>
    </row>
    <row r="3" s="20" customFormat="1" ht="24" customHeight="1" spans="1:7">
      <c r="A3" s="25" t="s">
        <v>126</v>
      </c>
      <c r="B3" s="26">
        <v>68</v>
      </c>
      <c r="C3" s="26">
        <v>92.8</v>
      </c>
      <c r="D3" s="26">
        <f>ROUND(B3*0.6,2)</f>
        <v>40.8</v>
      </c>
      <c r="E3" s="26">
        <f>ROUND(C3*0.4,2)</f>
        <v>37.12</v>
      </c>
      <c r="F3" s="26">
        <f t="shared" ref="F3:F32" si="0">E3+D3</f>
        <v>77.92</v>
      </c>
      <c r="G3" s="26"/>
    </row>
    <row r="4" s="20" customFormat="1" ht="24" customHeight="1" spans="1:7">
      <c r="A4" s="26" t="s">
        <v>127</v>
      </c>
      <c r="B4" s="26">
        <v>80</v>
      </c>
      <c r="C4" s="26">
        <v>64</v>
      </c>
      <c r="D4" s="26">
        <f t="shared" ref="D4:D29" si="1">ROUND(B4*0.6,2)</f>
        <v>48</v>
      </c>
      <c r="E4" s="26">
        <f t="shared" ref="E4:E29" si="2">ROUND(C4*0.4,2)</f>
        <v>25.6</v>
      </c>
      <c r="F4" s="26">
        <f t="shared" si="0"/>
        <v>73.6</v>
      </c>
      <c r="G4" s="26"/>
    </row>
    <row r="5" s="20" customFormat="1" ht="24" customHeight="1" spans="1:7">
      <c r="A5" s="26" t="s">
        <v>128</v>
      </c>
      <c r="B5" s="26">
        <v>81.5</v>
      </c>
      <c r="C5" s="26">
        <v>87.2</v>
      </c>
      <c r="D5" s="26">
        <f t="shared" si="1"/>
        <v>48.9</v>
      </c>
      <c r="E5" s="26">
        <f t="shared" si="2"/>
        <v>34.88</v>
      </c>
      <c r="F5" s="26">
        <f t="shared" si="0"/>
        <v>83.78</v>
      </c>
      <c r="G5" s="26"/>
    </row>
    <row r="6" s="20" customFormat="1" ht="24" customHeight="1" spans="1:7">
      <c r="A6" s="26" t="s">
        <v>129</v>
      </c>
      <c r="B6" s="26">
        <v>73</v>
      </c>
      <c r="C6" s="26">
        <v>90.2</v>
      </c>
      <c r="D6" s="26">
        <f t="shared" si="1"/>
        <v>43.8</v>
      </c>
      <c r="E6" s="26">
        <f t="shared" si="2"/>
        <v>36.08</v>
      </c>
      <c r="F6" s="26">
        <f t="shared" si="0"/>
        <v>79.88</v>
      </c>
      <c r="G6" s="26"/>
    </row>
    <row r="7" s="20" customFormat="1" ht="24" customHeight="1" spans="1:7">
      <c r="A7" s="26" t="s">
        <v>130</v>
      </c>
      <c r="B7" s="26">
        <v>66.5</v>
      </c>
      <c r="C7" s="26">
        <v>85.2</v>
      </c>
      <c r="D7" s="26">
        <f t="shared" si="1"/>
        <v>39.9</v>
      </c>
      <c r="E7" s="26">
        <f t="shared" si="2"/>
        <v>34.08</v>
      </c>
      <c r="F7" s="26">
        <f t="shared" si="0"/>
        <v>73.98</v>
      </c>
      <c r="G7" s="26"/>
    </row>
    <row r="8" s="20" customFormat="1" ht="24" customHeight="1" spans="1:7">
      <c r="A8" s="26" t="s">
        <v>131</v>
      </c>
      <c r="B8" s="26">
        <v>65.5</v>
      </c>
      <c r="C8" s="26">
        <v>77.5</v>
      </c>
      <c r="D8" s="26">
        <f t="shared" si="1"/>
        <v>39.3</v>
      </c>
      <c r="E8" s="26">
        <f t="shared" si="2"/>
        <v>31</v>
      </c>
      <c r="F8" s="26">
        <f t="shared" si="0"/>
        <v>70.3</v>
      </c>
      <c r="G8" s="26"/>
    </row>
    <row r="9" s="20" customFormat="1" ht="24" customHeight="1" spans="1:7">
      <c r="A9" s="26" t="s">
        <v>132</v>
      </c>
      <c r="B9" s="26">
        <v>81.5</v>
      </c>
      <c r="C9" s="26">
        <v>91</v>
      </c>
      <c r="D9" s="26">
        <f t="shared" si="1"/>
        <v>48.9</v>
      </c>
      <c r="E9" s="26">
        <f t="shared" si="2"/>
        <v>36.4</v>
      </c>
      <c r="F9" s="26">
        <f t="shared" si="0"/>
        <v>85.3</v>
      </c>
      <c r="G9" s="26"/>
    </row>
    <row r="10" s="20" customFormat="1" ht="24" customHeight="1" spans="1:7">
      <c r="A10" s="26" t="s">
        <v>133</v>
      </c>
      <c r="B10" s="26">
        <v>69.5</v>
      </c>
      <c r="C10" s="26">
        <v>90.5</v>
      </c>
      <c r="D10" s="26">
        <f t="shared" si="1"/>
        <v>41.7</v>
      </c>
      <c r="E10" s="26">
        <f t="shared" si="2"/>
        <v>36.2</v>
      </c>
      <c r="F10" s="26">
        <f t="shared" si="0"/>
        <v>77.9</v>
      </c>
      <c r="G10" s="26"/>
    </row>
    <row r="11" s="20" customFormat="1" ht="24" customHeight="1" spans="1:7">
      <c r="A11" s="26" t="s">
        <v>134</v>
      </c>
      <c r="B11" s="26">
        <v>69.5</v>
      </c>
      <c r="C11" s="27">
        <v>72.2</v>
      </c>
      <c r="D11" s="26">
        <f t="shared" si="1"/>
        <v>41.7</v>
      </c>
      <c r="E11" s="26">
        <f t="shared" si="2"/>
        <v>28.88</v>
      </c>
      <c r="F11" s="26">
        <f t="shared" si="0"/>
        <v>70.58</v>
      </c>
      <c r="G11" s="26"/>
    </row>
    <row r="12" s="20" customFormat="1" ht="24" customHeight="1" spans="1:7">
      <c r="A12" s="26" t="s">
        <v>135</v>
      </c>
      <c r="B12" s="26">
        <v>78.5</v>
      </c>
      <c r="C12" s="26">
        <v>92.6</v>
      </c>
      <c r="D12" s="26">
        <f t="shared" si="1"/>
        <v>47.1</v>
      </c>
      <c r="E12" s="26">
        <f t="shared" si="2"/>
        <v>37.04</v>
      </c>
      <c r="F12" s="26">
        <f t="shared" si="0"/>
        <v>84.14</v>
      </c>
      <c r="G12" s="26"/>
    </row>
    <row r="13" s="20" customFormat="1" ht="24" customHeight="1" spans="1:7">
      <c r="A13" s="26" t="s">
        <v>136</v>
      </c>
      <c r="B13" s="26">
        <v>80.5</v>
      </c>
      <c r="C13" s="26">
        <v>82</v>
      </c>
      <c r="D13" s="26">
        <f t="shared" si="1"/>
        <v>48.3</v>
      </c>
      <c r="E13" s="26">
        <f t="shared" si="2"/>
        <v>32.8</v>
      </c>
      <c r="F13" s="26">
        <f t="shared" si="0"/>
        <v>81.1</v>
      </c>
      <c r="G13" s="26"/>
    </row>
    <row r="14" s="20" customFormat="1" ht="24" customHeight="1" spans="1:7">
      <c r="A14" s="26" t="s">
        <v>137</v>
      </c>
      <c r="B14" s="26">
        <v>75</v>
      </c>
      <c r="C14" s="26">
        <v>91.6</v>
      </c>
      <c r="D14" s="26">
        <f t="shared" si="1"/>
        <v>45</v>
      </c>
      <c r="E14" s="26">
        <f t="shared" si="2"/>
        <v>36.64</v>
      </c>
      <c r="F14" s="26">
        <f t="shared" si="0"/>
        <v>81.64</v>
      </c>
      <c r="G14" s="26"/>
    </row>
    <row r="15" s="20" customFormat="1" ht="24" customHeight="1" spans="1:7">
      <c r="A15" s="26" t="s">
        <v>138</v>
      </c>
      <c r="B15" s="26">
        <v>68</v>
      </c>
      <c r="C15" s="26">
        <v>74.1</v>
      </c>
      <c r="D15" s="26">
        <f t="shared" si="1"/>
        <v>40.8</v>
      </c>
      <c r="E15" s="26">
        <f t="shared" si="2"/>
        <v>29.64</v>
      </c>
      <c r="F15" s="26">
        <f t="shared" si="0"/>
        <v>70.44</v>
      </c>
      <c r="G15" s="26"/>
    </row>
    <row r="16" s="20" customFormat="1" ht="24" customHeight="1" spans="1:7">
      <c r="A16" s="26" t="s">
        <v>139</v>
      </c>
      <c r="B16" s="26">
        <v>76.5</v>
      </c>
      <c r="C16" s="26">
        <v>88.6</v>
      </c>
      <c r="D16" s="26">
        <f t="shared" si="1"/>
        <v>45.9</v>
      </c>
      <c r="E16" s="26">
        <f t="shared" si="2"/>
        <v>35.44</v>
      </c>
      <c r="F16" s="26">
        <f t="shared" si="0"/>
        <v>81.34</v>
      </c>
      <c r="G16" s="26"/>
    </row>
    <row r="17" s="20" customFormat="1" ht="24" customHeight="1" spans="1:7">
      <c r="A17" s="26" t="s">
        <v>140</v>
      </c>
      <c r="B17" s="26">
        <v>74.5</v>
      </c>
      <c r="C17" s="26">
        <v>86.2</v>
      </c>
      <c r="D17" s="26">
        <f t="shared" si="1"/>
        <v>44.7</v>
      </c>
      <c r="E17" s="26">
        <f t="shared" si="2"/>
        <v>34.48</v>
      </c>
      <c r="F17" s="26">
        <f t="shared" si="0"/>
        <v>79.18</v>
      </c>
      <c r="G17" s="26"/>
    </row>
    <row r="18" s="20" customFormat="1" ht="24" customHeight="1" spans="1:7">
      <c r="A18" s="26" t="s">
        <v>141</v>
      </c>
      <c r="B18" s="26">
        <v>79.5</v>
      </c>
      <c r="C18" s="26">
        <v>83.2</v>
      </c>
      <c r="D18" s="26">
        <f t="shared" si="1"/>
        <v>47.7</v>
      </c>
      <c r="E18" s="26">
        <f t="shared" si="2"/>
        <v>33.28</v>
      </c>
      <c r="F18" s="26">
        <f t="shared" si="0"/>
        <v>80.98</v>
      </c>
      <c r="G18" s="26"/>
    </row>
    <row r="19" s="20" customFormat="1" ht="24" customHeight="1" spans="1:7">
      <c r="A19" s="26" t="s">
        <v>142</v>
      </c>
      <c r="B19" s="26">
        <v>86</v>
      </c>
      <c r="C19" s="26">
        <v>88.4</v>
      </c>
      <c r="D19" s="26">
        <f t="shared" si="1"/>
        <v>51.6</v>
      </c>
      <c r="E19" s="26">
        <f t="shared" si="2"/>
        <v>35.36</v>
      </c>
      <c r="F19" s="26">
        <f t="shared" si="0"/>
        <v>86.96</v>
      </c>
      <c r="G19" s="26"/>
    </row>
    <row r="20" s="20" customFormat="1" ht="24" customHeight="1" spans="1:7">
      <c r="A20" s="26" t="s">
        <v>143</v>
      </c>
      <c r="B20" s="26">
        <v>83</v>
      </c>
      <c r="C20" s="26">
        <v>84.2</v>
      </c>
      <c r="D20" s="26">
        <f t="shared" si="1"/>
        <v>49.8</v>
      </c>
      <c r="E20" s="26">
        <f t="shared" si="2"/>
        <v>33.68</v>
      </c>
      <c r="F20" s="26">
        <f t="shared" si="0"/>
        <v>83.48</v>
      </c>
      <c r="G20" s="26"/>
    </row>
    <row r="21" s="20" customFormat="1" ht="24" customHeight="1" spans="1:7">
      <c r="A21" s="26" t="s">
        <v>144</v>
      </c>
      <c r="B21" s="26">
        <v>60</v>
      </c>
      <c r="C21" s="26">
        <v>80.9</v>
      </c>
      <c r="D21" s="26">
        <f t="shared" si="1"/>
        <v>36</v>
      </c>
      <c r="E21" s="26">
        <f t="shared" si="2"/>
        <v>32.36</v>
      </c>
      <c r="F21" s="26">
        <f t="shared" si="0"/>
        <v>68.36</v>
      </c>
      <c r="G21" s="26"/>
    </row>
    <row r="22" s="20" customFormat="1" ht="24" customHeight="1" spans="1:7">
      <c r="A22" s="26" t="s">
        <v>145</v>
      </c>
      <c r="B22" s="26">
        <v>66</v>
      </c>
      <c r="C22" s="26">
        <v>81.9</v>
      </c>
      <c r="D22" s="26">
        <f t="shared" si="1"/>
        <v>39.6</v>
      </c>
      <c r="E22" s="26">
        <f t="shared" si="2"/>
        <v>32.76</v>
      </c>
      <c r="F22" s="26">
        <f t="shared" si="0"/>
        <v>72.36</v>
      </c>
      <c r="G22" s="26"/>
    </row>
    <row r="23" s="20" customFormat="1" ht="24" customHeight="1" spans="1:7">
      <c r="A23" s="26" t="s">
        <v>146</v>
      </c>
      <c r="B23" s="26">
        <v>71.5</v>
      </c>
      <c r="C23" s="26">
        <v>92</v>
      </c>
      <c r="D23" s="26">
        <f t="shared" si="1"/>
        <v>42.9</v>
      </c>
      <c r="E23" s="26">
        <f t="shared" si="2"/>
        <v>36.8</v>
      </c>
      <c r="F23" s="26">
        <f t="shared" si="0"/>
        <v>79.7</v>
      </c>
      <c r="G23" s="26"/>
    </row>
    <row r="24" s="20" customFormat="1" ht="24" customHeight="1" spans="1:7">
      <c r="A24" s="26" t="s">
        <v>147</v>
      </c>
      <c r="B24" s="26">
        <v>63</v>
      </c>
      <c r="C24" s="26">
        <v>78</v>
      </c>
      <c r="D24" s="26">
        <f t="shared" si="1"/>
        <v>37.8</v>
      </c>
      <c r="E24" s="26">
        <f t="shared" si="2"/>
        <v>31.2</v>
      </c>
      <c r="F24" s="26">
        <f t="shared" si="0"/>
        <v>69</v>
      </c>
      <c r="G24" s="26"/>
    </row>
    <row r="25" s="20" customFormat="1" ht="24" customHeight="1" spans="1:7">
      <c r="A25" s="26" t="s">
        <v>148</v>
      </c>
      <c r="B25" s="26">
        <v>68.5</v>
      </c>
      <c r="C25" s="26">
        <v>76.8</v>
      </c>
      <c r="D25" s="26">
        <f t="shared" si="1"/>
        <v>41.1</v>
      </c>
      <c r="E25" s="26">
        <f t="shared" si="2"/>
        <v>30.72</v>
      </c>
      <c r="F25" s="26">
        <f t="shared" si="0"/>
        <v>71.82</v>
      </c>
      <c r="G25" s="26"/>
    </row>
    <row r="26" s="20" customFormat="1" ht="24" customHeight="1" spans="1:7">
      <c r="A26" s="26" t="s">
        <v>149</v>
      </c>
      <c r="B26" s="26">
        <v>75.5</v>
      </c>
      <c r="C26" s="26">
        <v>67.2</v>
      </c>
      <c r="D26" s="26">
        <f t="shared" si="1"/>
        <v>45.3</v>
      </c>
      <c r="E26" s="26">
        <f t="shared" si="2"/>
        <v>26.88</v>
      </c>
      <c r="F26" s="26">
        <f t="shared" si="0"/>
        <v>72.18</v>
      </c>
      <c r="G26" s="26"/>
    </row>
    <row r="27" s="20" customFormat="1" ht="24" customHeight="1" spans="1:7">
      <c r="A27" s="26" t="s">
        <v>150</v>
      </c>
      <c r="B27" s="26">
        <v>67.5</v>
      </c>
      <c r="C27" s="26">
        <v>61.7</v>
      </c>
      <c r="D27" s="26">
        <f t="shared" si="1"/>
        <v>40.5</v>
      </c>
      <c r="E27" s="26">
        <f t="shared" si="2"/>
        <v>24.68</v>
      </c>
      <c r="F27" s="26">
        <f t="shared" si="0"/>
        <v>65.18</v>
      </c>
      <c r="G27" s="26"/>
    </row>
    <row r="28" s="20" customFormat="1" ht="24" customHeight="1" spans="1:7">
      <c r="A28" s="26" t="s">
        <v>151</v>
      </c>
      <c r="B28" s="26">
        <v>63</v>
      </c>
      <c r="C28" s="26">
        <v>76.6</v>
      </c>
      <c r="D28" s="26">
        <f t="shared" si="1"/>
        <v>37.8</v>
      </c>
      <c r="E28" s="26">
        <f t="shared" si="2"/>
        <v>30.64</v>
      </c>
      <c r="F28" s="26">
        <f t="shared" si="0"/>
        <v>68.44</v>
      </c>
      <c r="G28" s="26"/>
    </row>
    <row r="29" s="20" customFormat="1" ht="24" customHeight="1" spans="1:7">
      <c r="A29" s="26" t="s">
        <v>152</v>
      </c>
      <c r="B29" s="26">
        <v>66.5</v>
      </c>
      <c r="C29" s="26">
        <v>79.8</v>
      </c>
      <c r="D29" s="26">
        <f t="shared" si="1"/>
        <v>39.9</v>
      </c>
      <c r="E29" s="26">
        <f t="shared" si="2"/>
        <v>31.92</v>
      </c>
      <c r="F29" s="26">
        <f t="shared" si="0"/>
        <v>71.82</v>
      </c>
      <c r="G29" s="26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85" zoomScaleNormal="85" workbookViewId="0">
      <selection activeCell="E13" sqref="E13"/>
    </sheetView>
  </sheetViews>
  <sheetFormatPr defaultColWidth="9" defaultRowHeight="14.25"/>
  <cols>
    <col min="1" max="1" width="6.025" style="2" customWidth="1"/>
    <col min="2" max="2" width="9.69166666666667" style="2" customWidth="1"/>
    <col min="3" max="5" width="11.1083333333333" style="2"/>
    <col min="6" max="6" width="11.75" style="2" customWidth="1"/>
    <col min="7" max="8" width="9.66666666666667" style="2"/>
    <col min="9" max="9" width="10.4416666666667" style="2" customWidth="1"/>
    <col min="10" max="11" width="9.88333333333333" style="2"/>
    <col min="12" max="14" width="10.4333333333333" style="2" customWidth="1"/>
    <col min="15" max="15" width="11.025" style="2" customWidth="1"/>
    <col min="16" max="16384" width="9" style="1"/>
  </cols>
  <sheetData>
    <row r="1" s="1" customFormat="1" ht="43" customHeight="1" spans="1:15">
      <c r="A1" s="3" t="s">
        <v>153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0" customHeight="1" spans="1:15">
      <c r="A2" s="5" t="s">
        <v>154</v>
      </c>
      <c r="B2" s="6" t="s">
        <v>155</v>
      </c>
      <c r="C2" s="6" t="s">
        <v>156</v>
      </c>
      <c r="D2" s="6"/>
      <c r="E2" s="6"/>
      <c r="F2" s="6" t="s">
        <v>157</v>
      </c>
      <c r="G2" s="6"/>
      <c r="H2" s="6"/>
      <c r="I2" s="6" t="s">
        <v>158</v>
      </c>
      <c r="J2" s="6"/>
      <c r="K2" s="6"/>
      <c r="L2" s="6" t="s">
        <v>159</v>
      </c>
      <c r="M2" s="6"/>
      <c r="N2" s="6"/>
      <c r="O2" s="6" t="s">
        <v>14</v>
      </c>
    </row>
    <row r="3" s="1" customFormat="1" ht="30" customHeight="1" spans="1:15">
      <c r="A3" s="7">
        <v>1</v>
      </c>
      <c r="B3" s="8" t="s">
        <v>160</v>
      </c>
      <c r="C3" s="9" t="s">
        <v>34</v>
      </c>
      <c r="D3" s="9" t="s">
        <v>41</v>
      </c>
      <c r="E3" s="9" t="s">
        <v>36</v>
      </c>
      <c r="F3" s="10" t="s">
        <v>63</v>
      </c>
      <c r="G3" s="10" t="s">
        <v>71</v>
      </c>
      <c r="H3" s="10" t="s">
        <v>72</v>
      </c>
      <c r="I3" s="16" t="s">
        <v>99</v>
      </c>
      <c r="J3" s="12" t="s">
        <v>120</v>
      </c>
      <c r="K3" s="12" t="s">
        <v>161</v>
      </c>
      <c r="L3" s="10" t="s">
        <v>162</v>
      </c>
      <c r="M3" s="10" t="s">
        <v>140</v>
      </c>
      <c r="N3" s="10" t="s">
        <v>148</v>
      </c>
      <c r="O3" s="17">
        <f>SUM(D4:N4)</f>
        <v>646.18</v>
      </c>
    </row>
    <row r="4" s="1" customFormat="1" ht="30" customHeight="1" spans="1:15">
      <c r="A4" s="7"/>
      <c r="B4" s="11"/>
      <c r="C4" s="12" t="s">
        <v>35</v>
      </c>
      <c r="D4" s="12">
        <v>47.36</v>
      </c>
      <c r="E4" s="12">
        <v>52.25</v>
      </c>
      <c r="F4" s="10">
        <v>69.36</v>
      </c>
      <c r="G4" s="12">
        <v>59.78</v>
      </c>
      <c r="H4" s="12">
        <v>59.75</v>
      </c>
      <c r="I4" s="12">
        <v>71.22</v>
      </c>
      <c r="J4" s="10">
        <v>8.92</v>
      </c>
      <c r="K4" s="10">
        <v>52.94</v>
      </c>
      <c r="L4" s="10">
        <v>73.6</v>
      </c>
      <c r="M4" s="10">
        <v>79.18</v>
      </c>
      <c r="N4" s="10">
        <v>71.82</v>
      </c>
      <c r="O4" s="18"/>
    </row>
    <row r="5" s="1" customFormat="1" ht="30" customHeight="1" spans="1:15">
      <c r="A5" s="7">
        <v>2</v>
      </c>
      <c r="B5" s="8" t="s">
        <v>163</v>
      </c>
      <c r="C5" s="9" t="s">
        <v>31</v>
      </c>
      <c r="D5" s="13" t="s">
        <v>16</v>
      </c>
      <c r="E5" s="13" t="s">
        <v>44</v>
      </c>
      <c r="F5" s="14" t="s">
        <v>80</v>
      </c>
      <c r="G5" s="10" t="s">
        <v>64</v>
      </c>
      <c r="H5" s="14" t="s">
        <v>73</v>
      </c>
      <c r="I5" s="12" t="s">
        <v>96</v>
      </c>
      <c r="J5" s="12" t="s">
        <v>101</v>
      </c>
      <c r="K5" s="12" t="s">
        <v>164</v>
      </c>
      <c r="L5" s="19" t="s">
        <v>147</v>
      </c>
      <c r="M5" s="19" t="s">
        <v>150</v>
      </c>
      <c r="N5" s="19" t="s">
        <v>151</v>
      </c>
      <c r="O5" s="17">
        <f t="shared" ref="O5:O9" si="0">SUM(C6:N6)</f>
        <v>785.17</v>
      </c>
    </row>
    <row r="6" s="1" customFormat="1" ht="30" customHeight="1" spans="1:15">
      <c r="A6" s="7"/>
      <c r="B6" s="11"/>
      <c r="C6" s="12">
        <v>66.34</v>
      </c>
      <c r="D6" s="12">
        <v>66.77</v>
      </c>
      <c r="E6" s="12">
        <v>52.73</v>
      </c>
      <c r="F6" s="14">
        <v>57.62</v>
      </c>
      <c r="G6" s="12">
        <v>68.67</v>
      </c>
      <c r="H6" s="12">
        <v>59.36</v>
      </c>
      <c r="I6" s="19">
        <v>76.15</v>
      </c>
      <c r="J6" s="19">
        <v>68.06</v>
      </c>
      <c r="K6" s="19">
        <v>66.85</v>
      </c>
      <c r="L6" s="19">
        <v>69</v>
      </c>
      <c r="M6" s="19">
        <v>65.18</v>
      </c>
      <c r="N6" s="19">
        <v>68.44</v>
      </c>
      <c r="O6" s="18"/>
    </row>
    <row r="7" s="1" customFormat="1" ht="30" customHeight="1" spans="1:15">
      <c r="A7" s="7">
        <v>3</v>
      </c>
      <c r="B7" s="8" t="s">
        <v>165</v>
      </c>
      <c r="C7" s="9" t="s">
        <v>45</v>
      </c>
      <c r="D7" s="9" t="s">
        <v>27</v>
      </c>
      <c r="E7" s="9" t="s">
        <v>46</v>
      </c>
      <c r="F7" s="9" t="s">
        <v>61</v>
      </c>
      <c r="G7" s="10" t="s">
        <v>62</v>
      </c>
      <c r="H7" s="10" t="s">
        <v>69</v>
      </c>
      <c r="I7" s="12" t="s">
        <v>93</v>
      </c>
      <c r="J7" s="12" t="s">
        <v>100</v>
      </c>
      <c r="K7" s="12" t="s">
        <v>166</v>
      </c>
      <c r="L7" s="10" t="s">
        <v>134</v>
      </c>
      <c r="M7" s="10" t="s">
        <v>138</v>
      </c>
      <c r="N7" s="10" t="s">
        <v>149</v>
      </c>
      <c r="O7" s="17">
        <f t="shared" si="0"/>
        <v>828.2</v>
      </c>
    </row>
    <row r="8" s="1" customFormat="1" ht="30" customHeight="1" spans="1:15">
      <c r="A8" s="7"/>
      <c r="B8" s="11"/>
      <c r="C8" s="12">
        <v>66.68</v>
      </c>
      <c r="D8" s="12">
        <v>54.87</v>
      </c>
      <c r="E8" s="12">
        <v>56.53</v>
      </c>
      <c r="F8" s="9">
        <v>73.14</v>
      </c>
      <c r="G8" s="12">
        <v>71.21</v>
      </c>
      <c r="H8" s="12">
        <v>62.04</v>
      </c>
      <c r="I8" s="12">
        <v>83.66</v>
      </c>
      <c r="J8" s="12">
        <v>68.61</v>
      </c>
      <c r="K8" s="12">
        <v>78.26</v>
      </c>
      <c r="L8" s="10">
        <v>70.58</v>
      </c>
      <c r="M8" s="10">
        <v>70.44</v>
      </c>
      <c r="N8" s="10">
        <v>72.18</v>
      </c>
      <c r="O8" s="18"/>
    </row>
    <row r="9" s="1" customFormat="1" ht="30" customHeight="1" spans="1:15">
      <c r="A9" s="7">
        <v>4</v>
      </c>
      <c r="B9" s="8" t="s">
        <v>167</v>
      </c>
      <c r="C9" s="9" t="s">
        <v>19</v>
      </c>
      <c r="D9" s="9" t="s">
        <v>20</v>
      </c>
      <c r="E9" s="9" t="s">
        <v>42</v>
      </c>
      <c r="F9" s="10" t="s">
        <v>66</v>
      </c>
      <c r="G9" s="10" t="s">
        <v>78</v>
      </c>
      <c r="H9" s="10" t="s">
        <v>76</v>
      </c>
      <c r="I9" s="12" t="s">
        <v>168</v>
      </c>
      <c r="J9" s="12" t="s">
        <v>106</v>
      </c>
      <c r="K9" s="12" t="s">
        <v>109</v>
      </c>
      <c r="L9" s="10" t="s">
        <v>129</v>
      </c>
      <c r="M9" s="10" t="s">
        <v>141</v>
      </c>
      <c r="N9" s="10" t="s">
        <v>142</v>
      </c>
      <c r="O9" s="17">
        <f t="shared" si="0"/>
        <v>701.5</v>
      </c>
    </row>
    <row r="10" s="1" customFormat="1" ht="30" customHeight="1" spans="1:15">
      <c r="A10" s="7"/>
      <c r="B10" s="11"/>
      <c r="C10" s="12">
        <v>48.05</v>
      </c>
      <c r="D10" s="12">
        <v>40.5</v>
      </c>
      <c r="E10" s="12">
        <v>49.95</v>
      </c>
      <c r="F10" s="10">
        <v>65.49</v>
      </c>
      <c r="G10" s="12">
        <v>58.5</v>
      </c>
      <c r="H10" s="12">
        <v>58.59</v>
      </c>
      <c r="I10" s="10">
        <v>10.34</v>
      </c>
      <c r="J10" s="10">
        <v>64.5</v>
      </c>
      <c r="K10" s="10">
        <v>57.76</v>
      </c>
      <c r="L10" s="10">
        <v>79.88</v>
      </c>
      <c r="M10" s="10">
        <v>80.98</v>
      </c>
      <c r="N10" s="10">
        <v>86.96</v>
      </c>
      <c r="O10" s="18"/>
    </row>
    <row r="11" s="1" customFormat="1" ht="30" customHeight="1" spans="1:15">
      <c r="A11" s="7">
        <v>5</v>
      </c>
      <c r="B11" s="8" t="s">
        <v>169</v>
      </c>
      <c r="C11" s="9" t="s">
        <v>38</v>
      </c>
      <c r="D11" s="9" t="s">
        <v>39</v>
      </c>
      <c r="E11" s="9" t="s">
        <v>15</v>
      </c>
      <c r="F11" s="10" t="s">
        <v>65</v>
      </c>
      <c r="G11" s="10" t="s">
        <v>74</v>
      </c>
      <c r="H11" s="10" t="s">
        <v>81</v>
      </c>
      <c r="I11" s="12" t="s">
        <v>116</v>
      </c>
      <c r="J11" s="12" t="s">
        <v>121</v>
      </c>
      <c r="K11" s="12" t="s">
        <v>118</v>
      </c>
      <c r="L11" s="10"/>
      <c r="M11" s="10"/>
      <c r="N11" s="10"/>
      <c r="O11" s="17">
        <f>SUM(C12:N12)</f>
        <v>398.66</v>
      </c>
    </row>
    <row r="12" s="1" customFormat="1" ht="30" customHeight="1" spans="1:15">
      <c r="A12" s="7"/>
      <c r="B12" s="11"/>
      <c r="C12" s="12">
        <v>58.22</v>
      </c>
      <c r="D12" s="12">
        <v>55.77</v>
      </c>
      <c r="E12" s="12">
        <v>48.61</v>
      </c>
      <c r="F12" s="10">
        <v>65.53</v>
      </c>
      <c r="G12" s="12">
        <v>59.12</v>
      </c>
      <c r="H12" s="12">
        <v>56.36</v>
      </c>
      <c r="I12" s="10">
        <v>28.77</v>
      </c>
      <c r="J12" s="10">
        <v>6.86</v>
      </c>
      <c r="K12" s="10">
        <v>19.42</v>
      </c>
      <c r="L12" s="10"/>
      <c r="M12" s="10"/>
      <c r="N12" s="10"/>
      <c r="O12" s="18"/>
    </row>
    <row r="13" s="1" customFormat="1" ht="30" customHeight="1" spans="1:15">
      <c r="A13" s="7">
        <v>6</v>
      </c>
      <c r="B13" s="8" t="s">
        <v>170</v>
      </c>
      <c r="C13" s="9" t="s">
        <v>43</v>
      </c>
      <c r="D13" s="9" t="s">
        <v>24</v>
      </c>
      <c r="E13" s="9" t="s">
        <v>26</v>
      </c>
      <c r="F13" s="10" t="s">
        <v>87</v>
      </c>
      <c r="G13" s="10" t="s">
        <v>83</v>
      </c>
      <c r="H13" s="10" t="s">
        <v>77</v>
      </c>
      <c r="I13" s="12" t="s">
        <v>117</v>
      </c>
      <c r="J13" s="12" t="s">
        <v>114</v>
      </c>
      <c r="K13" s="12" t="s">
        <v>104</v>
      </c>
      <c r="L13" s="10" t="s">
        <v>136</v>
      </c>
      <c r="M13" s="10" t="s">
        <v>171</v>
      </c>
      <c r="N13" s="10" t="s">
        <v>145</v>
      </c>
      <c r="O13" s="17">
        <f>SUM(C14:N14)</f>
        <v>638.2</v>
      </c>
    </row>
    <row r="14" s="1" customFormat="1" ht="30" customHeight="1" spans="1:15">
      <c r="A14" s="7"/>
      <c r="B14" s="11"/>
      <c r="C14" s="12">
        <v>42.74</v>
      </c>
      <c r="D14" s="12">
        <v>45.09</v>
      </c>
      <c r="E14" s="12">
        <v>41</v>
      </c>
      <c r="F14" s="10">
        <v>36.81</v>
      </c>
      <c r="G14" s="12">
        <v>53.55</v>
      </c>
      <c r="H14" s="12">
        <v>58.58</v>
      </c>
      <c r="I14" s="10">
        <v>23.39</v>
      </c>
      <c r="J14" s="10">
        <v>50.15</v>
      </c>
      <c r="K14" s="10">
        <v>65.07</v>
      </c>
      <c r="L14" s="10">
        <v>81.1</v>
      </c>
      <c r="M14" s="10">
        <v>68.36</v>
      </c>
      <c r="N14" s="10">
        <v>72.36</v>
      </c>
      <c r="O14" s="18"/>
    </row>
    <row r="15" s="1" customFormat="1" ht="30" customHeight="1" spans="1:15">
      <c r="A15" s="7">
        <v>7</v>
      </c>
      <c r="B15" s="8" t="s">
        <v>172</v>
      </c>
      <c r="C15" s="9" t="s">
        <v>25</v>
      </c>
      <c r="D15" s="9" t="s">
        <v>47</v>
      </c>
      <c r="E15" s="9" t="s">
        <v>29</v>
      </c>
      <c r="F15" s="10" t="s">
        <v>59</v>
      </c>
      <c r="G15" s="10" t="s">
        <v>60</v>
      </c>
      <c r="H15" s="10" t="s">
        <v>58</v>
      </c>
      <c r="I15" s="12" t="s">
        <v>95</v>
      </c>
      <c r="J15" s="12" t="s">
        <v>110</v>
      </c>
      <c r="K15" s="12" t="s">
        <v>115</v>
      </c>
      <c r="L15" s="10" t="s">
        <v>132</v>
      </c>
      <c r="M15" s="10" t="s">
        <v>133</v>
      </c>
      <c r="N15" s="10" t="s">
        <v>146</v>
      </c>
      <c r="O15" s="17">
        <f>SUM(C16:N16)</f>
        <v>861.51</v>
      </c>
    </row>
    <row r="16" s="1" customFormat="1" ht="30" customHeight="1" spans="1:15">
      <c r="A16" s="7"/>
      <c r="B16" s="11"/>
      <c r="C16" s="12">
        <v>77.13</v>
      </c>
      <c r="D16" s="12">
        <v>69.42</v>
      </c>
      <c r="E16" s="12">
        <v>57.64</v>
      </c>
      <c r="F16" s="10">
        <v>83.41</v>
      </c>
      <c r="G16" s="12">
        <v>80.68</v>
      </c>
      <c r="H16" s="12">
        <v>84.22</v>
      </c>
      <c r="I16" s="10">
        <v>78.13</v>
      </c>
      <c r="J16" s="10">
        <v>55.64</v>
      </c>
      <c r="K16" s="10">
        <v>32.34</v>
      </c>
      <c r="L16" s="10">
        <v>85.3</v>
      </c>
      <c r="M16" s="10">
        <v>77.9</v>
      </c>
      <c r="N16" s="10">
        <v>79.7</v>
      </c>
      <c r="O16" s="18"/>
    </row>
    <row r="17" s="1" customFormat="1" ht="30" customHeight="1" spans="1:15">
      <c r="A17" s="7">
        <v>8</v>
      </c>
      <c r="B17" s="8" t="s">
        <v>173</v>
      </c>
      <c r="C17" s="9" t="s">
        <v>22</v>
      </c>
      <c r="D17" s="9" t="s">
        <v>18</v>
      </c>
      <c r="E17" s="9" t="s">
        <v>21</v>
      </c>
      <c r="F17" s="14" t="s">
        <v>85</v>
      </c>
      <c r="G17" s="10" t="s">
        <v>82</v>
      </c>
      <c r="H17" s="10" t="s">
        <v>86</v>
      </c>
      <c r="I17" s="12" t="s">
        <v>122</v>
      </c>
      <c r="J17" s="12" t="s">
        <v>113</v>
      </c>
      <c r="K17" s="12" t="s">
        <v>107</v>
      </c>
      <c r="L17" s="10" t="s">
        <v>130</v>
      </c>
      <c r="M17" s="10" t="s">
        <v>135</v>
      </c>
      <c r="N17" s="10" t="s">
        <v>137</v>
      </c>
      <c r="O17" s="17">
        <f>SUM(C18:N18)</f>
        <v>658.7</v>
      </c>
    </row>
    <row r="18" s="1" customFormat="1" ht="30" customHeight="1" spans="1:15">
      <c r="A18" s="7"/>
      <c r="B18" s="11"/>
      <c r="C18" s="12">
        <v>53.65</v>
      </c>
      <c r="D18" s="12">
        <v>49.66</v>
      </c>
      <c r="E18" s="12">
        <v>50.5</v>
      </c>
      <c r="F18" s="14">
        <v>46.6</v>
      </c>
      <c r="G18" s="12">
        <v>54.9</v>
      </c>
      <c r="H18" s="12">
        <v>41.72</v>
      </c>
      <c r="I18" s="10">
        <v>6.45</v>
      </c>
      <c r="J18" s="10">
        <v>52.13</v>
      </c>
      <c r="K18" s="10">
        <v>63.33</v>
      </c>
      <c r="L18" s="10">
        <v>73.98</v>
      </c>
      <c r="M18" s="10">
        <v>84.14</v>
      </c>
      <c r="N18" s="10">
        <v>81.64</v>
      </c>
      <c r="O18" s="18"/>
    </row>
    <row r="19" s="1" customFormat="1" ht="30" customHeight="1" spans="1:15">
      <c r="A19" s="7">
        <v>9</v>
      </c>
      <c r="B19" s="8" t="s">
        <v>174</v>
      </c>
      <c r="C19" s="9" t="s">
        <v>32</v>
      </c>
      <c r="D19" s="9" t="s">
        <v>48</v>
      </c>
      <c r="E19" s="9" t="s">
        <v>30</v>
      </c>
      <c r="F19" s="10" t="s">
        <v>84</v>
      </c>
      <c r="G19" s="10" t="s">
        <v>68</v>
      </c>
      <c r="H19" s="10" t="s">
        <v>75</v>
      </c>
      <c r="I19" s="12" t="s">
        <v>105</v>
      </c>
      <c r="J19" s="12" t="s">
        <v>97</v>
      </c>
      <c r="K19" s="12" t="s">
        <v>103</v>
      </c>
      <c r="L19" s="10" t="s">
        <v>128</v>
      </c>
      <c r="M19" s="10" t="s">
        <v>139</v>
      </c>
      <c r="N19" s="10" t="s">
        <v>143</v>
      </c>
      <c r="O19" s="17">
        <f t="shared" ref="O17:O21" si="1">SUM(C20:N20)</f>
        <v>830.4</v>
      </c>
    </row>
    <row r="20" s="1" customFormat="1" ht="30" customHeight="1" spans="1:15">
      <c r="A20" s="7"/>
      <c r="B20" s="11"/>
      <c r="C20" s="12">
        <v>77.41</v>
      </c>
      <c r="D20" s="12">
        <v>51.16</v>
      </c>
      <c r="E20" s="12">
        <v>69.98</v>
      </c>
      <c r="F20" s="10">
        <v>53.44</v>
      </c>
      <c r="G20" s="12">
        <v>63.6</v>
      </c>
      <c r="H20" s="12">
        <v>58.99</v>
      </c>
      <c r="I20" s="10">
        <v>65.05</v>
      </c>
      <c r="J20" s="10">
        <v>76.14</v>
      </c>
      <c r="K20" s="10">
        <v>66.03</v>
      </c>
      <c r="L20" s="10">
        <v>83.78</v>
      </c>
      <c r="M20" s="10">
        <v>81.34</v>
      </c>
      <c r="N20" s="10">
        <v>83.48</v>
      </c>
      <c r="O20" s="18"/>
    </row>
    <row r="21" s="1" customFormat="1" ht="30" customHeight="1" spans="1:15">
      <c r="A21" s="7">
        <v>10</v>
      </c>
      <c r="B21" s="8" t="s">
        <v>175</v>
      </c>
      <c r="C21" s="15" t="s">
        <v>23</v>
      </c>
      <c r="D21" s="9" t="s">
        <v>40</v>
      </c>
      <c r="E21" s="9" t="s">
        <v>28</v>
      </c>
      <c r="F21" s="10" t="s">
        <v>79</v>
      </c>
      <c r="G21" s="15" t="s">
        <v>70</v>
      </c>
      <c r="H21" s="15" t="s">
        <v>67</v>
      </c>
      <c r="I21" s="9" t="s">
        <v>108</v>
      </c>
      <c r="J21" s="9" t="s">
        <v>98</v>
      </c>
      <c r="K21" s="9" t="s">
        <v>111</v>
      </c>
      <c r="L21" s="10" t="s">
        <v>126</v>
      </c>
      <c r="M21" s="10" t="s">
        <v>131</v>
      </c>
      <c r="N21" s="10" t="s">
        <v>152</v>
      </c>
      <c r="O21" s="17">
        <f t="shared" si="1"/>
        <v>756.81</v>
      </c>
    </row>
    <row r="22" s="1" customFormat="1" ht="30" customHeight="1" spans="1:15">
      <c r="A22" s="7"/>
      <c r="B22" s="11"/>
      <c r="C22" s="9">
        <v>58.73</v>
      </c>
      <c r="D22" s="9">
        <v>54.69</v>
      </c>
      <c r="E22" s="9">
        <v>47.39</v>
      </c>
      <c r="F22" s="9">
        <v>58.49</v>
      </c>
      <c r="G22" s="9">
        <v>61.91</v>
      </c>
      <c r="H22" s="9">
        <v>64.38</v>
      </c>
      <c r="I22" s="10">
        <v>61.55</v>
      </c>
      <c r="J22" s="10">
        <v>75.66</v>
      </c>
      <c r="K22" s="10">
        <v>53.97</v>
      </c>
      <c r="L22" s="10">
        <v>77.92</v>
      </c>
      <c r="M22" s="10">
        <v>70.3</v>
      </c>
      <c r="N22" s="10">
        <v>71.82</v>
      </c>
      <c r="O22" s="18"/>
    </row>
  </sheetData>
  <mergeCells count="35">
    <mergeCell ref="A1:O1"/>
    <mergeCell ref="C2:E2"/>
    <mergeCell ref="F2:H2"/>
    <mergeCell ref="I2:K2"/>
    <mergeCell ref="L2:N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中医组分数汇总</vt:lpstr>
      <vt:lpstr>护理组分数汇总</vt:lpstr>
      <vt:lpstr>药师组分数汇总</vt:lpstr>
      <vt:lpstr>医院感染管理组分数汇总</vt:lpstr>
      <vt:lpstr>团体分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</cp:lastModifiedBy>
  <dcterms:created xsi:type="dcterms:W3CDTF">2023-09-28T00:56:00Z</dcterms:created>
  <dcterms:modified xsi:type="dcterms:W3CDTF">2025-07-30T02:37:24Z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1EF6FF2121DF4ECF8CF1B6649F2E8DD2_13</vt:lpwstr>
  </property>
  <property fmtid="{D5CDD505-2E9C-101B-9397-08002B2CF9AE}" pid="3" name="KSOProductBuildVer">
    <vt:lpwstr>2052-12.1.0.21915</vt:lpwstr>
  </property>
</Properties>
</file>